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tabRatio="720" firstSheet="3" activeTab="3"/>
  </bookViews>
  <sheets>
    <sheet name="1и2 (2013)" sheetId="1" r:id="rId1"/>
    <sheet name="2и3 (2013)" sheetId="3" r:id="rId2"/>
    <sheet name="3и1 (2014)" sheetId="4" r:id="rId3"/>
    <sheet name="1 кв. 2017" sheetId="16" r:id="rId4"/>
  </sheets>
  <definedNames>
    <definedName name="_xlnm.Print_Area" localSheetId="0">'1и2 (2013)'!$A$1:$J$53</definedName>
    <definedName name="_xlnm.Print_Area" localSheetId="1">'2и3 (2013)'!$A$1:$J$53</definedName>
    <definedName name="_xlnm.Print_Area" localSheetId="2">'3и1 (2014)'!$A$1:$J$53</definedName>
  </definedNames>
  <calcPr calcId="125725"/>
</workbook>
</file>

<file path=xl/calcChain.xml><?xml version="1.0" encoding="utf-8"?>
<calcChain xmlns="http://schemas.openxmlformats.org/spreadsheetml/2006/main">
  <c r="F13" i="16"/>
  <c r="F12"/>
  <c r="F11"/>
  <c r="F10"/>
  <c r="F9"/>
  <c r="B14"/>
  <c r="E14"/>
  <c r="D14"/>
  <c r="C14"/>
  <c r="E35" i="4" l="1"/>
  <c r="D35"/>
  <c r="C35"/>
  <c r="B35"/>
  <c r="E34"/>
  <c r="D34"/>
  <c r="C34"/>
  <c r="B34"/>
  <c r="E33"/>
  <c r="D33"/>
  <c r="C33"/>
  <c r="B33"/>
  <c r="E32"/>
  <c r="D32"/>
  <c r="C32"/>
  <c r="B32"/>
  <c r="E31"/>
  <c r="D31"/>
  <c r="C31"/>
  <c r="B31"/>
  <c r="E35" i="3"/>
  <c r="D35"/>
  <c r="C35"/>
  <c r="B35"/>
  <c r="E34"/>
  <c r="D34"/>
  <c r="C34"/>
  <c r="B34"/>
  <c r="E33"/>
  <c r="D33"/>
  <c r="C33"/>
  <c r="B33"/>
  <c r="E32"/>
  <c r="D32"/>
  <c r="C32"/>
  <c r="B32"/>
  <c r="E31"/>
  <c r="D31"/>
  <c r="C31"/>
  <c r="B31"/>
  <c r="E13" i="1"/>
  <c r="E31" s="1"/>
  <c r="D13"/>
  <c r="D31" s="1"/>
  <c r="C13"/>
  <c r="C31" s="1"/>
  <c r="B13"/>
  <c r="B31" s="1"/>
  <c r="E17"/>
  <c r="E35" s="1"/>
  <c r="D17"/>
  <c r="D35" s="1"/>
  <c r="C17"/>
  <c r="C35" s="1"/>
  <c r="B17"/>
  <c r="B35" s="1"/>
  <c r="E15"/>
  <c r="E33" s="1"/>
  <c r="D15"/>
  <c r="D33" s="1"/>
  <c r="C15"/>
  <c r="C33" s="1"/>
  <c r="B15"/>
  <c r="B33" s="1"/>
  <c r="E16"/>
  <c r="E34" s="1"/>
  <c r="D16"/>
  <c r="D34" s="1"/>
  <c r="C16"/>
  <c r="C34" s="1"/>
  <c r="B16"/>
  <c r="B34" s="1"/>
  <c r="E14"/>
  <c r="E32" s="1"/>
  <c r="D14"/>
  <c r="D32" s="1"/>
  <c r="C14"/>
  <c r="C32" s="1"/>
  <c r="B14"/>
  <c r="B32" s="1"/>
</calcChain>
</file>

<file path=xl/sharedStrings.xml><?xml version="1.0" encoding="utf-8"?>
<sst xmlns="http://schemas.openxmlformats.org/spreadsheetml/2006/main" count="131" uniqueCount="24">
  <si>
    <t>Наименование категории работника</t>
  </si>
  <si>
    <t>Утверждено штатных единиц на конец отчетного периода</t>
  </si>
  <si>
    <t>фактическая</t>
  </si>
  <si>
    <t>Численность работников</t>
  </si>
  <si>
    <t>Муниципальные служащие</t>
  </si>
  <si>
    <t>среднесписочная*</t>
  </si>
  <si>
    <t>Фактические расходы на заработную плату</t>
  </si>
  <si>
    <t>Прочие</t>
  </si>
  <si>
    <t>Образование</t>
  </si>
  <si>
    <t>Культура и кинематография</t>
  </si>
  <si>
    <t>Физическая культура и спорт</t>
  </si>
  <si>
    <t>Анализ сведений о численности муниципальных служащих органов местного самоуправления, работников муниципальных учреждений г. Апатиты и фактических затрат на их денежное содержание</t>
  </si>
  <si>
    <t>за 2013 и 2014 год</t>
  </si>
  <si>
    <t>2013 год</t>
  </si>
  <si>
    <t>1 квартал</t>
  </si>
  <si>
    <t>2 квартал</t>
  </si>
  <si>
    <t>Отклонение</t>
  </si>
  <si>
    <t>3 квартал</t>
  </si>
  <si>
    <t>3  квартал</t>
  </si>
  <si>
    <t>1 квартал (2014)</t>
  </si>
  <si>
    <t>Фактические расходы на заработную плату, тыс.руб.</t>
  </si>
  <si>
    <t>Средняя з/плата за отчетный период, руб.</t>
  </si>
  <si>
    <t>1 квартал 2017 года</t>
  </si>
  <si>
    <t>Сведения о численности муниципальных служащих органов местного 
самоуправления, работников муниципальных учреждений города Апатиты и 
фактических расходов на оплату их труда
по состоянию на 01 апреля 2017 года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</si>
</sst>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4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165" fontId="2" fillId="0" borderId="0" xfId="0" applyNumberFormat="1" applyFont="1" applyBorder="1" applyAlignment="1">
      <alignment wrapText="1"/>
    </xf>
    <xf numFmtId="164" fontId="6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5" fontId="2" fillId="0" borderId="0" xfId="0" applyNumberFormat="1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2" fillId="0" borderId="0" xfId="0" applyFont="1"/>
    <xf numFmtId="0" fontId="12" fillId="2" borderId="0" xfId="0" applyFont="1" applyFill="1"/>
    <xf numFmtId="0" fontId="9" fillId="2" borderId="1" xfId="0" applyFont="1" applyFill="1" applyBorder="1" applyAlignment="1">
      <alignment horizontal="left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/>
    <xf numFmtId="164" fontId="11" fillId="2" borderId="1" xfId="0" applyNumberFormat="1" applyFont="1" applyFill="1" applyBorder="1" applyAlignment="1">
      <alignment horizontal="center"/>
    </xf>
    <xf numFmtId="0" fontId="11" fillId="2" borderId="1" xfId="0" applyFont="1" applyFill="1" applyBorder="1"/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39"/>
  <sheetViews>
    <sheetView view="pageBreakPreview" topLeftCell="A13" zoomScaleSheetLayoutView="100" workbookViewId="0">
      <selection activeCell="L12" sqref="L12"/>
    </sheetView>
  </sheetViews>
  <sheetFormatPr defaultRowHeight="15"/>
  <cols>
    <col min="1" max="1" width="26.85546875" customWidth="1"/>
    <col min="2" max="2" width="16" customWidth="1"/>
    <col min="3" max="3" width="15.140625" customWidth="1"/>
    <col min="4" max="4" width="20.85546875" customWidth="1"/>
    <col min="5" max="5" width="14.7109375" customWidth="1"/>
  </cols>
  <sheetData>
    <row r="2" spans="1:6">
      <c r="A2" s="31" t="s">
        <v>11</v>
      </c>
      <c r="B2" s="31"/>
      <c r="C2" s="31"/>
      <c r="D2" s="31"/>
      <c r="E2" s="31"/>
    </row>
    <row r="3" spans="1:6" ht="32.25" customHeight="1">
      <c r="A3" s="31"/>
      <c r="B3" s="31"/>
      <c r="C3" s="31"/>
      <c r="D3" s="31"/>
      <c r="E3" s="31"/>
    </row>
    <row r="4" spans="1:6" ht="6" customHeight="1">
      <c r="A4" s="3"/>
      <c r="B4" s="3"/>
      <c r="C4" s="3"/>
      <c r="D4" s="3"/>
      <c r="E4" s="3"/>
    </row>
    <row r="5" spans="1:6">
      <c r="A5" s="3"/>
      <c r="B5" s="32" t="s">
        <v>12</v>
      </c>
      <c r="C5" s="32"/>
      <c r="D5" s="32"/>
      <c r="E5" s="3"/>
    </row>
    <row r="6" spans="1:6">
      <c r="A6" s="3"/>
      <c r="B6" s="3"/>
      <c r="C6" s="3"/>
      <c r="D6" s="3"/>
      <c r="E6" s="3"/>
    </row>
    <row r="7" spans="1:6" ht="11.25" customHeight="1">
      <c r="A7" s="6"/>
      <c r="B7" s="6"/>
      <c r="C7" s="6"/>
      <c r="D7" s="6"/>
      <c r="E7" s="3"/>
    </row>
    <row r="8" spans="1:6" ht="18.75" customHeight="1">
      <c r="A8" s="6"/>
      <c r="B8" s="6"/>
      <c r="C8" s="17" t="s">
        <v>13</v>
      </c>
      <c r="D8" s="6"/>
      <c r="E8" s="3"/>
    </row>
    <row r="9" spans="1:6" ht="12" customHeight="1">
      <c r="A9" s="6"/>
      <c r="B9" s="6"/>
      <c r="C9" s="6"/>
      <c r="D9" s="6"/>
      <c r="E9" s="3"/>
    </row>
    <row r="10" spans="1:6" ht="19.5" customHeight="1">
      <c r="A10" s="6"/>
      <c r="B10" s="6"/>
      <c r="C10" s="18" t="s">
        <v>14</v>
      </c>
      <c r="D10" s="6"/>
      <c r="E10" s="3"/>
    </row>
    <row r="11" spans="1:6" ht="15" customHeight="1">
      <c r="A11" s="33" t="s">
        <v>0</v>
      </c>
      <c r="B11" s="33" t="s">
        <v>1</v>
      </c>
      <c r="C11" s="33" t="s">
        <v>3</v>
      </c>
      <c r="D11" s="33"/>
      <c r="E11" s="33" t="s">
        <v>6</v>
      </c>
      <c r="F11" s="2"/>
    </row>
    <row r="12" spans="1:6" ht="75.75" customHeight="1">
      <c r="A12" s="33"/>
      <c r="B12" s="33"/>
      <c r="C12" s="11" t="s">
        <v>2</v>
      </c>
      <c r="D12" s="11" t="s">
        <v>5</v>
      </c>
      <c r="E12" s="33"/>
      <c r="F12" s="1"/>
    </row>
    <row r="13" spans="1:6">
      <c r="A13" s="4" t="s">
        <v>4</v>
      </c>
      <c r="B13" s="13">
        <f>91</f>
        <v>91</v>
      </c>
      <c r="C13" s="13">
        <f>90</f>
        <v>90</v>
      </c>
      <c r="D13" s="13">
        <f>88.7</f>
        <v>88.7</v>
      </c>
      <c r="E13" s="12">
        <f>13288.2</f>
        <v>13288.2</v>
      </c>
      <c r="F13" s="1"/>
    </row>
    <row r="14" spans="1:6">
      <c r="A14" s="4" t="s">
        <v>8</v>
      </c>
      <c r="B14" s="15">
        <f>1164.88+1222.75</f>
        <v>2387.63</v>
      </c>
      <c r="C14" s="15">
        <f>967+1253</f>
        <v>2220</v>
      </c>
      <c r="D14" s="15">
        <f>921.47+1168</f>
        <v>2089.4700000000003</v>
      </c>
      <c r="E14" s="15">
        <f>80920.4+79072.4</f>
        <v>159992.79999999999</v>
      </c>
      <c r="F14" s="1"/>
    </row>
    <row r="15" spans="1:6">
      <c r="A15" s="4" t="s">
        <v>9</v>
      </c>
      <c r="B15" s="15">
        <f>305</f>
        <v>305</v>
      </c>
      <c r="C15" s="15">
        <f>264</f>
        <v>264</v>
      </c>
      <c r="D15" s="15">
        <f>263.2</f>
        <v>263.2</v>
      </c>
      <c r="E15" s="15">
        <f>17373</f>
        <v>17373</v>
      </c>
      <c r="F15" s="1"/>
    </row>
    <row r="16" spans="1:6" ht="30">
      <c r="A16" s="4" t="s">
        <v>10</v>
      </c>
      <c r="B16" s="15">
        <f>139</f>
        <v>139</v>
      </c>
      <c r="C16" s="15">
        <f>102</f>
        <v>102</v>
      </c>
      <c r="D16" s="15">
        <f>94</f>
        <v>94</v>
      </c>
      <c r="E16" s="15">
        <f>6486.9</f>
        <v>6486.9</v>
      </c>
      <c r="F16" s="1"/>
    </row>
    <row r="17" spans="1:6">
      <c r="A17" s="4" t="s">
        <v>7</v>
      </c>
      <c r="B17" s="15">
        <f>43+48.5</f>
        <v>91.5</v>
      </c>
      <c r="C17" s="15">
        <f>41+45.5</f>
        <v>86.5</v>
      </c>
      <c r="D17" s="15">
        <f>42+44.2</f>
        <v>86.2</v>
      </c>
      <c r="E17" s="15">
        <f>3450.4+2718.6</f>
        <v>6169</v>
      </c>
      <c r="F17" s="1"/>
    </row>
    <row r="18" spans="1:6">
      <c r="A18" s="8"/>
      <c r="B18" s="9"/>
      <c r="C18" s="9"/>
      <c r="D18" s="5"/>
      <c r="E18" s="5"/>
      <c r="F18" s="1"/>
    </row>
    <row r="19" spans="1:6">
      <c r="A19" s="8"/>
      <c r="B19" s="14"/>
      <c r="C19" s="19" t="s">
        <v>15</v>
      </c>
      <c r="D19" s="14"/>
      <c r="E19" s="14"/>
      <c r="F19" s="1"/>
    </row>
    <row r="20" spans="1:6" ht="15" customHeight="1">
      <c r="A20" s="33" t="s">
        <v>0</v>
      </c>
      <c r="B20" s="33" t="s">
        <v>1</v>
      </c>
      <c r="C20" s="33" t="s">
        <v>3</v>
      </c>
      <c r="D20" s="33"/>
      <c r="E20" s="33" t="s">
        <v>6</v>
      </c>
      <c r="F20" s="2"/>
    </row>
    <row r="21" spans="1:6" ht="75.75" customHeight="1">
      <c r="A21" s="33"/>
      <c r="B21" s="33"/>
      <c r="C21" s="16" t="s">
        <v>2</v>
      </c>
      <c r="D21" s="16" t="s">
        <v>5</v>
      </c>
      <c r="E21" s="33"/>
      <c r="F21" s="1"/>
    </row>
    <row r="22" spans="1:6">
      <c r="A22" s="4" t="s">
        <v>4</v>
      </c>
      <c r="B22" s="13">
        <v>94</v>
      </c>
      <c r="C22" s="13">
        <v>92</v>
      </c>
      <c r="D22" s="13">
        <v>89</v>
      </c>
      <c r="E22" s="12">
        <v>24206.400000000001</v>
      </c>
      <c r="F22" s="1"/>
    </row>
    <row r="23" spans="1:6">
      <c r="A23" s="4" t="s">
        <v>8</v>
      </c>
      <c r="B23" s="15">
        <v>2319.1999999999998</v>
      </c>
      <c r="C23" s="15">
        <v>2106</v>
      </c>
      <c r="D23" s="15">
        <v>2022.9</v>
      </c>
      <c r="E23" s="15">
        <v>323292.5</v>
      </c>
      <c r="F23" s="1"/>
    </row>
    <row r="24" spans="1:6">
      <c r="A24" s="4" t="s">
        <v>9</v>
      </c>
      <c r="B24" s="15">
        <v>290</v>
      </c>
      <c r="C24" s="15">
        <v>283.5</v>
      </c>
      <c r="D24" s="15">
        <v>258.8</v>
      </c>
      <c r="E24" s="15">
        <v>40522.800000000003</v>
      </c>
      <c r="F24" s="1"/>
    </row>
    <row r="25" spans="1:6" ht="30">
      <c r="A25" s="4" t="s">
        <v>10</v>
      </c>
      <c r="B25" s="15">
        <v>139</v>
      </c>
      <c r="C25" s="15">
        <v>100</v>
      </c>
      <c r="D25" s="15">
        <v>95.9</v>
      </c>
      <c r="E25" s="15">
        <v>14005.9</v>
      </c>
      <c r="F25" s="1"/>
    </row>
    <row r="26" spans="1:6">
      <c r="A26" s="4" t="s">
        <v>7</v>
      </c>
      <c r="B26" s="15">
        <v>98</v>
      </c>
      <c r="C26" s="15">
        <v>93.5</v>
      </c>
      <c r="D26" s="15">
        <v>88.4</v>
      </c>
      <c r="E26" s="15">
        <v>13903.8</v>
      </c>
      <c r="F26" s="1"/>
    </row>
    <row r="27" spans="1:6">
      <c r="A27" s="8"/>
      <c r="B27" s="8"/>
      <c r="C27" s="8"/>
      <c r="D27" s="5"/>
      <c r="E27" s="5"/>
      <c r="F27" s="1"/>
    </row>
    <row r="28" spans="1:6" ht="15.75">
      <c r="A28" s="8"/>
      <c r="B28" s="9"/>
      <c r="C28" s="20" t="s">
        <v>16</v>
      </c>
      <c r="D28" s="1"/>
      <c r="E28" s="1"/>
      <c r="F28" s="1"/>
    </row>
    <row r="29" spans="1:6" ht="15" customHeight="1">
      <c r="A29" s="33" t="s">
        <v>0</v>
      </c>
      <c r="B29" s="33" t="s">
        <v>1</v>
      </c>
      <c r="C29" s="33" t="s">
        <v>3</v>
      </c>
      <c r="D29" s="33"/>
      <c r="E29" s="33" t="s">
        <v>6</v>
      </c>
      <c r="F29" s="2"/>
    </row>
    <row r="30" spans="1:6" ht="75.75" customHeight="1">
      <c r="A30" s="33"/>
      <c r="B30" s="33"/>
      <c r="C30" s="16" t="s">
        <v>2</v>
      </c>
      <c r="D30" s="16" t="s">
        <v>5</v>
      </c>
      <c r="E30" s="33"/>
      <c r="F30" s="1"/>
    </row>
    <row r="31" spans="1:6">
      <c r="A31" s="4" t="s">
        <v>4</v>
      </c>
      <c r="B31" s="13">
        <f>B22-B13</f>
        <v>3</v>
      </c>
      <c r="C31" s="13">
        <f t="shared" ref="C31:E31" si="0">C22-C13</f>
        <v>2</v>
      </c>
      <c r="D31" s="13">
        <f t="shared" si="0"/>
        <v>0.29999999999999716</v>
      </c>
      <c r="E31" s="12">
        <f t="shared" si="0"/>
        <v>10918.2</v>
      </c>
      <c r="F31" s="1"/>
    </row>
    <row r="32" spans="1:6">
      <c r="A32" s="4" t="s">
        <v>8</v>
      </c>
      <c r="B32" s="15">
        <f>B23-B14</f>
        <v>-68.430000000000291</v>
      </c>
      <c r="C32" s="15">
        <f t="shared" ref="C32:E32" si="1">C23-C14</f>
        <v>-114</v>
      </c>
      <c r="D32" s="15">
        <f t="shared" si="1"/>
        <v>-66.570000000000164</v>
      </c>
      <c r="E32" s="15">
        <f t="shared" si="1"/>
        <v>163299.70000000001</v>
      </c>
      <c r="F32" s="1"/>
    </row>
    <row r="33" spans="1:6">
      <c r="A33" s="4" t="s">
        <v>9</v>
      </c>
      <c r="B33" s="15">
        <f>B24-B15</f>
        <v>-15</v>
      </c>
      <c r="C33" s="15">
        <f t="shared" ref="C33:E33" si="2">C24-C15</f>
        <v>19.5</v>
      </c>
      <c r="D33" s="15">
        <f t="shared" si="2"/>
        <v>-4.3999999999999773</v>
      </c>
      <c r="E33" s="15">
        <f t="shared" si="2"/>
        <v>23149.800000000003</v>
      </c>
      <c r="F33" s="1"/>
    </row>
    <row r="34" spans="1:6" ht="30">
      <c r="A34" s="4" t="s">
        <v>10</v>
      </c>
      <c r="B34" s="15">
        <f>B25-B16</f>
        <v>0</v>
      </c>
      <c r="C34" s="15">
        <f t="shared" ref="C34:E34" si="3">C25-C16</f>
        <v>-2</v>
      </c>
      <c r="D34" s="15">
        <f t="shared" si="3"/>
        <v>1.9000000000000057</v>
      </c>
      <c r="E34" s="15">
        <f t="shared" si="3"/>
        <v>7519</v>
      </c>
      <c r="F34" s="1"/>
    </row>
    <row r="35" spans="1:6">
      <c r="A35" s="4" t="s">
        <v>7</v>
      </c>
      <c r="B35" s="15">
        <f>B26-B17</f>
        <v>6.5</v>
      </c>
      <c r="C35" s="15">
        <f t="shared" ref="C35:E35" si="4">C26-C17</f>
        <v>7</v>
      </c>
      <c r="D35" s="15">
        <f t="shared" si="4"/>
        <v>2.2000000000000028</v>
      </c>
      <c r="E35" s="15">
        <f t="shared" si="4"/>
        <v>7734.7999999999993</v>
      </c>
      <c r="F35" s="1"/>
    </row>
    <row r="36" spans="1:6">
      <c r="A36" s="10"/>
      <c r="B36" s="10"/>
      <c r="C36" s="10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7"/>
      <c r="B38" s="7"/>
      <c r="C38" s="7"/>
      <c r="D38" s="7"/>
      <c r="E38" s="7"/>
    </row>
    <row r="39" spans="1:6">
      <c r="A39" s="7"/>
      <c r="B39" s="7"/>
      <c r="C39" s="7"/>
      <c r="D39" s="7"/>
      <c r="E39" s="7"/>
    </row>
  </sheetData>
  <mergeCells count="14">
    <mergeCell ref="A20:A21"/>
    <mergeCell ref="B20:B21"/>
    <mergeCell ref="C20:D20"/>
    <mergeCell ref="E20:E21"/>
    <mergeCell ref="A29:A30"/>
    <mergeCell ref="B29:B30"/>
    <mergeCell ref="C29:D29"/>
    <mergeCell ref="E29:E30"/>
    <mergeCell ref="A2:E3"/>
    <mergeCell ref="B5:D5"/>
    <mergeCell ref="C11:D11"/>
    <mergeCell ref="A11:A12"/>
    <mergeCell ref="B11:B12"/>
    <mergeCell ref="E11:E12"/>
  </mergeCells>
  <phoneticPr fontId="7" type="noConversion"/>
  <pageMargins left="0.7" right="0.7" top="0.75" bottom="0.75" header="0.3" footer="0.3"/>
  <pageSetup paperSize="9" scale="6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F39"/>
  <sheetViews>
    <sheetView view="pageBreakPreview" topLeftCell="A13" zoomScaleSheetLayoutView="100" workbookViewId="0">
      <selection activeCell="D26" sqref="D26"/>
    </sheetView>
  </sheetViews>
  <sheetFormatPr defaultRowHeight="15"/>
  <cols>
    <col min="1" max="1" width="26.85546875" customWidth="1"/>
    <col min="2" max="2" width="16" customWidth="1"/>
    <col min="3" max="3" width="15.140625" customWidth="1"/>
    <col min="4" max="4" width="20.85546875" customWidth="1"/>
    <col min="5" max="5" width="14.7109375" customWidth="1"/>
  </cols>
  <sheetData>
    <row r="2" spans="1:6">
      <c r="A2" s="31" t="s">
        <v>11</v>
      </c>
      <c r="B2" s="31"/>
      <c r="C2" s="31"/>
      <c r="D2" s="31"/>
      <c r="E2" s="31"/>
    </row>
    <row r="3" spans="1:6" ht="32.25" customHeight="1">
      <c r="A3" s="31"/>
      <c r="B3" s="31"/>
      <c r="C3" s="31"/>
      <c r="D3" s="31"/>
      <c r="E3" s="31"/>
    </row>
    <row r="4" spans="1:6" ht="6" customHeight="1">
      <c r="A4" s="3"/>
      <c r="B4" s="3"/>
      <c r="C4" s="3"/>
      <c r="D4" s="3"/>
      <c r="E4" s="3"/>
    </row>
    <row r="5" spans="1:6">
      <c r="A5" s="3"/>
      <c r="B5" s="32" t="s">
        <v>12</v>
      </c>
      <c r="C5" s="32"/>
      <c r="D5" s="32"/>
      <c r="E5" s="3"/>
    </row>
    <row r="6" spans="1:6">
      <c r="A6" s="3"/>
      <c r="B6" s="3"/>
      <c r="C6" s="3"/>
      <c r="D6" s="3"/>
      <c r="E6" s="3"/>
    </row>
    <row r="7" spans="1:6" ht="11.25" customHeight="1">
      <c r="A7" s="6"/>
      <c r="B7" s="6"/>
      <c r="C7" s="6"/>
      <c r="D7" s="6"/>
      <c r="E7" s="3"/>
    </row>
    <row r="8" spans="1:6" ht="18.75" customHeight="1">
      <c r="A8" s="6"/>
      <c r="B8" s="6"/>
      <c r="C8" s="17" t="s">
        <v>13</v>
      </c>
      <c r="D8" s="6"/>
      <c r="E8" s="3"/>
    </row>
    <row r="9" spans="1:6" ht="12" customHeight="1">
      <c r="A9" s="6"/>
      <c r="B9" s="6"/>
      <c r="C9" s="6"/>
      <c r="D9" s="6"/>
      <c r="E9" s="3"/>
    </row>
    <row r="10" spans="1:6" ht="19.5" customHeight="1">
      <c r="A10" s="6"/>
      <c r="B10" s="6"/>
      <c r="C10" s="18" t="s">
        <v>15</v>
      </c>
      <c r="D10" s="6"/>
      <c r="E10" s="3"/>
    </row>
    <row r="11" spans="1:6" ht="15" customHeight="1">
      <c r="A11" s="33" t="s">
        <v>0</v>
      </c>
      <c r="B11" s="33" t="s">
        <v>1</v>
      </c>
      <c r="C11" s="33" t="s">
        <v>3</v>
      </c>
      <c r="D11" s="33"/>
      <c r="E11" s="33" t="s">
        <v>6</v>
      </c>
      <c r="F11" s="2"/>
    </row>
    <row r="12" spans="1:6" ht="75.75" customHeight="1">
      <c r="A12" s="33"/>
      <c r="B12" s="33"/>
      <c r="C12" s="21" t="s">
        <v>2</v>
      </c>
      <c r="D12" s="21" t="s">
        <v>5</v>
      </c>
      <c r="E12" s="33"/>
      <c r="F12" s="1"/>
    </row>
    <row r="13" spans="1:6">
      <c r="A13" s="4" t="s">
        <v>4</v>
      </c>
      <c r="B13" s="13">
        <v>94</v>
      </c>
      <c r="C13" s="13">
        <v>92</v>
      </c>
      <c r="D13" s="13">
        <v>89</v>
      </c>
      <c r="E13" s="12">
        <v>24206.400000000001</v>
      </c>
      <c r="F13" s="1"/>
    </row>
    <row r="14" spans="1:6">
      <c r="A14" s="4" t="s">
        <v>8</v>
      </c>
      <c r="B14" s="15">
        <v>2319.1999999999998</v>
      </c>
      <c r="C14" s="15">
        <v>2106</v>
      </c>
      <c r="D14" s="15">
        <v>2002.9</v>
      </c>
      <c r="E14" s="15">
        <v>323292.5</v>
      </c>
      <c r="F14" s="1"/>
    </row>
    <row r="15" spans="1:6">
      <c r="A15" s="4" t="s">
        <v>9</v>
      </c>
      <c r="B15" s="15">
        <v>290</v>
      </c>
      <c r="C15" s="15">
        <v>283.5</v>
      </c>
      <c r="D15" s="15">
        <v>258.8</v>
      </c>
      <c r="E15" s="15">
        <v>40522.800000000003</v>
      </c>
      <c r="F15" s="1"/>
    </row>
    <row r="16" spans="1:6" ht="30">
      <c r="A16" s="4" t="s">
        <v>10</v>
      </c>
      <c r="B16" s="15">
        <v>139</v>
      </c>
      <c r="C16" s="15">
        <v>100</v>
      </c>
      <c r="D16" s="15">
        <v>95.9</v>
      </c>
      <c r="E16" s="15">
        <v>14005.9</v>
      </c>
      <c r="F16" s="1"/>
    </row>
    <row r="17" spans="1:6">
      <c r="A17" s="4" t="s">
        <v>7</v>
      </c>
      <c r="B17" s="15">
        <v>98</v>
      </c>
      <c r="C17" s="15">
        <v>93.5</v>
      </c>
      <c r="D17" s="15">
        <v>88.4</v>
      </c>
      <c r="E17" s="15">
        <v>13903.8</v>
      </c>
      <c r="F17" s="1"/>
    </row>
    <row r="18" spans="1:6">
      <c r="A18" s="8"/>
      <c r="B18" s="9"/>
      <c r="C18" s="9"/>
      <c r="D18" s="5"/>
      <c r="E18" s="5"/>
      <c r="F18" s="1"/>
    </row>
    <row r="19" spans="1:6">
      <c r="A19" s="8"/>
      <c r="B19" s="14"/>
      <c r="C19" s="19" t="s">
        <v>17</v>
      </c>
      <c r="D19" s="14"/>
      <c r="E19" s="14"/>
      <c r="F19" s="1"/>
    </row>
    <row r="20" spans="1:6" ht="15" customHeight="1">
      <c r="A20" s="33" t="s">
        <v>0</v>
      </c>
      <c r="B20" s="33" t="s">
        <v>1</v>
      </c>
      <c r="C20" s="33" t="s">
        <v>3</v>
      </c>
      <c r="D20" s="33"/>
      <c r="E20" s="33" t="s">
        <v>6</v>
      </c>
      <c r="F20" s="2"/>
    </row>
    <row r="21" spans="1:6" ht="75.75" customHeight="1">
      <c r="A21" s="33"/>
      <c r="B21" s="33"/>
      <c r="C21" s="21" t="s">
        <v>2</v>
      </c>
      <c r="D21" s="21" t="s">
        <v>5</v>
      </c>
      <c r="E21" s="33"/>
      <c r="F21" s="1"/>
    </row>
    <row r="22" spans="1:6">
      <c r="A22" s="4" t="s">
        <v>4</v>
      </c>
      <c r="B22" s="13">
        <v>94</v>
      </c>
      <c r="C22" s="13">
        <v>93</v>
      </c>
      <c r="D22" s="13">
        <v>90.6</v>
      </c>
      <c r="E22" s="12">
        <v>40094</v>
      </c>
      <c r="F22" s="1"/>
    </row>
    <row r="23" spans="1:6">
      <c r="A23" s="4" t="s">
        <v>8</v>
      </c>
      <c r="B23" s="15">
        <v>2366.1</v>
      </c>
      <c r="C23" s="15">
        <v>2108</v>
      </c>
      <c r="D23" s="15">
        <v>1989</v>
      </c>
      <c r="E23" s="15">
        <v>495867.8</v>
      </c>
      <c r="F23" s="1"/>
    </row>
    <row r="24" spans="1:6">
      <c r="A24" s="4" t="s">
        <v>9</v>
      </c>
      <c r="B24" s="15">
        <v>276.58</v>
      </c>
      <c r="C24" s="15">
        <v>257</v>
      </c>
      <c r="D24" s="15">
        <v>248</v>
      </c>
      <c r="E24" s="15">
        <v>52639.8</v>
      </c>
      <c r="F24" s="1"/>
    </row>
    <row r="25" spans="1:6" ht="30">
      <c r="A25" s="4" t="s">
        <v>10</v>
      </c>
      <c r="B25" s="15">
        <v>136</v>
      </c>
      <c r="C25" s="15">
        <v>99</v>
      </c>
      <c r="D25" s="15">
        <v>93.5</v>
      </c>
      <c r="E25" s="15">
        <v>19533.8</v>
      </c>
      <c r="F25" s="1"/>
    </row>
    <row r="26" spans="1:6">
      <c r="A26" s="4" t="s">
        <v>7</v>
      </c>
      <c r="B26" s="15">
        <v>100</v>
      </c>
      <c r="C26" s="15">
        <v>97</v>
      </c>
      <c r="D26" s="15">
        <v>91.7</v>
      </c>
      <c r="E26" s="15">
        <v>22004.799999999999</v>
      </c>
      <c r="F26" s="1"/>
    </row>
    <row r="27" spans="1:6">
      <c r="A27" s="8"/>
      <c r="B27" s="8"/>
      <c r="C27" s="8"/>
      <c r="D27" s="5"/>
      <c r="E27" s="5"/>
      <c r="F27" s="1"/>
    </row>
    <row r="28" spans="1:6" ht="15.75">
      <c r="A28" s="8"/>
      <c r="B28" s="9"/>
      <c r="C28" s="20" t="s">
        <v>16</v>
      </c>
      <c r="D28" s="1"/>
      <c r="E28" s="1"/>
      <c r="F28" s="1"/>
    </row>
    <row r="29" spans="1:6" ht="15" customHeight="1">
      <c r="A29" s="33" t="s">
        <v>0</v>
      </c>
      <c r="B29" s="33" t="s">
        <v>1</v>
      </c>
      <c r="C29" s="33" t="s">
        <v>3</v>
      </c>
      <c r="D29" s="33"/>
      <c r="E29" s="33" t="s">
        <v>6</v>
      </c>
      <c r="F29" s="2"/>
    </row>
    <row r="30" spans="1:6" ht="75.75" customHeight="1">
      <c r="A30" s="33"/>
      <c r="B30" s="33"/>
      <c r="C30" s="21" t="s">
        <v>2</v>
      </c>
      <c r="D30" s="21" t="s">
        <v>5</v>
      </c>
      <c r="E30" s="33"/>
      <c r="F30" s="1"/>
    </row>
    <row r="31" spans="1:6">
      <c r="A31" s="4" t="s">
        <v>4</v>
      </c>
      <c r="B31" s="13">
        <f>B22-B13</f>
        <v>0</v>
      </c>
      <c r="C31" s="13">
        <f t="shared" ref="C31:E35" si="0">C22-C13</f>
        <v>1</v>
      </c>
      <c r="D31" s="13">
        <f t="shared" si="0"/>
        <v>1.5999999999999943</v>
      </c>
      <c r="E31" s="12">
        <f t="shared" si="0"/>
        <v>15887.599999999999</v>
      </c>
      <c r="F31" s="1"/>
    </row>
    <row r="32" spans="1:6">
      <c r="A32" s="4" t="s">
        <v>8</v>
      </c>
      <c r="B32" s="15">
        <f>B23-B14</f>
        <v>46.900000000000091</v>
      </c>
      <c r="C32" s="15">
        <f t="shared" si="0"/>
        <v>2</v>
      </c>
      <c r="D32" s="15">
        <f t="shared" si="0"/>
        <v>-13.900000000000091</v>
      </c>
      <c r="E32" s="15">
        <f t="shared" si="0"/>
        <v>172575.3</v>
      </c>
      <c r="F32" s="1"/>
    </row>
    <row r="33" spans="1:6">
      <c r="A33" s="4" t="s">
        <v>9</v>
      </c>
      <c r="B33" s="15">
        <f>B24-B15</f>
        <v>-13.420000000000016</v>
      </c>
      <c r="C33" s="15">
        <f t="shared" si="0"/>
        <v>-26.5</v>
      </c>
      <c r="D33" s="15">
        <f t="shared" si="0"/>
        <v>-10.800000000000011</v>
      </c>
      <c r="E33" s="15">
        <f t="shared" si="0"/>
        <v>12117</v>
      </c>
      <c r="F33" s="1"/>
    </row>
    <row r="34" spans="1:6" ht="30">
      <c r="A34" s="4" t="s">
        <v>10</v>
      </c>
      <c r="B34" s="15">
        <f>B25-B16</f>
        <v>-3</v>
      </c>
      <c r="C34" s="15">
        <f t="shared" si="0"/>
        <v>-1</v>
      </c>
      <c r="D34" s="15">
        <f t="shared" si="0"/>
        <v>-2.4000000000000057</v>
      </c>
      <c r="E34" s="15">
        <f t="shared" si="0"/>
        <v>5527.9</v>
      </c>
      <c r="F34" s="1"/>
    </row>
    <row r="35" spans="1:6">
      <c r="A35" s="4" t="s">
        <v>7</v>
      </c>
      <c r="B35" s="15">
        <f>B26-B17</f>
        <v>2</v>
      </c>
      <c r="C35" s="15">
        <f t="shared" si="0"/>
        <v>3.5</v>
      </c>
      <c r="D35" s="15">
        <f t="shared" si="0"/>
        <v>3.2999999999999972</v>
      </c>
      <c r="E35" s="15">
        <f t="shared" si="0"/>
        <v>8101</v>
      </c>
      <c r="F35" s="1"/>
    </row>
    <row r="36" spans="1:6">
      <c r="A36" s="10"/>
      <c r="B36" s="10"/>
      <c r="C36" s="10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7"/>
      <c r="B38" s="7"/>
      <c r="C38" s="7"/>
      <c r="D38" s="7"/>
      <c r="E38" s="7"/>
    </row>
    <row r="39" spans="1:6">
      <c r="A39" s="7"/>
      <c r="B39" s="7"/>
      <c r="C39" s="7"/>
      <c r="D39" s="7"/>
      <c r="E39" s="7"/>
    </row>
  </sheetData>
  <mergeCells count="14">
    <mergeCell ref="A20:A21"/>
    <mergeCell ref="B20:B21"/>
    <mergeCell ref="C20:D20"/>
    <mergeCell ref="E20:E21"/>
    <mergeCell ref="A29:A30"/>
    <mergeCell ref="B29:B30"/>
    <mergeCell ref="C29:D29"/>
    <mergeCell ref="E29:E30"/>
    <mergeCell ref="A2:E3"/>
    <mergeCell ref="B5:D5"/>
    <mergeCell ref="A11:A12"/>
    <mergeCell ref="B11:B12"/>
    <mergeCell ref="C11:D11"/>
    <mergeCell ref="E11:E12"/>
  </mergeCells>
  <pageMargins left="0.7" right="0.7" top="0.75" bottom="0.75" header="0.3" footer="0.3"/>
  <pageSetup paperSize="9" scale="62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F39"/>
  <sheetViews>
    <sheetView view="pageBreakPreview" topLeftCell="A16" zoomScaleSheetLayoutView="100" workbookViewId="0">
      <selection activeCell="E23" sqref="E23"/>
    </sheetView>
  </sheetViews>
  <sheetFormatPr defaultRowHeight="15"/>
  <cols>
    <col min="1" max="1" width="26.85546875" customWidth="1"/>
    <col min="2" max="2" width="16" customWidth="1"/>
    <col min="3" max="3" width="15.140625" customWidth="1"/>
    <col min="4" max="4" width="20.85546875" customWidth="1"/>
    <col min="5" max="5" width="14.7109375" customWidth="1"/>
  </cols>
  <sheetData>
    <row r="2" spans="1:6">
      <c r="A2" s="31" t="s">
        <v>11</v>
      </c>
      <c r="B2" s="31"/>
      <c r="C2" s="31"/>
      <c r="D2" s="31"/>
      <c r="E2" s="31"/>
    </row>
    <row r="3" spans="1:6" ht="32.25" customHeight="1">
      <c r="A3" s="31"/>
      <c r="B3" s="31"/>
      <c r="C3" s="31"/>
      <c r="D3" s="31"/>
      <c r="E3" s="31"/>
    </row>
    <row r="4" spans="1:6" ht="6" customHeight="1">
      <c r="A4" s="3"/>
      <c r="B4" s="3"/>
      <c r="C4" s="3"/>
      <c r="D4" s="3"/>
      <c r="E4" s="3"/>
    </row>
    <row r="5" spans="1:6">
      <c r="A5" s="3"/>
      <c r="B5" s="32" t="s">
        <v>12</v>
      </c>
      <c r="C5" s="32"/>
      <c r="D5" s="32"/>
      <c r="E5" s="3"/>
    </row>
    <row r="6" spans="1:6">
      <c r="A6" s="3"/>
      <c r="B6" s="3"/>
      <c r="C6" s="3"/>
      <c r="D6" s="3"/>
      <c r="E6" s="3"/>
    </row>
    <row r="7" spans="1:6" ht="11.25" customHeight="1">
      <c r="A7" s="6"/>
      <c r="B7" s="6"/>
      <c r="C7" s="6"/>
      <c r="D7" s="6"/>
      <c r="E7" s="3"/>
    </row>
    <row r="8" spans="1:6" ht="18.75" customHeight="1">
      <c r="A8" s="6"/>
      <c r="B8" s="6"/>
      <c r="C8" s="17" t="s">
        <v>13</v>
      </c>
      <c r="D8" s="6"/>
      <c r="E8" s="3"/>
    </row>
    <row r="9" spans="1:6" ht="12" customHeight="1">
      <c r="A9" s="6"/>
      <c r="B9" s="6"/>
      <c r="C9" s="6"/>
      <c r="D9" s="6"/>
      <c r="E9" s="3"/>
    </row>
    <row r="10" spans="1:6" ht="19.5" customHeight="1">
      <c r="A10" s="6"/>
      <c r="B10" s="6"/>
      <c r="C10" s="18" t="s">
        <v>18</v>
      </c>
      <c r="D10" s="6"/>
      <c r="E10" s="3"/>
    </row>
    <row r="11" spans="1:6" ht="15" customHeight="1">
      <c r="A11" s="33" t="s">
        <v>0</v>
      </c>
      <c r="B11" s="33" t="s">
        <v>1</v>
      </c>
      <c r="C11" s="33" t="s">
        <v>3</v>
      </c>
      <c r="D11" s="33"/>
      <c r="E11" s="33" t="s">
        <v>6</v>
      </c>
      <c r="F11" s="2"/>
    </row>
    <row r="12" spans="1:6" ht="75.75" customHeight="1">
      <c r="A12" s="33"/>
      <c r="B12" s="33"/>
      <c r="C12" s="21" t="s">
        <v>2</v>
      </c>
      <c r="D12" s="21" t="s">
        <v>5</v>
      </c>
      <c r="E12" s="33"/>
      <c r="F12" s="1"/>
    </row>
    <row r="13" spans="1:6">
      <c r="A13" s="4" t="s">
        <v>4</v>
      </c>
      <c r="B13" s="13">
        <v>94</v>
      </c>
      <c r="C13" s="13">
        <v>93</v>
      </c>
      <c r="D13" s="13">
        <v>90.6</v>
      </c>
      <c r="E13" s="12">
        <v>40094</v>
      </c>
      <c r="F13" s="1"/>
    </row>
    <row r="14" spans="1:6">
      <c r="A14" s="4" t="s">
        <v>8</v>
      </c>
      <c r="B14" s="15">
        <v>2366.1</v>
      </c>
      <c r="C14" s="15">
        <v>2108</v>
      </c>
      <c r="D14" s="15">
        <v>1989</v>
      </c>
      <c r="E14" s="15">
        <v>495867.8</v>
      </c>
      <c r="F14" s="1"/>
    </row>
    <row r="15" spans="1:6">
      <c r="A15" s="4" t="s">
        <v>9</v>
      </c>
      <c r="B15" s="15">
        <v>276.5</v>
      </c>
      <c r="C15" s="15">
        <v>257</v>
      </c>
      <c r="D15" s="15">
        <v>248</v>
      </c>
      <c r="E15" s="15">
        <v>52639.8</v>
      </c>
      <c r="F15" s="1"/>
    </row>
    <row r="16" spans="1:6" ht="30">
      <c r="A16" s="4" t="s">
        <v>10</v>
      </c>
      <c r="B16" s="15">
        <v>136</v>
      </c>
      <c r="C16" s="15">
        <v>99</v>
      </c>
      <c r="D16" s="15">
        <v>93.5</v>
      </c>
      <c r="E16" s="15">
        <v>19533.8</v>
      </c>
      <c r="F16" s="1"/>
    </row>
    <row r="17" spans="1:6">
      <c r="A17" s="4" t="s">
        <v>7</v>
      </c>
      <c r="B17" s="15">
        <v>100</v>
      </c>
      <c r="C17" s="15">
        <v>97</v>
      </c>
      <c r="D17" s="15">
        <v>91.7</v>
      </c>
      <c r="E17" s="15">
        <v>22004.799999999999</v>
      </c>
      <c r="F17" s="1"/>
    </row>
    <row r="18" spans="1:6">
      <c r="A18" s="8"/>
      <c r="B18" s="9"/>
      <c r="C18" s="9"/>
      <c r="D18" s="5"/>
      <c r="E18" s="5"/>
      <c r="F18" s="1"/>
    </row>
    <row r="19" spans="1:6" ht="30">
      <c r="A19" s="8"/>
      <c r="B19" s="14"/>
      <c r="C19" s="19" t="s">
        <v>19</v>
      </c>
      <c r="D19" s="14"/>
      <c r="E19" s="14"/>
      <c r="F19" s="1"/>
    </row>
    <row r="20" spans="1:6" ht="15" customHeight="1">
      <c r="A20" s="33" t="s">
        <v>0</v>
      </c>
      <c r="B20" s="33" t="s">
        <v>1</v>
      </c>
      <c r="C20" s="33" t="s">
        <v>3</v>
      </c>
      <c r="D20" s="33"/>
      <c r="E20" s="33" t="s">
        <v>6</v>
      </c>
      <c r="F20" s="2"/>
    </row>
    <row r="21" spans="1:6" ht="75.75" customHeight="1">
      <c r="A21" s="33"/>
      <c r="B21" s="33"/>
      <c r="C21" s="21" t="s">
        <v>2</v>
      </c>
      <c r="D21" s="21" t="s">
        <v>5</v>
      </c>
      <c r="E21" s="33"/>
      <c r="F21" s="1"/>
    </row>
    <row r="22" spans="1:6">
      <c r="A22" s="4" t="s">
        <v>4</v>
      </c>
      <c r="B22" s="13">
        <v>94</v>
      </c>
      <c r="C22" s="13">
        <v>89</v>
      </c>
      <c r="D22" s="13">
        <v>90.1</v>
      </c>
      <c r="E22" s="12">
        <v>11928.4</v>
      </c>
      <c r="F22" s="1"/>
    </row>
    <row r="23" spans="1:6">
      <c r="A23" s="4" t="s">
        <v>8</v>
      </c>
      <c r="B23" s="15">
        <v>2200.6</v>
      </c>
      <c r="C23" s="15">
        <v>2090</v>
      </c>
      <c r="D23" s="15">
        <v>1943.2</v>
      </c>
      <c r="E23" s="15">
        <v>172202.8</v>
      </c>
      <c r="F23" s="1"/>
    </row>
    <row r="24" spans="1:6">
      <c r="A24" s="4" t="s">
        <v>9</v>
      </c>
      <c r="B24" s="15">
        <v>270.5</v>
      </c>
      <c r="C24" s="15">
        <v>269</v>
      </c>
      <c r="D24" s="15">
        <v>254.3</v>
      </c>
      <c r="E24" s="15">
        <v>19065.599999999999</v>
      </c>
      <c r="F24" s="1"/>
    </row>
    <row r="25" spans="1:6" ht="30">
      <c r="A25" s="4" t="s">
        <v>10</v>
      </c>
      <c r="B25" s="15">
        <v>136</v>
      </c>
      <c r="C25" s="15">
        <v>103</v>
      </c>
      <c r="D25" s="15">
        <v>99.2</v>
      </c>
      <c r="E25" s="15">
        <v>7202.6</v>
      </c>
      <c r="F25" s="1"/>
    </row>
    <row r="26" spans="1:6">
      <c r="A26" s="4" t="s">
        <v>7</v>
      </c>
      <c r="B26" s="15">
        <v>118</v>
      </c>
      <c r="C26" s="15">
        <v>105</v>
      </c>
      <c r="D26" s="15">
        <v>102.9</v>
      </c>
      <c r="E26" s="15">
        <v>8029.8</v>
      </c>
      <c r="F26" s="1"/>
    </row>
    <row r="27" spans="1:6">
      <c r="A27" s="8"/>
      <c r="B27" s="8"/>
      <c r="C27" s="8"/>
      <c r="D27" s="5"/>
      <c r="E27" s="5"/>
      <c r="F27" s="1"/>
    </row>
    <row r="28" spans="1:6" ht="15.75">
      <c r="A28" s="8"/>
      <c r="B28" s="9"/>
      <c r="C28" s="20" t="s">
        <v>16</v>
      </c>
      <c r="D28" s="1"/>
      <c r="E28" s="1"/>
      <c r="F28" s="1"/>
    </row>
    <row r="29" spans="1:6" ht="15" customHeight="1">
      <c r="A29" s="33" t="s">
        <v>0</v>
      </c>
      <c r="B29" s="33" t="s">
        <v>1</v>
      </c>
      <c r="C29" s="33" t="s">
        <v>3</v>
      </c>
      <c r="D29" s="33"/>
      <c r="E29" s="33" t="s">
        <v>6</v>
      </c>
      <c r="F29" s="2"/>
    </row>
    <row r="30" spans="1:6" ht="75.75" customHeight="1">
      <c r="A30" s="33"/>
      <c r="B30" s="33"/>
      <c r="C30" s="21" t="s">
        <v>2</v>
      </c>
      <c r="D30" s="21" t="s">
        <v>5</v>
      </c>
      <c r="E30" s="33"/>
      <c r="F30" s="1"/>
    </row>
    <row r="31" spans="1:6">
      <c r="A31" s="4" t="s">
        <v>4</v>
      </c>
      <c r="B31" s="13">
        <f>B22-B13</f>
        <v>0</v>
      </c>
      <c r="C31" s="13">
        <f t="shared" ref="C31:E35" si="0">C22-C13</f>
        <v>-4</v>
      </c>
      <c r="D31" s="13">
        <f t="shared" si="0"/>
        <v>-0.5</v>
      </c>
      <c r="E31" s="12">
        <f t="shared" si="0"/>
        <v>-28165.599999999999</v>
      </c>
      <c r="F31" s="1"/>
    </row>
    <row r="32" spans="1:6">
      <c r="A32" s="4" t="s">
        <v>8</v>
      </c>
      <c r="B32" s="15">
        <f>B23-B14</f>
        <v>-165.5</v>
      </c>
      <c r="C32" s="15">
        <f t="shared" si="0"/>
        <v>-18</v>
      </c>
      <c r="D32" s="15">
        <f t="shared" si="0"/>
        <v>-45.799999999999955</v>
      </c>
      <c r="E32" s="15">
        <f t="shared" si="0"/>
        <v>-323665</v>
      </c>
      <c r="F32" s="1"/>
    </row>
    <row r="33" spans="1:6">
      <c r="A33" s="4" t="s">
        <v>9</v>
      </c>
      <c r="B33" s="15">
        <f>B24-B15</f>
        <v>-6</v>
      </c>
      <c r="C33" s="15">
        <f t="shared" si="0"/>
        <v>12</v>
      </c>
      <c r="D33" s="15">
        <f t="shared" si="0"/>
        <v>6.3000000000000114</v>
      </c>
      <c r="E33" s="15">
        <f t="shared" si="0"/>
        <v>-33574.200000000004</v>
      </c>
      <c r="F33" s="1"/>
    </row>
    <row r="34" spans="1:6" ht="30">
      <c r="A34" s="4" t="s">
        <v>10</v>
      </c>
      <c r="B34" s="15">
        <f>B25-B16</f>
        <v>0</v>
      </c>
      <c r="C34" s="15">
        <f t="shared" si="0"/>
        <v>4</v>
      </c>
      <c r="D34" s="15">
        <f t="shared" si="0"/>
        <v>5.7000000000000028</v>
      </c>
      <c r="E34" s="15">
        <f t="shared" si="0"/>
        <v>-12331.199999999999</v>
      </c>
      <c r="F34" s="1"/>
    </row>
    <row r="35" spans="1:6">
      <c r="A35" s="4" t="s">
        <v>7</v>
      </c>
      <c r="B35" s="15">
        <f>B26-B17</f>
        <v>18</v>
      </c>
      <c r="C35" s="15">
        <f t="shared" si="0"/>
        <v>8</v>
      </c>
      <c r="D35" s="15">
        <f t="shared" si="0"/>
        <v>11.200000000000003</v>
      </c>
      <c r="E35" s="15">
        <f t="shared" si="0"/>
        <v>-13975</v>
      </c>
      <c r="F35" s="1"/>
    </row>
    <row r="36" spans="1:6">
      <c r="A36" s="10"/>
      <c r="B36" s="10"/>
      <c r="C36" s="10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7"/>
      <c r="B38" s="7"/>
      <c r="C38" s="7"/>
      <c r="D38" s="7"/>
      <c r="E38" s="7"/>
    </row>
    <row r="39" spans="1:6">
      <c r="A39" s="7"/>
      <c r="B39" s="7"/>
      <c r="C39" s="7"/>
      <c r="D39" s="7"/>
      <c r="E39" s="7"/>
    </row>
  </sheetData>
  <mergeCells count="14">
    <mergeCell ref="A20:A21"/>
    <mergeCell ref="B20:B21"/>
    <mergeCell ref="C20:D20"/>
    <mergeCell ref="E20:E21"/>
    <mergeCell ref="A29:A30"/>
    <mergeCell ref="B29:B30"/>
    <mergeCell ref="C29:D29"/>
    <mergeCell ref="E29:E30"/>
    <mergeCell ref="A2:E3"/>
    <mergeCell ref="B5:D5"/>
    <mergeCell ref="A11:A12"/>
    <mergeCell ref="B11:B12"/>
    <mergeCell ref="C11:D11"/>
    <mergeCell ref="E11:E12"/>
  </mergeCells>
  <pageMargins left="0.7" right="0.7" top="0.75" bottom="0.75" header="0.3" footer="0.3"/>
  <pageSetup paperSize="9" scale="62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3" tint="0.59999389629810485"/>
    <pageSetUpPr fitToPage="1"/>
  </sheetPr>
  <dimension ref="A3:J14"/>
  <sheetViews>
    <sheetView tabSelected="1" workbookViewId="0">
      <selection activeCell="J7" sqref="J7"/>
    </sheetView>
  </sheetViews>
  <sheetFormatPr defaultRowHeight="15"/>
  <cols>
    <col min="1" max="1" width="20.85546875" customWidth="1"/>
    <col min="2" max="2" width="16.42578125" customWidth="1"/>
    <col min="3" max="3" width="18.5703125" customWidth="1"/>
    <col min="4" max="4" width="24" customWidth="1"/>
    <col min="5" max="5" width="17.140625" customWidth="1"/>
    <col min="6" max="6" width="15.7109375" customWidth="1"/>
    <col min="10" max="10" width="52.140625" customWidth="1"/>
  </cols>
  <sheetData>
    <row r="3" spans="1:10" ht="63" customHeight="1">
      <c r="A3" s="34" t="s">
        <v>23</v>
      </c>
      <c r="B3" s="35"/>
      <c r="C3" s="35"/>
      <c r="D3" s="35"/>
      <c r="E3" s="35"/>
      <c r="F3" s="35"/>
    </row>
    <row r="5" spans="1:10" ht="15.75">
      <c r="A5" s="7"/>
      <c r="B5" s="42"/>
      <c r="C5" s="42"/>
      <c r="D5" s="42"/>
      <c r="E5" s="7"/>
      <c r="F5" s="22"/>
      <c r="G5" s="22"/>
      <c r="H5" s="22"/>
      <c r="I5" s="22"/>
      <c r="J5" s="22"/>
    </row>
    <row r="6" spans="1:10" ht="15.75">
      <c r="A6" s="8"/>
      <c r="B6" s="43" t="s">
        <v>22</v>
      </c>
      <c r="C6" s="43"/>
      <c r="D6" s="43"/>
      <c r="E6" s="14"/>
      <c r="F6" s="22"/>
      <c r="G6" s="22"/>
      <c r="H6" s="22"/>
      <c r="I6" s="22"/>
      <c r="J6" s="22"/>
    </row>
    <row r="7" spans="1:10" ht="15.75">
      <c r="A7" s="44" t="s">
        <v>0</v>
      </c>
      <c r="B7" s="44" t="s">
        <v>1</v>
      </c>
      <c r="C7" s="44" t="s">
        <v>3</v>
      </c>
      <c r="D7" s="44"/>
      <c r="E7" s="40" t="s">
        <v>20</v>
      </c>
      <c r="F7" s="37" t="s">
        <v>21</v>
      </c>
      <c r="G7" s="22"/>
      <c r="H7" s="22"/>
      <c r="I7" s="22"/>
      <c r="J7" s="22"/>
    </row>
    <row r="8" spans="1:10" ht="61.5" customHeight="1">
      <c r="A8" s="44"/>
      <c r="B8" s="44"/>
      <c r="C8" s="30" t="s">
        <v>2</v>
      </c>
      <c r="D8" s="30" t="s">
        <v>5</v>
      </c>
      <c r="E8" s="41"/>
      <c r="F8" s="38"/>
      <c r="G8" s="22"/>
      <c r="H8" s="22"/>
      <c r="I8" s="22"/>
      <c r="J8" s="22"/>
    </row>
    <row r="9" spans="1:10" ht="31.5">
      <c r="A9" s="24" t="s">
        <v>4</v>
      </c>
      <c r="B9" s="25">
        <v>108.1</v>
      </c>
      <c r="C9" s="25">
        <v>105</v>
      </c>
      <c r="D9" s="25">
        <v>100.1</v>
      </c>
      <c r="E9" s="25">
        <v>15589.5</v>
      </c>
      <c r="F9" s="25">
        <f>E9/D9/3*1000</f>
        <v>51913.086913086918</v>
      </c>
      <c r="G9" s="39"/>
      <c r="H9" s="39"/>
      <c r="I9" s="39"/>
      <c r="J9" s="39"/>
    </row>
    <row r="10" spans="1:10" ht="15.75">
      <c r="A10" s="24" t="s">
        <v>8</v>
      </c>
      <c r="B10" s="26">
        <v>2184.58</v>
      </c>
      <c r="C10" s="26">
        <v>1876</v>
      </c>
      <c r="D10" s="26">
        <v>1803</v>
      </c>
      <c r="E10" s="26">
        <v>174065.3</v>
      </c>
      <c r="F10" s="25">
        <f t="shared" ref="F10:F13" si="0">E10/D10/3*1000</f>
        <v>32180.680347568868</v>
      </c>
      <c r="G10" s="36"/>
      <c r="H10" s="36"/>
      <c r="I10" s="36"/>
      <c r="J10" s="36"/>
    </row>
    <row r="11" spans="1:10" ht="31.5">
      <c r="A11" s="24" t="s">
        <v>9</v>
      </c>
      <c r="B11" s="26">
        <v>278.60000000000002</v>
      </c>
      <c r="C11" s="26">
        <v>272.89999999999998</v>
      </c>
      <c r="D11" s="26">
        <v>216.7</v>
      </c>
      <c r="E11" s="26">
        <v>24503.1</v>
      </c>
      <c r="F11" s="25">
        <f t="shared" si="0"/>
        <v>37691.278264882319</v>
      </c>
      <c r="G11" s="36"/>
      <c r="H11" s="36"/>
      <c r="I11" s="36"/>
      <c r="J11" s="36"/>
    </row>
    <row r="12" spans="1:10" ht="31.5">
      <c r="A12" s="24" t="s">
        <v>10</v>
      </c>
      <c r="B12" s="26">
        <v>222.2</v>
      </c>
      <c r="C12" s="26">
        <v>175</v>
      </c>
      <c r="D12" s="26">
        <v>179.1</v>
      </c>
      <c r="E12" s="26">
        <v>15862.9</v>
      </c>
      <c r="F12" s="25">
        <f t="shared" si="0"/>
        <v>29523.357528382658</v>
      </c>
      <c r="G12" s="36"/>
      <c r="H12" s="36"/>
      <c r="I12" s="36"/>
      <c r="J12" s="36"/>
    </row>
    <row r="13" spans="1:10" ht="15.75">
      <c r="A13" s="24" t="s">
        <v>7</v>
      </c>
      <c r="B13" s="26">
        <v>150</v>
      </c>
      <c r="C13" s="26">
        <v>147.5</v>
      </c>
      <c r="D13" s="26">
        <v>147.30000000000001</v>
      </c>
      <c r="E13" s="26">
        <v>14256.8</v>
      </c>
      <c r="F13" s="25">
        <f t="shared" si="0"/>
        <v>32262.502828694272</v>
      </c>
      <c r="G13" s="36"/>
      <c r="H13" s="36"/>
      <c r="I13" s="36"/>
      <c r="J13" s="36"/>
    </row>
    <row r="14" spans="1:10" ht="15.75">
      <c r="A14" s="27"/>
      <c r="B14" s="28">
        <f>SUM(B9:B13)</f>
        <v>2943.4799999999996</v>
      </c>
      <c r="C14" s="28">
        <f t="shared" ref="C14:E14" si="1">SUM(C9:C13)</f>
        <v>2576.4</v>
      </c>
      <c r="D14" s="28">
        <f t="shared" si="1"/>
        <v>2446.1999999999998</v>
      </c>
      <c r="E14" s="28">
        <f t="shared" si="1"/>
        <v>244277.59999999998</v>
      </c>
      <c r="F14" s="29"/>
      <c r="G14" s="23"/>
      <c r="H14" s="23"/>
      <c r="I14" s="23"/>
      <c r="J14" s="23"/>
    </row>
  </sheetData>
  <mergeCells count="13">
    <mergeCell ref="A3:F3"/>
    <mergeCell ref="G13:J13"/>
    <mergeCell ref="F7:F8"/>
    <mergeCell ref="G9:J9"/>
    <mergeCell ref="G10:J10"/>
    <mergeCell ref="G11:J11"/>
    <mergeCell ref="G12:J12"/>
    <mergeCell ref="E7:E8"/>
    <mergeCell ref="B5:D5"/>
    <mergeCell ref="B6:D6"/>
    <mergeCell ref="A7:A8"/>
    <mergeCell ref="B7:B8"/>
    <mergeCell ref="C7:D7"/>
  </mergeCells>
  <pageMargins left="0.70866141732283472" right="0.70866141732283472" top="0.74803149606299213" bottom="0.74803149606299213" header="0.31496062992125984" footer="0.31496062992125984"/>
  <pageSetup paperSize="9" scale="4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1и2 (2013)</vt:lpstr>
      <vt:lpstr>2и3 (2013)</vt:lpstr>
      <vt:lpstr>3и1 (2014)</vt:lpstr>
      <vt:lpstr>1 кв. 2017</vt:lpstr>
      <vt:lpstr>'1и2 (2013)'!Область_печати</vt:lpstr>
      <vt:lpstr>'2и3 (2013)'!Область_печати</vt:lpstr>
      <vt:lpstr>'3и1 (2014)'!Область_печати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2013-05-06T05:58:06Z</cp:lastPrinted>
  <dcterms:created xsi:type="dcterms:W3CDTF">2006-09-28T05:33:49Z</dcterms:created>
  <dcterms:modified xsi:type="dcterms:W3CDTF">2017-04-21T08:13:19Z</dcterms:modified>
</cp:coreProperties>
</file>