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9573" lockStructure="1"/>
  <bookViews>
    <workbookView xWindow="0" yWindow="163" windowWidth="12118" windowHeight="9007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Лист1!$19:$20</definedName>
    <definedName name="_xlnm.Print_Area" localSheetId="0">Лист1!$A$1:$N$74</definedName>
  </definedNames>
  <calcPr calcId="145621"/>
</workbook>
</file>

<file path=xl/calcChain.xml><?xml version="1.0" encoding="utf-8"?>
<calcChain xmlns="http://schemas.openxmlformats.org/spreadsheetml/2006/main">
  <c r="M49" i="1" l="1"/>
  <c r="N44" i="1" l="1"/>
  <c r="L44" i="1"/>
  <c r="N42" i="1"/>
  <c r="M42" i="1"/>
  <c r="M44" i="1" l="1"/>
  <c r="N58" i="1" l="1"/>
  <c r="N57" i="1" s="1"/>
  <c r="N56" i="1" s="1"/>
  <c r="M58" i="1"/>
  <c r="M57" i="1" s="1"/>
  <c r="M56" i="1" s="1"/>
  <c r="N54" i="1"/>
  <c r="N53" i="1" s="1"/>
  <c r="N52" i="1" s="1"/>
  <c r="M54" i="1"/>
  <c r="M53" i="1" s="1"/>
  <c r="M52" i="1" s="1"/>
  <c r="L58" i="1"/>
  <c r="L57" i="1" s="1"/>
  <c r="L56" i="1" s="1"/>
  <c r="L54" i="1"/>
  <c r="L53" i="1" s="1"/>
  <c r="L52" i="1" s="1"/>
  <c r="L42" i="1"/>
  <c r="L41" i="1" s="1"/>
  <c r="Q28" i="1" l="1"/>
  <c r="P28" i="1"/>
  <c r="N26" i="1" l="1"/>
  <c r="N28" i="1" s="1"/>
  <c r="M26" i="1"/>
  <c r="M28" i="1" s="1"/>
  <c r="L31" i="1" l="1"/>
  <c r="M24" i="1" l="1"/>
  <c r="M29" i="1" s="1"/>
  <c r="M30" i="1" s="1"/>
  <c r="L37" i="1"/>
  <c r="L70" i="1"/>
  <c r="L68" i="1" s="1"/>
  <c r="L60" i="1" s="1"/>
  <c r="N70" i="1"/>
  <c r="N68" i="1" s="1"/>
  <c r="N60" i="1" s="1"/>
  <c r="M70" i="1"/>
  <c r="M68" i="1" s="1"/>
  <c r="M60" i="1" s="1"/>
  <c r="N31" i="1"/>
  <c r="M31" i="1"/>
  <c r="M47" i="1"/>
  <c r="M46" i="1" s="1"/>
  <c r="N47" i="1"/>
  <c r="M37" i="1"/>
  <c r="N24" i="1"/>
  <c r="N49" i="1"/>
  <c r="N37" i="1"/>
  <c r="L24" i="1"/>
  <c r="L29" i="1" s="1"/>
  <c r="L30" i="1" s="1"/>
  <c r="L65" i="1"/>
  <c r="L49" i="1"/>
  <c r="L46" i="1" s="1"/>
  <c r="L62" i="1"/>
  <c r="L61" i="1" s="1"/>
  <c r="L67" i="1"/>
  <c r="B4" i="4"/>
  <c r="B14" i="4"/>
  <c r="A19" i="4"/>
  <c r="A18" i="4"/>
  <c r="H60" i="1"/>
  <c r="H47" i="1"/>
  <c r="M41" i="1"/>
  <c r="M51" i="1" l="1"/>
  <c r="N41" i="1"/>
  <c r="N46" i="1"/>
  <c r="L64" i="1"/>
  <c r="N29" i="1"/>
  <c r="N30" i="1" s="1"/>
  <c r="N51" i="1" l="1"/>
  <c r="N72" i="1" s="1"/>
  <c r="L51" i="1"/>
  <c r="M72" i="1"/>
  <c r="L72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<sst xmlns="http://schemas.openxmlformats.org/spreadsheetml/2006/main" count="519" uniqueCount="251">
  <si>
    <t>Лист1</t>
  </si>
  <si>
    <t>CalcsheetClient.Data</t>
  </si>
  <si>
    <t>9861</t>
  </si>
  <si>
    <t>[RowID]</t>
  </si>
  <si>
    <t>CLS_F_FullBusinessCode_55</t>
  </si>
  <si>
    <t>CLS_F_FullBusinessCode_132</t>
  </si>
  <si>
    <t>CLS_F_Description_132</t>
  </si>
  <si>
    <t>Группа</t>
  </si>
  <si>
    <t>EXPR_21</t>
  </si>
  <si>
    <t>{C300F6D9-94A2-464F-A033-31070FEC2B06}</t>
  </si>
  <si>
    <t>Подгруппа</t>
  </si>
  <si>
    <t>EXPR_22</t>
  </si>
  <si>
    <t>{F8EE708F-4E54-43AC-BF9F-9101AAAB7825}</t>
  </si>
  <si>
    <t>Статья</t>
  </si>
  <si>
    <t>EXPR_23</t>
  </si>
  <si>
    <t>{D345B8C0-6D23-431C-8755-4AB21323998C}</t>
  </si>
  <si>
    <t>Подстатья</t>
  </si>
  <si>
    <t>EXPR_24</t>
  </si>
  <si>
    <t>{9A8B59DA-53B0-4E39-81AC-09B708C07128}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</si>
  <si>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</si>
  <si>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</si>
  <si>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</si>
  <si>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</si>
  <si>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</si>
  <si>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</si>
  <si>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</si>
  <si>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RG_16_1</t>
  </si>
  <si>
    <t>{E562F66C-424F-441C-8518-2E3F4D0F8F73}</t>
  </si>
  <si>
    <t>[Bookmark]</t>
  </si>
  <si>
    <t>CLS_S_55</t>
  </si>
  <si>
    <t>CLS_S_132</t>
  </si>
  <si>
    <t>01020000000000700</t>
  </si>
  <si>
    <t>Получение кредитов от кредитных организаций в валюте Российской Федерации</t>
  </si>
  <si>
    <t>01</t>
  </si>
  <si>
    <t>02</t>
  </si>
  <si>
    <t>00</t>
  </si>
  <si>
    <t>0000</t>
  </si>
  <si>
    <t>700</t>
  </si>
  <si>
    <t>005</t>
  </si>
  <si>
    <t>010201</t>
  </si>
  <si>
    <t>01020000020000710</t>
  </si>
  <si>
    <t>710</t>
  </si>
  <si>
    <t>0102010006</t>
  </si>
  <si>
    <t>01020000000000800</t>
  </si>
  <si>
    <t>Погашение кредитов, предоставленных кредитными организациями в валюте Российской Федерации</t>
  </si>
  <si>
    <t>800</t>
  </si>
  <si>
    <t>010202</t>
  </si>
  <si>
    <t>01020000020000810</t>
  </si>
  <si>
    <t>810</t>
  </si>
  <si>
    <t>0102020002</t>
  </si>
  <si>
    <t>01030000000000700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</si>
  <si>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</si>
  <si>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03</t>
  </si>
  <si>
    <t>010301</t>
  </si>
  <si>
    <t>01030000020000710</t>
  </si>
  <si>
    <t>0103010002</t>
  </si>
  <si>
    <t>01030000000000800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</si>
  <si>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</si>
  <si>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010302</t>
  </si>
  <si>
    <t>01030000020000810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</si>
  <si>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</si>
  <si>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</si>
  <si>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</si>
  <si>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</si>
  <si>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</si>
  <si>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</si>
  <si>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</si>
  <si>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</si>
  <si>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</si>
  <si>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</si>
  <si>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</si>
  <si>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</si>
  <si>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</si>
  <si>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</si>
  <si>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</si>
  <si>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</si>
  <si>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</si>
  <si>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</si>
  <si>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</si>
  <si>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</si>
  <si>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</si>
  <si>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</si>
  <si>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</si>
  <si>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</si>
  <si>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</si>
  <si>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</si>
  <si>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</si>
  <si>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</si>
  <si>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</si>
  <si>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</si>
  <si>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</si>
  <si>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</si>
  <si>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</si>
  <si>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06</t>
  </si>
  <si>
    <t>006</t>
  </si>
  <si>
    <t>010601</t>
  </si>
  <si>
    <t>0106010001</t>
  </si>
  <si>
    <t>01060100010002</t>
  </si>
  <si>
    <t>01060400000000000</t>
  </si>
  <si>
    <t>Исполнение государственных и муниципальных гарантий в валюте Российской Федерации</t>
  </si>
  <si>
    <t>04</t>
  </si>
  <si>
    <t>010606</t>
  </si>
  <si>
    <t>01060400000000800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</si>
  <si>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</si>
  <si>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0106060001</t>
  </si>
  <si>
    <t>01060400020000810</t>
  </si>
  <si>
    <t>01060600010002</t>
  </si>
  <si>
    <t>01060501020000540</t>
  </si>
  <si>
    <t>540</t>
  </si>
  <si>
    <t>01060700010003</t>
  </si>
  <si>
    <t>01060501020000640</t>
  </si>
  <si>
    <t>640</t>
  </si>
  <si>
    <t>01060700020003</t>
  </si>
  <si>
    <t>00000000000000000</t>
  </si>
  <si>
    <t>ИСТОЧНИКИ ФИНАНСИРОВАНИЯ ДЕФИЦИТОВ БЮДЖЕТОВ</t>
  </si>
  <si>
    <t>№ №</t>
  </si>
  <si>
    <t>Код бюджетной классификации</t>
  </si>
  <si>
    <t>963=-1,918=-1</t>
  </si>
  <si>
    <t>01020000000000000</t>
  </si>
  <si>
    <t>Кредиты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</si>
  <si>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</si>
  <si>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</si>
  <si>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01060500000000000</t>
  </si>
  <si>
    <t>Бюджетные кредиты, предоставленные внутри страны в валюте Российской Федерации</t>
  </si>
  <si>
    <t>01060500000000500</t>
  </si>
  <si>
    <t>Предоставление бюджетных кредитов внутри страны в валюте Российской Федерации</t>
  </si>
  <si>
    <t>01060500000000600</t>
  </si>
  <si>
    <t>Возврат бюджетных кредитов, предоставленных внутри страны в валюте Российской Федерации</t>
  </si>
  <si>
    <t>01060000000000000</t>
  </si>
  <si>
    <t>Иные источники внутреннего финансирования дефицитов бюджетов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</si>
  <si>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</si>
  <si>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</si>
  <si>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</si>
  <si>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</si>
  <si>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</si>
  <si>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</si>
  <si>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</si>
  <si>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</si>
  <si>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</t>
  </si>
  <si>
    <t>1.1.</t>
  </si>
  <si>
    <t>1.2.</t>
  </si>
  <si>
    <t>2.</t>
  </si>
  <si>
    <t>2.1.</t>
  </si>
  <si>
    <t>2.2.</t>
  </si>
  <si>
    <t>4.</t>
  </si>
  <si>
    <t>Вид</t>
  </si>
  <si>
    <t>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</si>
  <si>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</si>
  <si>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</si>
  <si>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4.1.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</si>
  <si>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</si>
  <si>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</si>
  <si>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</si>
  <si>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</si>
  <si>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</si>
  <si>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</si>
  <si>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</si>
  <si>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</si>
  <si>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</si>
  <si>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</si>
  <si>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</si>
  <si>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</si>
  <si>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</si>
  <si>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</si>
  <si>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</si>
  <si>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</si>
  <si>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</si>
  <si>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</si>
  <si>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</si>
  <si>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</si>
  <si>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</si>
  <si>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</si>
  <si>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</si>
  <si>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</si>
  <si>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</si>
  <si>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</si>
  <si>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</si>
  <si>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</si>
  <si>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</si>
  <si>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</si>
  <si>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</si>
  <si>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</si>
  <si>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</si>
  <si>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</si>
  <si>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</si>
  <si>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</si>
  <si>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</si>
  <si>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</si>
  <si>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</si>
  <si>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</si>
  <si>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</si>
  <si>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</si>
  <si>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</si>
  <si>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</si>
  <si>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</si>
  <si>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</si>
  <si>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</si>
  <si>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002</t>
  </si>
  <si>
    <t>Предоставление бюджетных кредитов юридическим лицам из бюджета городского округа в валюте Российской Федерации</t>
  </si>
  <si>
    <t>Исполнение муниципальных гарантий муниципального образования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</si>
  <si>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городского округа  в валюте Российской Федерации</t>
  </si>
  <si>
    <t>Доходы</t>
  </si>
  <si>
    <t>безвозмездные поступления</t>
  </si>
  <si>
    <t>Всего доходов</t>
  </si>
  <si>
    <t>Расходы</t>
  </si>
  <si>
    <t>Всего расходов</t>
  </si>
  <si>
    <t>Дефицит бюджета (-дефицит, +профицит)</t>
  </si>
  <si>
    <t>в процентах</t>
  </si>
  <si>
    <t xml:space="preserve">предельный дефицит </t>
  </si>
  <si>
    <t>4.2.</t>
  </si>
  <si>
    <t>в том числе дотация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</si>
  <si>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</si>
  <si>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</si>
  <si>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</si>
  <si>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</si>
  <si>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</si>
  <si>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</si>
  <si>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3.</t>
  </si>
  <si>
    <t>3.1.</t>
  </si>
  <si>
    <t>3.2.</t>
  </si>
  <si>
    <t>не минусовать</t>
  </si>
  <si>
    <t xml:space="preserve">Налоговые и неналоговые </t>
  </si>
  <si>
    <t>условно утвержденные</t>
  </si>
  <si>
    <t>Операции по управлению остатками средств на единых счетах бюджетов</t>
  </si>
  <si>
    <t>10</t>
  </si>
  <si>
    <t>Увеличение финансовых активов в собственности городских округов за счет средств организаций, учредителями которых являются городские округа и лицевые счета которым открыты в территориальных органах Федерального казначейства или в финансовых органах муниципальных образований в соответсвии с законодательством Российской Федерации</t>
  </si>
  <si>
    <t>Увеличение финансовых активов вгосударственной (муниципальной)  собственности за счет средств организаций,  лицевые счета которым открыты в территориальных органах Федерального казначейства или в финансовых органах в соответсвии с законодательством Российской Федерации</t>
  </si>
  <si>
    <t>550</t>
  </si>
  <si>
    <t>Приложение № 2</t>
  </si>
  <si>
    <t>к Порядку составления и ведения сводной бюджетной росписи городского бюджета и бюджетных росписей главных</t>
  </si>
  <si>
    <t>распорядителей средств городского бюджета (главных администраторов источников финансирования дефицита городского бюджета),</t>
  </si>
  <si>
    <t>утвержденному приказом Управления финансов Администрации города Апатиты от 26.12.2017 № 46</t>
  </si>
  <si>
    <t>УТВЕРЖДАЮ</t>
  </si>
  <si>
    <t xml:space="preserve">                                                                                                                             (подпись)                       (расшифровка подписи)</t>
  </si>
  <si>
    <t>(дата)</t>
  </si>
  <si>
    <t>СВОДНАЯ БЮДЖЕТНАЯ РОСПИСЬ ГОРОДСКОГО БЮДЖЕТА</t>
  </si>
  <si>
    <t>II.Бюджетные ассигнования по источникам финансирования дефицита горосдкого бюджета</t>
  </si>
  <si>
    <t xml:space="preserve">№ </t>
  </si>
  <si>
    <t xml:space="preserve">Единица измерения: руб., коп. </t>
  </si>
  <si>
    <r>
      <t xml:space="preserve">итого собств.. доходов - по доп.нормативу </t>
    </r>
    <r>
      <rPr>
        <b/>
        <sz val="12"/>
        <rFont val="Times New Roman"/>
        <family val="1"/>
        <charset val="204"/>
      </rPr>
      <t>(верхний предел мун долга)</t>
    </r>
  </si>
  <si>
    <t>Сумма на год</t>
  </si>
  <si>
    <t>Начальник отдела бюджетного планирования и экономического анализа Управления финансов</t>
  </si>
  <si>
    <t>Е.И.Волкова</t>
  </si>
  <si>
    <t>2023 год</t>
  </si>
  <si>
    <t>2024 год</t>
  </si>
  <si>
    <t>14</t>
  </si>
  <si>
    <t>на 2023 финансовый год и на плановый период 2024 и 2025 годов</t>
  </si>
  <si>
    <t>Начальник Управления финансов</t>
  </si>
  <si>
    <t>Е.И.Прокопенко</t>
  </si>
  <si>
    <t>2025 год</t>
  </si>
  <si>
    <t>по состоянию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</si>
</sst>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12" fillId="0" borderId="0">
      <alignment horizontal="right"/>
    </xf>
    <xf numFmtId="4" fontId="13" fillId="3" borderId="4">
      <alignment horizontal="right" vertical="top" shrinkToFit="1"/>
    </xf>
    <xf numFmtId="4" fontId="14" fillId="4" borderId="4">
      <alignment horizontal="right" vertical="top" shrinkToFit="1"/>
    </xf>
  </cellStyleXfs>
  <cellXfs count="14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49" fontId="5" fillId="0" borderId="0" xfId="0" applyNumberFormat="1" applyFont="1"/>
    <xf numFmtId="164" fontId="5" fillId="0" borderId="0" xfId="0" applyNumberFormat="1" applyFont="1"/>
    <xf numFmtId="0" fontId="5" fillId="0" borderId="0" xfId="0" applyFont="1"/>
    <xf numFmtId="3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49" fontId="5" fillId="0" borderId="1" xfId="0" quotePrefix="1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4" fillId="0" borderId="1" xfId="0" quotePrefix="1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right" wrapText="1"/>
    </xf>
    <xf numFmtId="164" fontId="4" fillId="0" borderId="0" xfId="0" applyNumberFormat="1" applyFont="1" applyAlignment="1">
      <alignment horizontal="center"/>
    </xf>
    <xf numFmtId="0" fontId="0" fillId="0" borderId="0" xfId="0" applyFill="1" applyAlignment="1"/>
    <xf numFmtId="0" fontId="0" fillId="0" borderId="0" xfId="0" applyFill="1"/>
    <xf numFmtId="0" fontId="0" fillId="0" borderId="0" xfId="0" applyFill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horizontal="right"/>
    </xf>
    <xf numFmtId="0" fontId="1" fillId="0" borderId="0" xfId="0" applyNumberFormat="1" applyFont="1" applyAlignment="1">
      <alignment horizontal="right"/>
    </xf>
    <xf numFmtId="49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10" fillId="0" borderId="0" xfId="0" applyFont="1"/>
    <xf numFmtId="49" fontId="10" fillId="0" borderId="0" xfId="0" applyNumberFormat="1" applyFont="1"/>
    <xf numFmtId="0" fontId="10" fillId="0" borderId="0" xfId="0" applyNumberFormat="1" applyFont="1" applyAlignment="1">
      <alignment wrapText="1"/>
    </xf>
    <xf numFmtId="0" fontId="10" fillId="0" borderId="0" xfId="0" applyNumberFormat="1" applyFont="1" applyAlignment="1">
      <alignment horizontal="right"/>
    </xf>
    <xf numFmtId="4" fontId="8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" fontId="10" fillId="0" borderId="0" xfId="0" applyNumberFormat="1" applyFont="1"/>
    <xf numFmtId="4" fontId="9" fillId="0" borderId="0" xfId="0" applyNumberFormat="1" applyFont="1"/>
    <xf numFmtId="164" fontId="10" fillId="0" borderId="0" xfId="0" applyNumberFormat="1" applyFont="1"/>
    <xf numFmtId="164" fontId="9" fillId="0" borderId="0" xfId="0" applyNumberFormat="1" applyFont="1"/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4" fillId="0" borderId="0" xfId="0" applyFont="1" applyAlignment="1"/>
    <xf numFmtId="0" fontId="17" fillId="0" borderId="0" xfId="0" applyFont="1" applyAlignment="1"/>
    <xf numFmtId="14" fontId="4" fillId="0" borderId="0" xfId="0" applyNumberFormat="1" applyFont="1" applyBorder="1" applyAlignment="1"/>
    <xf numFmtId="14" fontId="4" fillId="0" borderId="5" xfId="0" applyNumberFormat="1" applyFont="1" applyBorder="1" applyAlignment="1"/>
    <xf numFmtId="0" fontId="15" fillId="0" borderId="0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3" fontId="3" fillId="0" borderId="0" xfId="0" applyNumberFormat="1" applyFont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8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left"/>
    </xf>
    <xf numFmtId="49" fontId="15" fillId="2" borderId="1" xfId="0" applyNumberFormat="1" applyFont="1" applyFill="1" applyBorder="1" applyAlignment="1">
      <alignment horizontal="center" wrapText="1"/>
    </xf>
    <xf numFmtId="4" fontId="19" fillId="0" borderId="4" xfId="4" applyNumberFormat="1" applyFont="1" applyFill="1" applyProtection="1">
      <alignment horizontal="right" vertical="top" shrinkToFit="1"/>
    </xf>
    <xf numFmtId="49" fontId="15" fillId="2" borderId="1" xfId="0" quotePrefix="1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4" fontId="6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wrapText="1"/>
    </xf>
    <xf numFmtId="4" fontId="20" fillId="2" borderId="1" xfId="0" applyNumberFormat="1" applyFont="1" applyFill="1" applyBorder="1" applyAlignment="1">
      <alignment wrapText="1"/>
    </xf>
    <xf numFmtId="4" fontId="18" fillId="0" borderId="1" xfId="0" applyNumberFormat="1" applyFont="1" applyFill="1" applyBorder="1" applyAlignment="1">
      <alignment wrapText="1"/>
    </xf>
    <xf numFmtId="0" fontId="6" fillId="0" borderId="1" xfId="0" applyFont="1" applyBorder="1" applyAlignment="1"/>
    <xf numFmtId="49" fontId="15" fillId="0" borderId="1" xfId="0" applyNumberFormat="1" applyFont="1" applyBorder="1" applyAlignment="1">
      <alignment horizontal="center" wrapText="1"/>
    </xf>
    <xf numFmtId="4" fontId="21" fillId="2" borderId="4" xfId="5" applyNumberFormat="1" applyFont="1" applyFill="1" applyProtection="1">
      <alignment horizontal="right" vertical="top" shrinkToFit="1"/>
    </xf>
    <xf numFmtId="4" fontId="15" fillId="0" borderId="1" xfId="0" applyNumberFormat="1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/>
    </xf>
    <xf numFmtId="4" fontId="18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0" xfId="0" quotePrefix="1" applyNumberFormat="1" applyFont="1" applyAlignment="1">
      <alignment wrapText="1"/>
    </xf>
    <xf numFmtId="0" fontId="15" fillId="0" borderId="1" xfId="0" quotePrefix="1" applyNumberFormat="1" applyFont="1" applyBorder="1" applyAlignment="1">
      <alignment wrapText="1"/>
    </xf>
    <xf numFmtId="49" fontId="6" fillId="0" borderId="1" xfId="0" quotePrefix="1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49" fontId="6" fillId="0" borderId="0" xfId="0" applyNumberFormat="1" applyFont="1"/>
    <xf numFmtId="0" fontId="6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15" fillId="0" borderId="1" xfId="0" applyFont="1" applyBorder="1" applyAlignment="1">
      <alignment horizontal="center" vertical="top"/>
    </xf>
    <xf numFmtId="49" fontId="15" fillId="0" borderId="0" xfId="0" applyNumberFormat="1" applyFont="1"/>
    <xf numFmtId="0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/>
    <xf numFmtId="4" fontId="15" fillId="0" borderId="0" xfId="0" applyNumberFormat="1" applyFont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/>
    <xf numFmtId="16" fontId="15" fillId="0" borderId="1" xfId="0" applyNumberFormat="1" applyFont="1" applyBorder="1" applyAlignment="1">
      <alignment horizontal="center" vertical="top"/>
    </xf>
    <xf numFmtId="164" fontId="15" fillId="0" borderId="1" xfId="0" applyNumberFormat="1" applyFont="1" applyBorder="1" applyAlignment="1">
      <alignment horizontal="center"/>
    </xf>
    <xf numFmtId="0" fontId="15" fillId="0" borderId="6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wrapText="1"/>
    </xf>
    <xf numFmtId="164" fontId="15" fillId="0" borderId="0" xfId="0" applyNumberFormat="1" applyFont="1"/>
    <xf numFmtId="0" fontId="15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16" fillId="0" borderId="0" xfId="0" applyFont="1" applyAlignment="1">
      <alignment horizontal="center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Alignment="1">
      <alignment horizontal="right"/>
    </xf>
    <xf numFmtId="0" fontId="6" fillId="0" borderId="0" xfId="0" applyFont="1" applyBorder="1" applyAlignment="1">
      <alignment horizontal="right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dtrow" xfId="3"/>
    <cellStyle name="xl34" xfId="5"/>
    <cellStyle name="xl39" xfId="4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396815</xdr:colOff>
          <xdr:row>2</xdr:row>
          <xdr:rowOff>69011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76"/>
  <sheetViews>
    <sheetView tabSelected="1" view="pageBreakPreview" zoomScaleSheetLayoutView="100" workbookViewId="0">
      <selection activeCell="N56" sqref="N56"/>
    </sheetView>
  </sheetViews>
  <sheetFormatPr defaultColWidth="9.125" defaultRowHeight="13.6" x14ac:dyDescent="0.25"/>
  <cols>
    <col min="1" max="1" width="4.375" style="10" customWidth="1"/>
    <col min="2" max="2" width="20.625" style="11" hidden="1" customWidth="1"/>
    <col min="3" max="3" width="44.25" style="12" customWidth="1"/>
    <col min="4" max="4" width="8.25" style="11" customWidth="1"/>
    <col min="5" max="5" width="8.625" style="11" customWidth="1"/>
    <col min="6" max="6" width="9" style="11" customWidth="1"/>
    <col min="7" max="7" width="7.875" style="11" customWidth="1"/>
    <col min="8" max="8" width="10.875" style="11" customWidth="1"/>
    <col min="9" max="9" width="9.75" style="11" customWidth="1"/>
    <col min="10" max="10" width="6.75" style="11" customWidth="1"/>
    <col min="11" max="11" width="12.125" style="11" customWidth="1"/>
    <col min="12" max="12" width="17.25" style="10" customWidth="1"/>
    <col min="13" max="13" width="17.375" style="10" customWidth="1"/>
    <col min="14" max="14" width="18.875" style="10" customWidth="1"/>
    <col min="15" max="15" width="3.75" style="10" customWidth="1"/>
    <col min="16" max="16" width="14.75" style="10" customWidth="1"/>
    <col min="17" max="17" width="13.375" style="10" bestFit="1" customWidth="1"/>
    <col min="18" max="16384" width="9.125" style="10"/>
  </cols>
  <sheetData>
    <row r="1" spans="1:14" s="51" customFormat="1" ht="12.9" x14ac:dyDescent="0.2">
      <c r="B1" s="52"/>
      <c r="C1" s="53"/>
      <c r="D1" s="52"/>
      <c r="E1" s="52"/>
      <c r="F1" s="52"/>
      <c r="G1" s="52"/>
      <c r="H1" s="52"/>
      <c r="I1" s="52"/>
      <c r="J1" s="52"/>
      <c r="K1" s="52"/>
      <c r="L1" s="54"/>
    </row>
    <row r="2" spans="1:14" s="51" customFormat="1" ht="15.65" x14ac:dyDescent="0.25">
      <c r="A2" s="124" t="s">
        <v>228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</row>
    <row r="3" spans="1:14" s="51" customFormat="1" ht="15.65" x14ac:dyDescent="0.25">
      <c r="A3" s="124" t="s">
        <v>229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4" s="51" customFormat="1" ht="15.65" x14ac:dyDescent="0.25">
      <c r="A4" s="125" t="s">
        <v>230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14" s="51" customFormat="1" ht="15.65" x14ac:dyDescent="0.25">
      <c r="A5" s="8"/>
      <c r="B5" s="126" t="s">
        <v>231</v>
      </c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</row>
    <row r="6" spans="1:14" s="51" customFormat="1" ht="15.65" x14ac:dyDescent="0.25">
      <c r="A6" s="8"/>
      <c r="B6" s="63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7"/>
    </row>
    <row r="7" spans="1:14" s="51" customFormat="1" ht="15.65" x14ac:dyDescent="0.25">
      <c r="A7" s="8"/>
      <c r="B7" s="63"/>
      <c r="C7" s="64"/>
      <c r="D7" s="64"/>
      <c r="E7" s="64"/>
      <c r="F7" s="64"/>
      <c r="G7" s="64"/>
      <c r="H7" s="64"/>
      <c r="I7" s="127" t="s">
        <v>232</v>
      </c>
      <c r="J7" s="127"/>
      <c r="K7" s="127"/>
      <c r="L7" s="127"/>
      <c r="M7" s="127"/>
      <c r="N7" s="127"/>
    </row>
    <row r="8" spans="1:14" s="51" customFormat="1" ht="21.75" customHeight="1" x14ac:dyDescent="0.25">
      <c r="A8" s="8"/>
      <c r="B8" s="63"/>
      <c r="C8" s="64"/>
      <c r="D8" s="64"/>
      <c r="E8" s="64"/>
      <c r="F8" s="64"/>
      <c r="G8" s="64"/>
      <c r="H8" s="64"/>
      <c r="I8" s="121" t="s">
        <v>247</v>
      </c>
      <c r="J8" s="121"/>
      <c r="K8" s="121"/>
      <c r="L8" s="121"/>
      <c r="M8" s="121"/>
      <c r="N8" s="121"/>
    </row>
    <row r="9" spans="1:14" s="51" customFormat="1" ht="13.75" customHeight="1" x14ac:dyDescent="0.25">
      <c r="A9" s="8"/>
      <c r="B9" s="63"/>
      <c r="C9" s="64"/>
      <c r="D9" s="64"/>
      <c r="E9" s="64"/>
      <c r="F9" s="64"/>
      <c r="G9" s="64"/>
      <c r="H9" s="121" t="s">
        <v>248</v>
      </c>
      <c r="I9" s="121"/>
      <c r="J9" s="121"/>
      <c r="K9" s="121"/>
      <c r="L9" s="121"/>
      <c r="M9" s="121"/>
      <c r="N9" s="121"/>
    </row>
    <row r="10" spans="1:14" s="51" customFormat="1" ht="15.65" x14ac:dyDescent="0.25">
      <c r="A10" s="8"/>
      <c r="B10" s="63"/>
      <c r="C10" s="64"/>
      <c r="D10" s="64"/>
      <c r="E10" s="64"/>
      <c r="F10" s="64"/>
      <c r="G10" s="123" t="s">
        <v>233</v>
      </c>
      <c r="H10" s="123"/>
      <c r="I10" s="123"/>
      <c r="J10" s="123"/>
      <c r="K10" s="123"/>
      <c r="L10" s="123"/>
      <c r="M10" s="123"/>
      <c r="N10" s="123"/>
    </row>
    <row r="11" spans="1:14" s="51" customFormat="1" ht="15.65" x14ac:dyDescent="0.25">
      <c r="A11" s="8"/>
      <c r="B11" s="63"/>
      <c r="C11" s="64"/>
      <c r="D11" s="64"/>
      <c r="E11" s="64"/>
      <c r="F11" s="65"/>
      <c r="G11" s="64"/>
      <c r="H11" s="64"/>
      <c r="I11" s="66"/>
      <c r="J11" s="66"/>
      <c r="K11" s="66"/>
      <c r="L11" s="66"/>
      <c r="M11" s="66"/>
      <c r="N11" s="67">
        <v>45110</v>
      </c>
    </row>
    <row r="12" spans="1:14" s="51" customFormat="1" x14ac:dyDescent="0.25">
      <c r="A12" s="11"/>
      <c r="B12" s="12"/>
      <c r="C12" s="11"/>
      <c r="D12" s="11"/>
      <c r="E12" s="11"/>
      <c r="F12" s="11"/>
      <c r="G12" s="11"/>
      <c r="H12" s="11"/>
      <c r="I12" s="122" t="s">
        <v>234</v>
      </c>
      <c r="J12" s="122"/>
      <c r="K12" s="122"/>
      <c r="L12" s="122"/>
      <c r="M12" s="122"/>
      <c r="N12" s="122"/>
    </row>
    <row r="13" spans="1:14" s="51" customFormat="1" ht="15.65" x14ac:dyDescent="0.25">
      <c r="A13" s="119" t="s">
        <v>235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51" customFormat="1" ht="15.65" x14ac:dyDescent="0.25">
      <c r="A14" s="119" t="s">
        <v>246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</row>
    <row r="15" spans="1:14" s="51" customFormat="1" ht="15.65" x14ac:dyDescent="0.25">
      <c r="A15" s="62"/>
      <c r="B15" s="62"/>
      <c r="C15" s="62"/>
      <c r="D15" s="62"/>
      <c r="E15" s="119" t="s">
        <v>250</v>
      </c>
      <c r="F15" s="119"/>
      <c r="G15" s="119"/>
      <c r="H15" s="119"/>
      <c r="I15" s="119"/>
      <c r="J15" s="119"/>
      <c r="K15" s="62"/>
      <c r="L15" s="62"/>
      <c r="M15" s="62"/>
      <c r="N15" s="62"/>
    </row>
    <row r="16" spans="1:14" s="51" customFormat="1" ht="15.65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</row>
    <row r="17" spans="1:17" s="51" customFormat="1" ht="15.65" customHeight="1" x14ac:dyDescent="0.25">
      <c r="A17" s="120" t="s">
        <v>236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69"/>
      <c r="M17" s="7"/>
      <c r="N17" s="70" t="s">
        <v>238</v>
      </c>
    </row>
    <row r="18" spans="1:17" s="51" customFormat="1" ht="15.65" customHeight="1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9"/>
      <c r="M18" s="7"/>
      <c r="N18" s="18"/>
    </row>
    <row r="19" spans="1:17" s="50" customFormat="1" ht="23.3" customHeight="1" x14ac:dyDescent="0.2">
      <c r="A19" s="128" t="s">
        <v>237</v>
      </c>
      <c r="B19" s="131" t="s">
        <v>115</v>
      </c>
      <c r="C19" s="130" t="s">
        <v>148</v>
      </c>
      <c r="D19" s="128" t="s">
        <v>116</v>
      </c>
      <c r="E19" s="129"/>
      <c r="F19" s="129"/>
      <c r="G19" s="129"/>
      <c r="H19" s="129"/>
      <c r="I19" s="129"/>
      <c r="J19" s="129"/>
      <c r="K19" s="129"/>
      <c r="L19" s="132" t="s">
        <v>240</v>
      </c>
      <c r="M19" s="133"/>
      <c r="N19" s="134"/>
    </row>
    <row r="20" spans="1:17" s="50" customFormat="1" ht="146.25" customHeight="1" x14ac:dyDescent="0.25">
      <c r="A20" s="128"/>
      <c r="B20" s="131"/>
      <c r="C20" s="130"/>
      <c r="D20" s="71" t="s">
        <v>147</v>
      </c>
      <c r="E20" s="72" t="s">
        <v>7</v>
      </c>
      <c r="F20" s="72" t="s">
        <v>10</v>
      </c>
      <c r="G20" s="72" t="s">
        <v>13</v>
      </c>
      <c r="H20" s="72" t="s">
        <v>16</v>
      </c>
      <c r="I20" s="72" t="s">
        <v>19</v>
      </c>
      <c r="J20" s="71" t="s">
        <v>145</v>
      </c>
      <c r="K20" s="73" t="s">
        <v>146</v>
      </c>
      <c r="L20" s="115" t="s">
        <v>243</v>
      </c>
      <c r="M20" s="115" t="s">
        <v>244</v>
      </c>
      <c r="N20" s="115" t="s">
        <v>249</v>
      </c>
    </row>
    <row r="21" spans="1:17" s="50" customFormat="1" ht="12.25" hidden="1" customHeight="1" x14ac:dyDescent="0.25">
      <c r="A21" s="71"/>
      <c r="B21" s="74"/>
      <c r="C21" s="75" t="s">
        <v>201</v>
      </c>
      <c r="D21" s="71"/>
      <c r="E21" s="72"/>
      <c r="F21" s="72"/>
      <c r="G21" s="72"/>
      <c r="H21" s="72"/>
      <c r="I21" s="72"/>
      <c r="J21" s="71"/>
      <c r="K21" s="73"/>
      <c r="L21" s="76"/>
      <c r="M21" s="77"/>
      <c r="N21" s="76"/>
    </row>
    <row r="22" spans="1:17" s="50" customFormat="1" ht="14.3" hidden="1" customHeight="1" x14ac:dyDescent="0.25">
      <c r="A22" s="71"/>
      <c r="B22" s="74"/>
      <c r="C22" s="78" t="s">
        <v>221</v>
      </c>
      <c r="D22" s="71"/>
      <c r="E22" s="72"/>
      <c r="F22" s="72"/>
      <c r="G22" s="72"/>
      <c r="H22" s="72"/>
      <c r="I22" s="72"/>
      <c r="J22" s="71"/>
      <c r="K22" s="79"/>
      <c r="L22" s="80">
        <v>1010869904.05</v>
      </c>
      <c r="M22" s="80">
        <v>1052925424.66</v>
      </c>
      <c r="N22" s="80">
        <v>1099530883.46</v>
      </c>
    </row>
    <row r="23" spans="1:17" s="50" customFormat="1" ht="15.65" hidden="1" x14ac:dyDescent="0.25">
      <c r="A23" s="71"/>
      <c r="B23" s="74"/>
      <c r="C23" s="78" t="s">
        <v>202</v>
      </c>
      <c r="D23" s="71"/>
      <c r="E23" s="72"/>
      <c r="F23" s="72"/>
      <c r="G23" s="72"/>
      <c r="H23" s="72"/>
      <c r="I23" s="72"/>
      <c r="J23" s="71"/>
      <c r="K23" s="81"/>
      <c r="L23" s="80">
        <v>1331893283.6199999</v>
      </c>
      <c r="M23" s="80">
        <v>1291565765.04</v>
      </c>
      <c r="N23" s="80">
        <v>1263733547.9300001</v>
      </c>
    </row>
    <row r="24" spans="1:17" s="50" customFormat="1" ht="15.65" hidden="1" x14ac:dyDescent="0.25">
      <c r="A24" s="71"/>
      <c r="B24" s="74"/>
      <c r="C24" s="82" t="s">
        <v>203</v>
      </c>
      <c r="D24" s="71"/>
      <c r="E24" s="72"/>
      <c r="F24" s="72"/>
      <c r="G24" s="72"/>
      <c r="H24" s="72"/>
      <c r="I24" s="72"/>
      <c r="J24" s="71"/>
      <c r="K24" s="81"/>
      <c r="L24" s="83">
        <f>SUM(L22:L23)</f>
        <v>2342763187.6700001</v>
      </c>
      <c r="M24" s="83">
        <f>SUM(M22:M23)</f>
        <v>2344491189.6999998</v>
      </c>
      <c r="N24" s="83">
        <f>SUM(N22:N23)</f>
        <v>2363264431.3900003</v>
      </c>
    </row>
    <row r="25" spans="1:17" s="50" customFormat="1" ht="15.65" hidden="1" x14ac:dyDescent="0.25">
      <c r="A25" s="71"/>
      <c r="B25" s="74"/>
      <c r="C25" s="78" t="s">
        <v>210</v>
      </c>
      <c r="D25" s="71"/>
      <c r="E25" s="72"/>
      <c r="F25" s="72"/>
      <c r="G25" s="72"/>
      <c r="H25" s="72"/>
      <c r="I25" s="72"/>
      <c r="J25" s="71"/>
      <c r="K25" s="81"/>
      <c r="L25" s="80">
        <v>162506696</v>
      </c>
      <c r="M25" s="80">
        <v>123277974</v>
      </c>
      <c r="N25" s="80">
        <v>128357872</v>
      </c>
    </row>
    <row r="26" spans="1:17" s="50" customFormat="1" ht="15.65" hidden="1" x14ac:dyDescent="0.25">
      <c r="A26" s="71"/>
      <c r="B26" s="74"/>
      <c r="C26" s="78" t="s">
        <v>222</v>
      </c>
      <c r="D26" s="71"/>
      <c r="E26" s="72"/>
      <c r="F26" s="72"/>
      <c r="G26" s="72"/>
      <c r="H26" s="72"/>
      <c r="I26" s="72"/>
      <c r="J26" s="71"/>
      <c r="K26" s="81"/>
      <c r="L26" s="84"/>
      <c r="M26" s="85">
        <f>P28</f>
        <v>32328082.186410256</v>
      </c>
      <c r="N26" s="85">
        <f>Q28</f>
        <v>64986636.62368422</v>
      </c>
    </row>
    <row r="27" spans="1:17" s="50" customFormat="1" ht="15.65" hidden="1" x14ac:dyDescent="0.25">
      <c r="A27" s="71"/>
      <c r="B27" s="74"/>
      <c r="C27" s="75" t="s">
        <v>204</v>
      </c>
      <c r="D27" s="71"/>
      <c r="E27" s="72"/>
      <c r="F27" s="72"/>
      <c r="G27" s="72"/>
      <c r="H27" s="72"/>
      <c r="I27" s="72"/>
      <c r="J27" s="71"/>
      <c r="K27" s="73"/>
      <c r="L27" s="86"/>
      <c r="M27" s="86"/>
      <c r="N27" s="86"/>
    </row>
    <row r="28" spans="1:17" s="50" customFormat="1" ht="15.65" hidden="1" x14ac:dyDescent="0.25">
      <c r="A28" s="71"/>
      <c r="B28" s="74"/>
      <c r="C28" s="87" t="s">
        <v>205</v>
      </c>
      <c r="D28" s="71"/>
      <c r="E28" s="72"/>
      <c r="F28" s="72"/>
      <c r="G28" s="72"/>
      <c r="H28" s="72"/>
      <c r="I28" s="72"/>
      <c r="J28" s="71"/>
      <c r="K28" s="88"/>
      <c r="L28" s="89">
        <v>2483249401.9400001</v>
      </c>
      <c r="M28" s="89">
        <f>2429082996.31+M26</f>
        <v>2461411078.4964104</v>
      </c>
      <c r="N28" s="89">
        <f>2370121771.78+N26</f>
        <v>2435108408.4036846</v>
      </c>
      <c r="P28" s="55">
        <f>(2429082996.31-M23+M25)/97.5%*2.5%</f>
        <v>32328082.186410256</v>
      </c>
      <c r="Q28" s="55">
        <f>(2370121771.78-N23+N25)/95%*5%</f>
        <v>64986636.62368422</v>
      </c>
    </row>
    <row r="29" spans="1:17" s="50" customFormat="1" ht="15.65" hidden="1" x14ac:dyDescent="0.25">
      <c r="A29" s="71"/>
      <c r="B29" s="74"/>
      <c r="C29" s="87" t="s">
        <v>206</v>
      </c>
      <c r="D29" s="71"/>
      <c r="E29" s="72"/>
      <c r="F29" s="72"/>
      <c r="G29" s="72"/>
      <c r="H29" s="72"/>
      <c r="I29" s="72"/>
      <c r="J29" s="71"/>
      <c r="K29" s="73"/>
      <c r="L29" s="90">
        <f>L24-L28</f>
        <v>-140486214.26999998</v>
      </c>
      <c r="M29" s="90">
        <f>M24-M28</f>
        <v>-116919888.79641056</v>
      </c>
      <c r="N29" s="90">
        <f>N24-N28</f>
        <v>-71843977.013684273</v>
      </c>
    </row>
    <row r="30" spans="1:17" s="50" customFormat="1" ht="15.65" hidden="1" x14ac:dyDescent="0.25">
      <c r="A30" s="71"/>
      <c r="B30" s="74"/>
      <c r="C30" s="87" t="s">
        <v>207</v>
      </c>
      <c r="D30" s="71"/>
      <c r="E30" s="72"/>
      <c r="F30" s="72"/>
      <c r="G30" s="72"/>
      <c r="H30" s="72"/>
      <c r="I30" s="72"/>
      <c r="J30" s="71"/>
      <c r="K30" s="73"/>
      <c r="L30" s="90">
        <f>L29/L22*(-100)</f>
        <v>13.897556323236943</v>
      </c>
      <c r="M30" s="90">
        <f>M29/M22*(-100)</f>
        <v>11.10428963515295</v>
      </c>
      <c r="N30" s="90">
        <f>N29/N22*(-100)</f>
        <v>6.5340572142554008</v>
      </c>
    </row>
    <row r="31" spans="1:17" s="50" customFormat="1" ht="15.65" hidden="1" x14ac:dyDescent="0.25">
      <c r="A31" s="71"/>
      <c r="B31" s="74"/>
      <c r="C31" s="91" t="s">
        <v>208</v>
      </c>
      <c r="D31" s="71"/>
      <c r="E31" s="72"/>
      <c r="F31" s="72"/>
      <c r="G31" s="72"/>
      <c r="H31" s="72"/>
      <c r="I31" s="72"/>
      <c r="J31" s="71"/>
      <c r="K31" s="73"/>
      <c r="L31" s="90">
        <f>L22*10%</f>
        <v>101086990.405</v>
      </c>
      <c r="M31" s="90">
        <f t="shared" ref="M31:N31" si="0">M22*10%</f>
        <v>105292542.46600001</v>
      </c>
      <c r="N31" s="90">
        <f t="shared" si="0"/>
        <v>109953088.34600002</v>
      </c>
    </row>
    <row r="32" spans="1:17" s="50" customFormat="1" ht="15.65" hidden="1" x14ac:dyDescent="0.25">
      <c r="A32" s="71"/>
      <c r="B32" s="74"/>
      <c r="C32" s="92"/>
      <c r="D32" s="71"/>
      <c r="E32" s="72"/>
      <c r="F32" s="72"/>
      <c r="G32" s="72"/>
      <c r="H32" s="72"/>
      <c r="I32" s="72"/>
      <c r="J32" s="71"/>
      <c r="K32" s="73"/>
      <c r="L32" s="90"/>
      <c r="M32" s="90"/>
      <c r="N32" s="90"/>
    </row>
    <row r="33" spans="1:16" s="50" customFormat="1" ht="15.65" hidden="1" x14ac:dyDescent="0.25">
      <c r="A33" s="71"/>
      <c r="B33" s="74"/>
      <c r="C33" s="78"/>
      <c r="D33" s="71"/>
      <c r="E33" s="72"/>
      <c r="F33" s="72"/>
      <c r="G33" s="72"/>
      <c r="H33" s="72"/>
      <c r="I33" s="72"/>
      <c r="J33" s="71"/>
      <c r="K33" s="73"/>
      <c r="L33" s="90"/>
      <c r="M33" s="93"/>
      <c r="N33" s="93"/>
    </row>
    <row r="34" spans="1:16" s="50" customFormat="1" ht="15.65" hidden="1" x14ac:dyDescent="0.25">
      <c r="A34" s="71"/>
      <c r="B34" s="74"/>
      <c r="C34" s="92"/>
      <c r="D34" s="71"/>
      <c r="E34" s="72"/>
      <c r="F34" s="72"/>
      <c r="G34" s="72"/>
      <c r="H34" s="72"/>
      <c r="I34" s="72"/>
      <c r="J34" s="71"/>
      <c r="K34" s="73"/>
      <c r="L34" s="90"/>
      <c r="M34" s="93"/>
      <c r="N34" s="93"/>
    </row>
    <row r="35" spans="1:16" s="50" customFormat="1" ht="62.5" hidden="1" x14ac:dyDescent="0.25">
      <c r="A35" s="71"/>
      <c r="B35" s="74"/>
      <c r="C35" s="92"/>
      <c r="D35" s="71"/>
      <c r="E35" s="72"/>
      <c r="F35" s="72"/>
      <c r="G35" s="72"/>
      <c r="H35" s="72"/>
      <c r="I35" s="72"/>
      <c r="J35" s="71" t="s">
        <v>220</v>
      </c>
      <c r="K35" s="73"/>
      <c r="L35" s="90"/>
      <c r="M35" s="93"/>
      <c r="N35" s="93"/>
    </row>
    <row r="36" spans="1:16" s="50" customFormat="1" ht="15.65" hidden="1" x14ac:dyDescent="0.25">
      <c r="A36" s="71"/>
      <c r="B36" s="74"/>
      <c r="C36" s="92"/>
      <c r="D36" s="71"/>
      <c r="E36" s="72"/>
      <c r="F36" s="72"/>
      <c r="G36" s="72"/>
      <c r="H36" s="72"/>
      <c r="I36" s="72"/>
      <c r="J36" s="71"/>
      <c r="K36" s="73"/>
      <c r="L36" s="90"/>
      <c r="M36" s="93"/>
      <c r="N36" s="93"/>
    </row>
    <row r="37" spans="1:16" s="50" customFormat="1" ht="31.25" hidden="1" x14ac:dyDescent="0.25">
      <c r="A37" s="71"/>
      <c r="B37" s="74"/>
      <c r="C37" s="94" t="s">
        <v>239</v>
      </c>
      <c r="D37" s="71"/>
      <c r="E37" s="72"/>
      <c r="F37" s="72"/>
      <c r="G37" s="72"/>
      <c r="H37" s="72"/>
      <c r="I37" s="72"/>
      <c r="J37" s="71"/>
      <c r="K37" s="73"/>
      <c r="L37" s="90">
        <f>0+L43+L48-L45-L50</f>
        <v>84140920.870000005</v>
      </c>
      <c r="M37" s="90">
        <f>0+M43+M48-M45-M50</f>
        <v>94600000</v>
      </c>
      <c r="N37" s="90">
        <f>0+N43+N48-N45-N50</f>
        <v>103600000</v>
      </c>
    </row>
    <row r="38" spans="1:16" s="50" customFormat="1" ht="15.65" hidden="1" x14ac:dyDescent="0.25">
      <c r="A38" s="71"/>
      <c r="B38" s="74"/>
      <c r="C38" s="92"/>
      <c r="D38" s="71"/>
      <c r="E38" s="72"/>
      <c r="F38" s="72"/>
      <c r="G38" s="72"/>
      <c r="H38" s="72"/>
      <c r="I38" s="72"/>
      <c r="J38" s="71"/>
      <c r="K38" s="73"/>
      <c r="L38" s="90"/>
      <c r="M38" s="93"/>
      <c r="N38" s="93"/>
    </row>
    <row r="39" spans="1:16" s="50" customFormat="1" ht="15.65" hidden="1" x14ac:dyDescent="0.25">
      <c r="A39" s="71"/>
      <c r="B39" s="74"/>
      <c r="C39" s="92"/>
      <c r="D39" s="71"/>
      <c r="E39" s="72"/>
      <c r="F39" s="72"/>
      <c r="G39" s="72"/>
      <c r="H39" s="72"/>
      <c r="I39" s="72"/>
      <c r="J39" s="71"/>
      <c r="K39" s="73"/>
      <c r="L39" s="90"/>
      <c r="M39" s="93"/>
      <c r="N39" s="93"/>
    </row>
    <row r="40" spans="1:16" s="56" customFormat="1" ht="26.5" hidden="1" customHeight="1" x14ac:dyDescent="0.25">
      <c r="A40" s="95"/>
      <c r="B40" s="96"/>
      <c r="C40" s="97"/>
      <c r="D40" s="98"/>
      <c r="E40" s="98"/>
      <c r="F40" s="98"/>
      <c r="G40" s="98"/>
      <c r="H40" s="98"/>
      <c r="I40" s="98"/>
      <c r="J40" s="98"/>
      <c r="K40" s="98"/>
      <c r="L40" s="99"/>
      <c r="M40" s="99"/>
      <c r="N40" s="99"/>
    </row>
    <row r="41" spans="1:16" s="57" customFormat="1" ht="31.25" x14ac:dyDescent="0.25">
      <c r="A41" s="100" t="s">
        <v>138</v>
      </c>
      <c r="B41" s="101" t="s">
        <v>118</v>
      </c>
      <c r="C41" s="102" t="s">
        <v>119</v>
      </c>
      <c r="D41" s="103" t="s">
        <v>197</v>
      </c>
      <c r="E41" s="103" t="s">
        <v>33</v>
      </c>
      <c r="F41" s="103" t="s">
        <v>34</v>
      </c>
      <c r="G41" s="103" t="s">
        <v>35</v>
      </c>
      <c r="H41" s="103" t="s">
        <v>35</v>
      </c>
      <c r="I41" s="103" t="s">
        <v>35</v>
      </c>
      <c r="J41" s="103" t="s">
        <v>36</v>
      </c>
      <c r="K41" s="103" t="s">
        <v>61</v>
      </c>
      <c r="L41" s="104">
        <f>L42-L44</f>
        <v>106540920.87</v>
      </c>
      <c r="M41" s="104">
        <f>M42-M44</f>
        <v>117000000</v>
      </c>
      <c r="N41" s="104">
        <f>N42-N44</f>
        <v>126000000</v>
      </c>
    </row>
    <row r="42" spans="1:16" s="51" customFormat="1" ht="46.9" x14ac:dyDescent="0.25">
      <c r="A42" s="105" t="s">
        <v>139</v>
      </c>
      <c r="B42" s="106" t="s">
        <v>31</v>
      </c>
      <c r="C42" s="107" t="s">
        <v>32</v>
      </c>
      <c r="D42" s="108" t="s">
        <v>197</v>
      </c>
      <c r="E42" s="108" t="s">
        <v>33</v>
      </c>
      <c r="F42" s="108" t="s">
        <v>34</v>
      </c>
      <c r="G42" s="108" t="s">
        <v>35</v>
      </c>
      <c r="H42" s="108" t="s">
        <v>35</v>
      </c>
      <c r="I42" s="108" t="s">
        <v>35</v>
      </c>
      <c r="J42" s="108" t="s">
        <v>36</v>
      </c>
      <c r="K42" s="108" t="s">
        <v>37</v>
      </c>
      <c r="L42" s="109">
        <f>L43</f>
        <v>156540920.87</v>
      </c>
      <c r="M42" s="109">
        <f t="shared" ref="M42:N42" si="1">M43</f>
        <v>217000000</v>
      </c>
      <c r="N42" s="109">
        <f t="shared" si="1"/>
        <v>296000000</v>
      </c>
    </row>
    <row r="43" spans="1:16" s="51" customFormat="1" ht="46.9" x14ac:dyDescent="0.25">
      <c r="A43" s="105"/>
      <c r="B43" s="106" t="s">
        <v>40</v>
      </c>
      <c r="C43" s="107" t="s">
        <v>211</v>
      </c>
      <c r="D43" s="108" t="s">
        <v>197</v>
      </c>
      <c r="E43" s="108" t="s">
        <v>33</v>
      </c>
      <c r="F43" s="108" t="s">
        <v>34</v>
      </c>
      <c r="G43" s="108" t="s">
        <v>35</v>
      </c>
      <c r="H43" s="108" t="s">
        <v>35</v>
      </c>
      <c r="I43" s="108" t="s">
        <v>245</v>
      </c>
      <c r="J43" s="108" t="s">
        <v>36</v>
      </c>
      <c r="K43" s="108" t="s">
        <v>41</v>
      </c>
      <c r="L43" s="109">
        <v>156540920.87</v>
      </c>
      <c r="M43" s="109">
        <v>217000000</v>
      </c>
      <c r="N43" s="109">
        <v>296000000</v>
      </c>
      <c r="P43" s="58"/>
    </row>
    <row r="44" spans="1:16" s="51" customFormat="1" ht="46.9" x14ac:dyDescent="0.25">
      <c r="A44" s="105" t="s">
        <v>140</v>
      </c>
      <c r="B44" s="106" t="s">
        <v>43</v>
      </c>
      <c r="C44" s="107" t="s">
        <v>44</v>
      </c>
      <c r="D44" s="108" t="s">
        <v>197</v>
      </c>
      <c r="E44" s="108" t="s">
        <v>33</v>
      </c>
      <c r="F44" s="108" t="s">
        <v>34</v>
      </c>
      <c r="G44" s="108" t="s">
        <v>35</v>
      </c>
      <c r="H44" s="108" t="s">
        <v>35</v>
      </c>
      <c r="I44" s="108" t="s">
        <v>35</v>
      </c>
      <c r="J44" s="108" t="s">
        <v>36</v>
      </c>
      <c r="K44" s="108" t="s">
        <v>45</v>
      </c>
      <c r="L44" s="109">
        <f>L45</f>
        <v>50000000</v>
      </c>
      <c r="M44" s="109">
        <f>M45</f>
        <v>100000000</v>
      </c>
      <c r="N44" s="109">
        <f>N45</f>
        <v>170000000</v>
      </c>
    </row>
    <row r="45" spans="1:16" s="51" customFormat="1" ht="46.9" x14ac:dyDescent="0.25">
      <c r="A45" s="105"/>
      <c r="B45" s="106" t="s">
        <v>47</v>
      </c>
      <c r="C45" s="107" t="s">
        <v>212</v>
      </c>
      <c r="D45" s="108" t="s">
        <v>197</v>
      </c>
      <c r="E45" s="108" t="s">
        <v>33</v>
      </c>
      <c r="F45" s="108" t="s">
        <v>34</v>
      </c>
      <c r="G45" s="108" t="s">
        <v>35</v>
      </c>
      <c r="H45" s="108" t="s">
        <v>35</v>
      </c>
      <c r="I45" s="108" t="s">
        <v>245</v>
      </c>
      <c r="J45" s="108" t="s">
        <v>36</v>
      </c>
      <c r="K45" s="108" t="s">
        <v>48</v>
      </c>
      <c r="L45" s="109">
        <v>50000000</v>
      </c>
      <c r="M45" s="109">
        <v>100000000</v>
      </c>
      <c r="N45" s="109">
        <v>170000000</v>
      </c>
      <c r="P45" s="58"/>
    </row>
    <row r="46" spans="1:16" s="57" customFormat="1" ht="46.9" x14ac:dyDescent="0.25">
      <c r="A46" s="100" t="s">
        <v>141</v>
      </c>
      <c r="B46" s="101" t="s">
        <v>120</v>
      </c>
      <c r="C46" s="102" t="s">
        <v>121</v>
      </c>
      <c r="D46" s="103" t="s">
        <v>197</v>
      </c>
      <c r="E46" s="103" t="s">
        <v>33</v>
      </c>
      <c r="F46" s="103" t="s">
        <v>52</v>
      </c>
      <c r="G46" s="103" t="s">
        <v>35</v>
      </c>
      <c r="H46" s="103" t="s">
        <v>35</v>
      </c>
      <c r="I46" s="103" t="s">
        <v>35</v>
      </c>
      <c r="J46" s="103" t="s">
        <v>36</v>
      </c>
      <c r="K46" s="103" t="s">
        <v>61</v>
      </c>
      <c r="L46" s="104">
        <f>L47-L49</f>
        <v>-22400000</v>
      </c>
      <c r="M46" s="104">
        <f>M47-M49</f>
        <v>-22400000</v>
      </c>
      <c r="N46" s="104">
        <f>N47-N49</f>
        <v>-22400000</v>
      </c>
    </row>
    <row r="47" spans="1:16" s="51" customFormat="1" ht="62.5" x14ac:dyDescent="0.25">
      <c r="A47" s="105" t="s">
        <v>142</v>
      </c>
      <c r="B47" s="106" t="s">
        <v>50</v>
      </c>
      <c r="C47" s="107" t="s">
        <v>51</v>
      </c>
      <c r="D47" s="108" t="s">
        <v>197</v>
      </c>
      <c r="E47" s="108" t="s">
        <v>33</v>
      </c>
      <c r="F47" s="108" t="s">
        <v>52</v>
      </c>
      <c r="G47" s="108" t="s">
        <v>35</v>
      </c>
      <c r="H47" s="111" t="str">
        <f>IF(G47&gt;=0,G47,-G47)</f>
        <v>00</v>
      </c>
      <c r="I47" s="108" t="s">
        <v>35</v>
      </c>
      <c r="J47" s="108" t="s">
        <v>36</v>
      </c>
      <c r="K47" s="108" t="s">
        <v>37</v>
      </c>
      <c r="L47" s="109">
        <v>0</v>
      </c>
      <c r="M47" s="109">
        <f>M48</f>
        <v>0</v>
      </c>
      <c r="N47" s="109">
        <f>N48</f>
        <v>0</v>
      </c>
    </row>
    <row r="48" spans="1:16" s="51" customFormat="1" ht="62.5" x14ac:dyDescent="0.25">
      <c r="A48" s="105"/>
      <c r="B48" s="106" t="s">
        <v>54</v>
      </c>
      <c r="C48" s="107" t="s">
        <v>213</v>
      </c>
      <c r="D48" s="108" t="s">
        <v>197</v>
      </c>
      <c r="E48" s="108" t="s">
        <v>33</v>
      </c>
      <c r="F48" s="108" t="s">
        <v>52</v>
      </c>
      <c r="G48" s="108" t="s">
        <v>35</v>
      </c>
      <c r="H48" s="108" t="s">
        <v>35</v>
      </c>
      <c r="I48" s="108" t="s">
        <v>245</v>
      </c>
      <c r="J48" s="108" t="s">
        <v>36</v>
      </c>
      <c r="K48" s="108" t="s">
        <v>41</v>
      </c>
      <c r="L48" s="109">
        <v>0</v>
      </c>
      <c r="M48" s="109">
        <v>0</v>
      </c>
      <c r="N48" s="109">
        <v>0</v>
      </c>
      <c r="P48" s="58"/>
    </row>
    <row r="49" spans="1:17" s="51" customFormat="1" ht="78.150000000000006" x14ac:dyDescent="0.25">
      <c r="A49" s="105" t="s">
        <v>143</v>
      </c>
      <c r="B49" s="106" t="s">
        <v>56</v>
      </c>
      <c r="C49" s="118" t="s">
        <v>57</v>
      </c>
      <c r="D49" s="108" t="s">
        <v>197</v>
      </c>
      <c r="E49" s="108" t="s">
        <v>33</v>
      </c>
      <c r="F49" s="108" t="s">
        <v>52</v>
      </c>
      <c r="G49" s="108" t="s">
        <v>35</v>
      </c>
      <c r="H49" s="108" t="s">
        <v>35</v>
      </c>
      <c r="I49" s="108" t="s">
        <v>35</v>
      </c>
      <c r="J49" s="108" t="s">
        <v>36</v>
      </c>
      <c r="K49" s="108" t="s">
        <v>45</v>
      </c>
      <c r="L49" s="109">
        <f>L50</f>
        <v>22400000</v>
      </c>
      <c r="M49" s="109">
        <f>M50</f>
        <v>22400000</v>
      </c>
      <c r="N49" s="109">
        <f>N50</f>
        <v>22400000</v>
      </c>
    </row>
    <row r="50" spans="1:17" s="51" customFormat="1" ht="62.5" x14ac:dyDescent="0.25">
      <c r="A50" s="105"/>
      <c r="B50" s="106" t="s">
        <v>59</v>
      </c>
      <c r="C50" s="107" t="s">
        <v>216</v>
      </c>
      <c r="D50" s="108" t="s">
        <v>197</v>
      </c>
      <c r="E50" s="108" t="s">
        <v>33</v>
      </c>
      <c r="F50" s="108" t="s">
        <v>52</v>
      </c>
      <c r="G50" s="108" t="s">
        <v>35</v>
      </c>
      <c r="H50" s="108" t="s">
        <v>35</v>
      </c>
      <c r="I50" s="108" t="s">
        <v>245</v>
      </c>
      <c r="J50" s="108" t="s">
        <v>36</v>
      </c>
      <c r="K50" s="108" t="s">
        <v>48</v>
      </c>
      <c r="L50" s="109">
        <v>22400000</v>
      </c>
      <c r="M50" s="109">
        <v>22400000</v>
      </c>
      <c r="N50" s="109">
        <v>22400000</v>
      </c>
    </row>
    <row r="51" spans="1:17" s="57" customFormat="1" ht="31.25" x14ac:dyDescent="0.25">
      <c r="A51" s="100" t="s">
        <v>217</v>
      </c>
      <c r="B51" s="101" t="s">
        <v>62</v>
      </c>
      <c r="C51" s="102" t="s">
        <v>63</v>
      </c>
      <c r="D51" s="103" t="s">
        <v>61</v>
      </c>
      <c r="E51" s="103" t="s">
        <v>33</v>
      </c>
      <c r="F51" s="103" t="s">
        <v>64</v>
      </c>
      <c r="G51" s="103" t="s">
        <v>35</v>
      </c>
      <c r="H51" s="108" t="s">
        <v>35</v>
      </c>
      <c r="I51" s="103" t="s">
        <v>35</v>
      </c>
      <c r="J51" s="103" t="s">
        <v>36</v>
      </c>
      <c r="K51" s="103" t="s">
        <v>61</v>
      </c>
      <c r="L51" s="112">
        <f>(L52-L56)*(-1)</f>
        <v>151039477.45999956</v>
      </c>
      <c r="M51" s="112">
        <f>(M52-M56)*(-1)</f>
        <v>36429419.959999561</v>
      </c>
      <c r="N51" s="112">
        <f>(N52-N56)*(-1)</f>
        <v>37334935.789999962</v>
      </c>
      <c r="P51" s="59"/>
      <c r="Q51" s="59"/>
    </row>
    <row r="52" spans="1:17" s="51" customFormat="1" ht="15.65" x14ac:dyDescent="0.25">
      <c r="A52" s="113" t="s">
        <v>218</v>
      </c>
      <c r="B52" s="106" t="s">
        <v>67</v>
      </c>
      <c r="C52" s="107" t="s">
        <v>68</v>
      </c>
      <c r="D52" s="108" t="s">
        <v>61</v>
      </c>
      <c r="E52" s="108" t="s">
        <v>33</v>
      </c>
      <c r="F52" s="108" t="s">
        <v>64</v>
      </c>
      <c r="G52" s="108" t="s">
        <v>35</v>
      </c>
      <c r="H52" s="108" t="s">
        <v>35</v>
      </c>
      <c r="I52" s="108" t="s">
        <v>35</v>
      </c>
      <c r="J52" s="108" t="s">
        <v>36</v>
      </c>
      <c r="K52" s="108" t="s">
        <v>69</v>
      </c>
      <c r="L52" s="109">
        <f>L53</f>
        <v>3270564811.5100002</v>
      </c>
      <c r="M52" s="109">
        <f t="shared" ref="M52:N54" si="2">M53</f>
        <v>3454519681.5100002</v>
      </c>
      <c r="N52" s="109">
        <f t="shared" si="2"/>
        <v>3566806226.6599998</v>
      </c>
      <c r="P52" s="58"/>
    </row>
    <row r="53" spans="1:17" s="51" customFormat="1" ht="31.25" x14ac:dyDescent="0.25">
      <c r="A53" s="105"/>
      <c r="B53" s="106" t="s">
        <v>71</v>
      </c>
      <c r="C53" s="107" t="s">
        <v>72</v>
      </c>
      <c r="D53" s="108" t="s">
        <v>61</v>
      </c>
      <c r="E53" s="108" t="s">
        <v>33</v>
      </c>
      <c r="F53" s="108" t="s">
        <v>64</v>
      </c>
      <c r="G53" s="108" t="s">
        <v>34</v>
      </c>
      <c r="H53" s="108" t="s">
        <v>35</v>
      </c>
      <c r="I53" s="108" t="s">
        <v>35</v>
      </c>
      <c r="J53" s="108" t="s">
        <v>36</v>
      </c>
      <c r="K53" s="108" t="s">
        <v>69</v>
      </c>
      <c r="L53" s="109">
        <f>L54</f>
        <v>3270564811.5100002</v>
      </c>
      <c r="M53" s="109">
        <f t="shared" si="2"/>
        <v>3454519681.5100002</v>
      </c>
      <c r="N53" s="109">
        <f t="shared" si="2"/>
        <v>3566806226.6599998</v>
      </c>
    </row>
    <row r="54" spans="1:17" s="51" customFormat="1" ht="31.25" x14ac:dyDescent="0.25">
      <c r="A54" s="105"/>
      <c r="B54" s="106" t="s">
        <v>74</v>
      </c>
      <c r="C54" s="107" t="s">
        <v>75</v>
      </c>
      <c r="D54" s="108" t="s">
        <v>61</v>
      </c>
      <c r="E54" s="108" t="s">
        <v>33</v>
      </c>
      <c r="F54" s="108" t="s">
        <v>64</v>
      </c>
      <c r="G54" s="108" t="s">
        <v>34</v>
      </c>
      <c r="H54" s="108" t="s">
        <v>33</v>
      </c>
      <c r="I54" s="108" t="s">
        <v>35</v>
      </c>
      <c r="J54" s="108" t="s">
        <v>36</v>
      </c>
      <c r="K54" s="108" t="s">
        <v>76</v>
      </c>
      <c r="L54" s="109">
        <f>L55</f>
        <v>3270564811.5100002</v>
      </c>
      <c r="M54" s="109">
        <f t="shared" si="2"/>
        <v>3454519681.5100002</v>
      </c>
      <c r="N54" s="109">
        <f t="shared" si="2"/>
        <v>3566806226.6599998</v>
      </c>
    </row>
    <row r="55" spans="1:17" s="51" customFormat="1" ht="31.25" x14ac:dyDescent="0.25">
      <c r="A55" s="105"/>
      <c r="B55" s="106" t="s">
        <v>78</v>
      </c>
      <c r="C55" s="107" t="s">
        <v>214</v>
      </c>
      <c r="D55" s="108" t="s">
        <v>61</v>
      </c>
      <c r="E55" s="108" t="s">
        <v>33</v>
      </c>
      <c r="F55" s="108" t="s">
        <v>64</v>
      </c>
      <c r="G55" s="108" t="s">
        <v>34</v>
      </c>
      <c r="H55" s="108" t="s">
        <v>33</v>
      </c>
      <c r="I55" s="108" t="s">
        <v>245</v>
      </c>
      <c r="J55" s="108" t="s">
        <v>36</v>
      </c>
      <c r="K55" s="108" t="s">
        <v>76</v>
      </c>
      <c r="L55" s="109">
        <v>3270564811.5100002</v>
      </c>
      <c r="M55" s="109">
        <v>3454519681.5100002</v>
      </c>
      <c r="N55" s="109">
        <v>3566806226.6599998</v>
      </c>
      <c r="P55" s="58"/>
    </row>
    <row r="56" spans="1:17" s="51" customFormat="1" ht="15.65" x14ac:dyDescent="0.25">
      <c r="A56" s="105" t="s">
        <v>219</v>
      </c>
      <c r="B56" s="106" t="s">
        <v>80</v>
      </c>
      <c r="C56" s="107" t="s">
        <v>81</v>
      </c>
      <c r="D56" s="108" t="s">
        <v>61</v>
      </c>
      <c r="E56" s="108" t="s">
        <v>33</v>
      </c>
      <c r="F56" s="108" t="s">
        <v>64</v>
      </c>
      <c r="G56" s="108" t="s">
        <v>35</v>
      </c>
      <c r="H56" s="108" t="s">
        <v>35</v>
      </c>
      <c r="I56" s="108" t="s">
        <v>35</v>
      </c>
      <c r="J56" s="108" t="s">
        <v>36</v>
      </c>
      <c r="K56" s="108" t="s">
        <v>82</v>
      </c>
      <c r="L56" s="109">
        <f>L57</f>
        <v>3421604288.9699998</v>
      </c>
      <c r="M56" s="109">
        <f t="shared" ref="M56:N58" si="3">M57</f>
        <v>3490949101.4699998</v>
      </c>
      <c r="N56" s="109">
        <f t="shared" si="3"/>
        <v>3604141162.4499998</v>
      </c>
    </row>
    <row r="57" spans="1:17" s="51" customFormat="1" ht="31.25" x14ac:dyDescent="0.25">
      <c r="A57" s="105"/>
      <c r="B57" s="106" t="s">
        <v>84</v>
      </c>
      <c r="C57" s="107" t="s">
        <v>85</v>
      </c>
      <c r="D57" s="108" t="s">
        <v>61</v>
      </c>
      <c r="E57" s="108" t="s">
        <v>33</v>
      </c>
      <c r="F57" s="108" t="s">
        <v>64</v>
      </c>
      <c r="G57" s="108" t="s">
        <v>34</v>
      </c>
      <c r="H57" s="108" t="s">
        <v>35</v>
      </c>
      <c r="I57" s="108" t="s">
        <v>35</v>
      </c>
      <c r="J57" s="108" t="s">
        <v>36</v>
      </c>
      <c r="K57" s="108" t="s">
        <v>82</v>
      </c>
      <c r="L57" s="109">
        <f>L58</f>
        <v>3421604288.9699998</v>
      </c>
      <c r="M57" s="109">
        <f t="shared" si="3"/>
        <v>3490949101.4699998</v>
      </c>
      <c r="N57" s="109">
        <f t="shared" si="3"/>
        <v>3604141162.4499998</v>
      </c>
    </row>
    <row r="58" spans="1:17" s="51" customFormat="1" ht="31.25" x14ac:dyDescent="0.25">
      <c r="A58" s="105"/>
      <c r="B58" s="106" t="s">
        <v>87</v>
      </c>
      <c r="C58" s="107" t="s">
        <v>88</v>
      </c>
      <c r="D58" s="108" t="s">
        <v>61</v>
      </c>
      <c r="E58" s="108" t="s">
        <v>33</v>
      </c>
      <c r="F58" s="108" t="s">
        <v>64</v>
      </c>
      <c r="G58" s="108" t="s">
        <v>34</v>
      </c>
      <c r="H58" s="108" t="s">
        <v>33</v>
      </c>
      <c r="I58" s="108" t="s">
        <v>35</v>
      </c>
      <c r="J58" s="108" t="s">
        <v>36</v>
      </c>
      <c r="K58" s="108" t="s">
        <v>89</v>
      </c>
      <c r="L58" s="109">
        <f>L59</f>
        <v>3421604288.9699998</v>
      </c>
      <c r="M58" s="109">
        <f t="shared" si="3"/>
        <v>3490949101.4699998</v>
      </c>
      <c r="N58" s="109">
        <f t="shared" si="3"/>
        <v>3604141162.4499998</v>
      </c>
    </row>
    <row r="59" spans="1:17" s="51" customFormat="1" ht="31.25" x14ac:dyDescent="0.25">
      <c r="A59" s="105"/>
      <c r="B59" s="106" t="s">
        <v>91</v>
      </c>
      <c r="C59" s="107" t="s">
        <v>215</v>
      </c>
      <c r="D59" s="108" t="s">
        <v>61</v>
      </c>
      <c r="E59" s="108" t="s">
        <v>33</v>
      </c>
      <c r="F59" s="108" t="s">
        <v>64</v>
      </c>
      <c r="G59" s="108" t="s">
        <v>34</v>
      </c>
      <c r="H59" s="108" t="s">
        <v>33</v>
      </c>
      <c r="I59" s="108" t="s">
        <v>245</v>
      </c>
      <c r="J59" s="108" t="s">
        <v>36</v>
      </c>
      <c r="K59" s="108" t="s">
        <v>89</v>
      </c>
      <c r="L59" s="109">
        <v>3421604288.9699998</v>
      </c>
      <c r="M59" s="109">
        <v>3490949101.4699998</v>
      </c>
      <c r="N59" s="109">
        <v>3604141162.4499998</v>
      </c>
      <c r="P59" s="58"/>
    </row>
    <row r="60" spans="1:17" s="57" customFormat="1" ht="31.25" x14ac:dyDescent="0.25">
      <c r="A60" s="100" t="s">
        <v>144</v>
      </c>
      <c r="B60" s="101" t="s">
        <v>128</v>
      </c>
      <c r="C60" s="102" t="s">
        <v>129</v>
      </c>
      <c r="D60" s="103" t="s">
        <v>197</v>
      </c>
      <c r="E60" s="103" t="s">
        <v>33</v>
      </c>
      <c r="F60" s="103" t="s">
        <v>93</v>
      </c>
      <c r="G60" s="103" t="s">
        <v>35</v>
      </c>
      <c r="H60" s="114" t="str">
        <f>IF(G60&gt;=0,G60,-G60)</f>
        <v>00</v>
      </c>
      <c r="I60" s="103" t="s">
        <v>35</v>
      </c>
      <c r="J60" s="103" t="s">
        <v>36</v>
      </c>
      <c r="K60" s="103" t="s">
        <v>61</v>
      </c>
      <c r="L60" s="104">
        <f>L68</f>
        <v>0</v>
      </c>
      <c r="M60" s="104">
        <f t="shared" ref="M60:N60" si="4">M68</f>
        <v>0</v>
      </c>
      <c r="N60" s="104">
        <f t="shared" si="4"/>
        <v>0</v>
      </c>
    </row>
    <row r="61" spans="1:17" s="57" customFormat="1" ht="46.9" hidden="1" x14ac:dyDescent="0.25">
      <c r="A61" s="105" t="s">
        <v>149</v>
      </c>
      <c r="B61" s="101" t="s">
        <v>98</v>
      </c>
      <c r="C61" s="102" t="s">
        <v>99</v>
      </c>
      <c r="D61" s="103" t="s">
        <v>197</v>
      </c>
      <c r="E61" s="103" t="s">
        <v>33</v>
      </c>
      <c r="F61" s="103" t="s">
        <v>93</v>
      </c>
      <c r="G61" s="103" t="s">
        <v>100</v>
      </c>
      <c r="H61" s="108" t="s">
        <v>35</v>
      </c>
      <c r="I61" s="103" t="s">
        <v>35</v>
      </c>
      <c r="J61" s="103" t="s">
        <v>36</v>
      </c>
      <c r="K61" s="103" t="s">
        <v>61</v>
      </c>
      <c r="L61" s="104">
        <f>L62</f>
        <v>0</v>
      </c>
      <c r="M61" s="104"/>
      <c r="N61" s="104"/>
    </row>
    <row r="62" spans="1:17" s="51" customFormat="1" ht="81.7" hidden="1" customHeight="1" x14ac:dyDescent="0.25">
      <c r="A62" s="105"/>
      <c r="B62" s="106" t="s">
        <v>102</v>
      </c>
      <c r="C62" s="107" t="s">
        <v>103</v>
      </c>
      <c r="D62" s="108" t="s">
        <v>197</v>
      </c>
      <c r="E62" s="108" t="s">
        <v>33</v>
      </c>
      <c r="F62" s="108" t="s">
        <v>93</v>
      </c>
      <c r="G62" s="108" t="s">
        <v>100</v>
      </c>
      <c r="H62" s="108" t="s">
        <v>35</v>
      </c>
      <c r="I62" s="108" t="s">
        <v>35</v>
      </c>
      <c r="J62" s="108" t="s">
        <v>36</v>
      </c>
      <c r="K62" s="108" t="s">
        <v>45</v>
      </c>
      <c r="L62" s="109">
        <f>L63</f>
        <v>0</v>
      </c>
      <c r="M62" s="109"/>
      <c r="N62" s="109"/>
    </row>
    <row r="63" spans="1:17" s="51" customFormat="1" ht="140.6" hidden="1" x14ac:dyDescent="0.25">
      <c r="A63" s="105"/>
      <c r="B63" s="106" t="s">
        <v>105</v>
      </c>
      <c r="C63" s="107" t="s">
        <v>199</v>
      </c>
      <c r="D63" s="108" t="s">
        <v>197</v>
      </c>
      <c r="E63" s="108" t="s">
        <v>33</v>
      </c>
      <c r="F63" s="108" t="s">
        <v>93</v>
      </c>
      <c r="G63" s="108" t="s">
        <v>100</v>
      </c>
      <c r="H63" s="108" t="s">
        <v>35</v>
      </c>
      <c r="I63" s="108" t="s">
        <v>100</v>
      </c>
      <c r="J63" s="108" t="s">
        <v>36</v>
      </c>
      <c r="K63" s="108" t="s">
        <v>48</v>
      </c>
      <c r="L63" s="109"/>
      <c r="M63" s="109"/>
      <c r="N63" s="109"/>
    </row>
    <row r="64" spans="1:17" s="57" customFormat="1" ht="46.9" hidden="1" x14ac:dyDescent="0.25">
      <c r="A64" s="105" t="s">
        <v>149</v>
      </c>
      <c r="B64" s="101" t="s">
        <v>122</v>
      </c>
      <c r="C64" s="102" t="s">
        <v>123</v>
      </c>
      <c r="D64" s="103" t="s">
        <v>197</v>
      </c>
      <c r="E64" s="103" t="s">
        <v>33</v>
      </c>
      <c r="F64" s="103" t="s">
        <v>93</v>
      </c>
      <c r="G64" s="103" t="s">
        <v>64</v>
      </c>
      <c r="H64" s="103" t="s">
        <v>35</v>
      </c>
      <c r="I64" s="103" t="s">
        <v>35</v>
      </c>
      <c r="J64" s="103" t="s">
        <v>36</v>
      </c>
      <c r="K64" s="103" t="s">
        <v>61</v>
      </c>
      <c r="L64" s="104">
        <f>L65-L67</f>
        <v>0</v>
      </c>
      <c r="M64" s="104"/>
      <c r="N64" s="104"/>
    </row>
    <row r="65" spans="1:15" s="51" customFormat="1" ht="46.9" hidden="1" x14ac:dyDescent="0.25">
      <c r="A65" s="105" t="s">
        <v>149</v>
      </c>
      <c r="B65" s="106" t="s">
        <v>124</v>
      </c>
      <c r="C65" s="107" t="s">
        <v>127</v>
      </c>
      <c r="D65" s="108" t="s">
        <v>197</v>
      </c>
      <c r="E65" s="108" t="s">
        <v>33</v>
      </c>
      <c r="F65" s="108" t="s">
        <v>93</v>
      </c>
      <c r="G65" s="108" t="s">
        <v>64</v>
      </c>
      <c r="H65" s="108" t="s">
        <v>35</v>
      </c>
      <c r="I65" s="108" t="s">
        <v>35</v>
      </c>
      <c r="J65" s="108" t="s">
        <v>36</v>
      </c>
      <c r="K65" s="108" t="s">
        <v>82</v>
      </c>
      <c r="L65" s="109">
        <f>L66</f>
        <v>0</v>
      </c>
      <c r="M65" s="109"/>
      <c r="N65" s="109"/>
    </row>
    <row r="66" spans="1:15" s="51" customFormat="1" ht="62.5" hidden="1" x14ac:dyDescent="0.25">
      <c r="A66" s="105"/>
      <c r="B66" s="106" t="s">
        <v>107</v>
      </c>
      <c r="C66" s="107" t="s">
        <v>200</v>
      </c>
      <c r="D66" s="108" t="s">
        <v>197</v>
      </c>
      <c r="E66" s="108" t="s">
        <v>33</v>
      </c>
      <c r="F66" s="108" t="s">
        <v>93</v>
      </c>
      <c r="G66" s="108" t="s">
        <v>64</v>
      </c>
      <c r="H66" s="108" t="s">
        <v>33</v>
      </c>
      <c r="I66" s="108" t="s">
        <v>100</v>
      </c>
      <c r="J66" s="108" t="s">
        <v>36</v>
      </c>
      <c r="K66" s="108" t="s">
        <v>111</v>
      </c>
      <c r="L66" s="109">
        <v>0</v>
      </c>
      <c r="M66" s="109"/>
      <c r="N66" s="109"/>
    </row>
    <row r="67" spans="1:15" s="51" customFormat="1" ht="46.9" hidden="1" x14ac:dyDescent="0.25">
      <c r="A67" s="105" t="s">
        <v>209</v>
      </c>
      <c r="B67" s="106" t="s">
        <v>126</v>
      </c>
      <c r="C67" s="107" t="s">
        <v>125</v>
      </c>
      <c r="D67" s="108" t="s">
        <v>197</v>
      </c>
      <c r="E67" s="108" t="s">
        <v>33</v>
      </c>
      <c r="F67" s="108" t="s">
        <v>93</v>
      </c>
      <c r="G67" s="108" t="s">
        <v>64</v>
      </c>
      <c r="H67" s="108" t="s">
        <v>35</v>
      </c>
      <c r="I67" s="108" t="s">
        <v>35</v>
      </c>
      <c r="J67" s="108" t="s">
        <v>36</v>
      </c>
      <c r="K67" s="108" t="s">
        <v>69</v>
      </c>
      <c r="L67" s="109">
        <f>L69</f>
        <v>0</v>
      </c>
      <c r="M67" s="109"/>
      <c r="N67" s="109"/>
    </row>
    <row r="68" spans="1:15" s="51" customFormat="1" ht="31.25" x14ac:dyDescent="0.25">
      <c r="A68" s="105"/>
      <c r="B68" s="106"/>
      <c r="C68" s="102" t="s">
        <v>223</v>
      </c>
      <c r="D68" s="103" t="s">
        <v>197</v>
      </c>
      <c r="E68" s="103" t="s">
        <v>33</v>
      </c>
      <c r="F68" s="103" t="s">
        <v>93</v>
      </c>
      <c r="G68" s="103" t="s">
        <v>224</v>
      </c>
      <c r="H68" s="103" t="s">
        <v>35</v>
      </c>
      <c r="I68" s="103" t="s">
        <v>35</v>
      </c>
      <c r="J68" s="103" t="s">
        <v>36</v>
      </c>
      <c r="K68" s="103" t="s">
        <v>61</v>
      </c>
      <c r="L68" s="104">
        <f>L70</f>
        <v>0</v>
      </c>
      <c r="M68" s="104">
        <f t="shared" ref="M68:N68" si="5">M70</f>
        <v>0</v>
      </c>
      <c r="N68" s="104">
        <f t="shared" si="5"/>
        <v>0</v>
      </c>
    </row>
    <row r="69" spans="1:15" s="51" customFormat="1" ht="62.5" hidden="1" x14ac:dyDescent="0.25">
      <c r="A69" s="105"/>
      <c r="B69" s="106" t="s">
        <v>110</v>
      </c>
      <c r="C69" s="107" t="s">
        <v>198</v>
      </c>
      <c r="D69" s="108" t="s">
        <v>197</v>
      </c>
      <c r="E69" s="108" t="s">
        <v>33</v>
      </c>
      <c r="F69" s="108" t="s">
        <v>93</v>
      </c>
      <c r="G69" s="108" t="s">
        <v>64</v>
      </c>
      <c r="H69" s="108" t="s">
        <v>33</v>
      </c>
      <c r="I69" s="108" t="s">
        <v>100</v>
      </c>
      <c r="J69" s="108" t="s">
        <v>36</v>
      </c>
      <c r="K69" s="108" t="s">
        <v>108</v>
      </c>
      <c r="L69" s="109">
        <v>0</v>
      </c>
      <c r="M69" s="109"/>
      <c r="N69" s="109"/>
    </row>
    <row r="70" spans="1:15" s="51" customFormat="1" ht="125" x14ac:dyDescent="0.25">
      <c r="A70" s="105"/>
      <c r="B70" s="106"/>
      <c r="C70" s="107" t="s">
        <v>226</v>
      </c>
      <c r="D70" s="108" t="s">
        <v>197</v>
      </c>
      <c r="E70" s="108" t="s">
        <v>33</v>
      </c>
      <c r="F70" s="108" t="s">
        <v>93</v>
      </c>
      <c r="G70" s="108" t="s">
        <v>224</v>
      </c>
      <c r="H70" s="108" t="s">
        <v>34</v>
      </c>
      <c r="I70" s="108" t="s">
        <v>35</v>
      </c>
      <c r="J70" s="108" t="s">
        <v>36</v>
      </c>
      <c r="K70" s="108" t="s">
        <v>69</v>
      </c>
      <c r="L70" s="109">
        <f>L71</f>
        <v>0</v>
      </c>
      <c r="M70" s="109">
        <f t="shared" ref="M70:N70" si="6">M71</f>
        <v>0</v>
      </c>
      <c r="N70" s="109">
        <f t="shared" si="6"/>
        <v>0</v>
      </c>
    </row>
    <row r="71" spans="1:15" s="51" customFormat="1" ht="156.25" x14ac:dyDescent="0.25">
      <c r="A71" s="105"/>
      <c r="B71" s="106"/>
      <c r="C71" s="107" t="s">
        <v>225</v>
      </c>
      <c r="D71" s="108" t="s">
        <v>197</v>
      </c>
      <c r="E71" s="108" t="s">
        <v>33</v>
      </c>
      <c r="F71" s="108" t="s">
        <v>93</v>
      </c>
      <c r="G71" s="108" t="s">
        <v>224</v>
      </c>
      <c r="H71" s="108" t="s">
        <v>34</v>
      </c>
      <c r="I71" s="108" t="s">
        <v>245</v>
      </c>
      <c r="J71" s="108" t="s">
        <v>36</v>
      </c>
      <c r="K71" s="108" t="s">
        <v>227</v>
      </c>
      <c r="L71" s="109">
        <v>0</v>
      </c>
      <c r="M71" s="109">
        <v>0</v>
      </c>
      <c r="N71" s="109">
        <v>0</v>
      </c>
    </row>
    <row r="72" spans="1:15" s="57" customFormat="1" ht="31.25" x14ac:dyDescent="0.25">
      <c r="A72" s="100"/>
      <c r="B72" s="101" t="s">
        <v>113</v>
      </c>
      <c r="C72" s="102" t="s">
        <v>114</v>
      </c>
      <c r="D72" s="103" t="s">
        <v>61</v>
      </c>
      <c r="E72" s="103" t="s">
        <v>33</v>
      </c>
      <c r="F72" s="103" t="s">
        <v>35</v>
      </c>
      <c r="G72" s="103" t="s">
        <v>35</v>
      </c>
      <c r="H72" s="103" t="s">
        <v>35</v>
      </c>
      <c r="I72" s="103" t="s">
        <v>35</v>
      </c>
      <c r="J72" s="103" t="s">
        <v>36</v>
      </c>
      <c r="K72" s="103" t="s">
        <v>61</v>
      </c>
      <c r="L72" s="104">
        <f>L41+L46+L51+L60</f>
        <v>235180398.32999957</v>
      </c>
      <c r="M72" s="104">
        <f>M41+M46+M51+M60</f>
        <v>131029419.95999956</v>
      </c>
      <c r="N72" s="104">
        <f>N41+N46+N51+N60</f>
        <v>140934935.78999996</v>
      </c>
      <c r="O72" s="51"/>
    </row>
    <row r="73" spans="1:15" s="51" customFormat="1" ht="12.9" x14ac:dyDescent="0.2">
      <c r="B73" s="52"/>
      <c r="C73" s="53"/>
      <c r="D73" s="52"/>
      <c r="E73" s="52"/>
      <c r="F73" s="52"/>
      <c r="G73" s="52"/>
      <c r="H73" s="52"/>
      <c r="I73" s="52"/>
      <c r="J73" s="52"/>
      <c r="K73" s="52"/>
    </row>
    <row r="74" spans="1:15" s="51" customFormat="1" ht="46.9" x14ac:dyDescent="0.25">
      <c r="B74" s="52"/>
      <c r="C74" s="116" t="s">
        <v>241</v>
      </c>
      <c r="D74" s="101"/>
      <c r="E74" s="101"/>
      <c r="F74" s="101"/>
      <c r="G74" s="101"/>
      <c r="H74" s="117"/>
      <c r="I74" s="101"/>
      <c r="J74" s="101"/>
      <c r="K74" s="101"/>
      <c r="L74" s="110"/>
      <c r="M74" s="110"/>
      <c r="N74" s="110" t="s">
        <v>242</v>
      </c>
    </row>
    <row r="75" spans="1:15" s="51" customFormat="1" ht="12.9" x14ac:dyDescent="0.2">
      <c r="B75" s="52"/>
      <c r="C75" s="53"/>
      <c r="D75" s="52"/>
      <c r="E75" s="52"/>
      <c r="F75" s="52"/>
      <c r="G75" s="52"/>
      <c r="H75" s="60"/>
      <c r="I75" s="52"/>
      <c r="J75" s="52"/>
      <c r="K75" s="52"/>
      <c r="L75" s="58"/>
      <c r="M75" s="58"/>
      <c r="N75" s="58"/>
    </row>
    <row r="76" spans="1:15" s="51" customFormat="1" x14ac:dyDescent="0.25">
      <c r="B76" s="52"/>
      <c r="C76" s="53"/>
      <c r="D76" s="52"/>
      <c r="E76" s="52"/>
      <c r="F76" s="52"/>
      <c r="G76" s="52"/>
      <c r="H76" s="61"/>
      <c r="I76" s="52"/>
      <c r="J76" s="52"/>
      <c r="K76" s="52"/>
      <c r="L76" s="58"/>
      <c r="M76" s="58"/>
      <c r="N76" s="58"/>
    </row>
  </sheetData>
  <sheetProtection formatColumns="0"/>
  <mergeCells count="18">
    <mergeCell ref="A19:A20"/>
    <mergeCell ref="D19:K19"/>
    <mergeCell ref="C19:C20"/>
    <mergeCell ref="B19:B20"/>
    <mergeCell ref="L19:N19"/>
    <mergeCell ref="A2:N2"/>
    <mergeCell ref="A3:N3"/>
    <mergeCell ref="A4:N4"/>
    <mergeCell ref="B5:N5"/>
    <mergeCell ref="I7:N7"/>
    <mergeCell ref="A14:N14"/>
    <mergeCell ref="E15:J15"/>
    <mergeCell ref="A17:K17"/>
    <mergeCell ref="I8:N8"/>
    <mergeCell ref="I12:N12"/>
    <mergeCell ref="A13:N13"/>
    <mergeCell ref="G10:N10"/>
    <mergeCell ref="H9:N9"/>
  </mergeCells>
  <phoneticPr fontId="0" type="noConversion"/>
  <pageMargins left="0.78740157480314965" right="0.23622047244094491" top="0.39370078740157483" bottom="0.39370078740157483" header="0.51181102362204722" footer="0.51181102362204722"/>
  <pageSetup paperSize="9" scale="44" orientation="portrait" r:id="rId1"/>
  <headerFooter alignWithMargins="0">
    <oddFooter>&amp;C&amp;N</oddFooter>
  </headerFooter>
  <rowBreaks count="1" manualBreakCount="1">
    <brk id="74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25" defaultRowHeight="12.9" x14ac:dyDescent="0.2"/>
  <cols>
    <col min="1" max="2" width="9.125" style="1"/>
    <col min="3" max="3" width="9.125" style="2"/>
    <col min="4" max="16384" width="9.1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 t="e">
        <f>Лист1!$B$19:$K$72</f>
        <v>#VALUE!</v>
      </c>
    </row>
    <row r="5" spans="1:2" x14ac:dyDescent="0.2">
      <c r="B5" s="2">
        <v>1.05</v>
      </c>
    </row>
    <row r="6" spans="1:2" x14ac:dyDescent="0.2">
      <c r="B6" s="2" t="s">
        <v>150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str">
        <f>(Лист1!50:50)</f>
        <v>01030000020000810</v>
      </c>
    </row>
    <row r="15" spans="1:2" x14ac:dyDescent="0.2">
      <c r="A15" s="2" t="s">
        <v>117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 t="e">
        <f>Лист1!#REF!</f>
        <v>#REF!</v>
      </c>
      <c r="B18" s="1" t="s">
        <v>1</v>
      </c>
    </row>
    <row r="19" spans="1:17" x14ac:dyDescent="0.2">
      <c r="A19" s="2">
        <f>Лист1!40:40</f>
        <v>0</v>
      </c>
      <c r="B19" s="2" t="s">
        <v>0</v>
      </c>
      <c r="C19" s="2">
        <v>2</v>
      </c>
      <c r="D19" s="1" t="s">
        <v>4</v>
      </c>
      <c r="E19" s="1" t="s">
        <v>5</v>
      </c>
      <c r="F19" s="1" t="s">
        <v>6</v>
      </c>
      <c r="G19" s="1" t="s">
        <v>9</v>
      </c>
      <c r="H19" s="1" t="s">
        <v>12</v>
      </c>
      <c r="I19" s="1" t="s">
        <v>15</v>
      </c>
      <c r="J19" s="1" t="s">
        <v>18</v>
      </c>
      <c r="K19" s="1" t="s">
        <v>21</v>
      </c>
      <c r="L19" s="1" t="s">
        <v>23</v>
      </c>
      <c r="M19" s="1" t="s">
        <v>25</v>
      </c>
      <c r="N19" s="1" t="s">
        <v>27</v>
      </c>
    </row>
    <row r="20" spans="1:17" x14ac:dyDescent="0.2">
      <c r="C20" s="1">
        <v>0.7055475115776062</v>
      </c>
      <c r="D20" s="1" t="s">
        <v>4</v>
      </c>
      <c r="E20" s="1" t="s">
        <v>5</v>
      </c>
      <c r="F20" s="1" t="s">
        <v>6</v>
      </c>
      <c r="G20" s="1" t="s">
        <v>8</v>
      </c>
      <c r="H20" s="1" t="s">
        <v>11</v>
      </c>
      <c r="I20" s="1" t="s">
        <v>14</v>
      </c>
      <c r="J20" s="1" t="s">
        <v>17</v>
      </c>
      <c r="K20" s="1" t="s">
        <v>20</v>
      </c>
      <c r="L20" s="1" t="s">
        <v>22</v>
      </c>
      <c r="M20" s="1" t="s">
        <v>24</v>
      </c>
      <c r="N20" s="1" t="s">
        <v>26</v>
      </c>
      <c r="O20" s="1" t="s">
        <v>28</v>
      </c>
      <c r="P20" s="1" t="s">
        <v>29</v>
      </c>
      <c r="Q20" s="1" t="s">
        <v>30</v>
      </c>
    </row>
    <row r="21" spans="1:17" s="2" customFormat="1" x14ac:dyDescent="0.2">
      <c r="C21" s="6" t="s">
        <v>151</v>
      </c>
      <c r="D21" s="6" t="s">
        <v>186</v>
      </c>
      <c r="E21" s="6" t="s">
        <v>187</v>
      </c>
      <c r="F21" s="6" t="s">
        <v>188</v>
      </c>
      <c r="G21" s="6" t="s">
        <v>189</v>
      </c>
      <c r="H21" s="6" t="s">
        <v>190</v>
      </c>
      <c r="I21" s="6" t="s">
        <v>191</v>
      </c>
      <c r="J21" s="6" t="s">
        <v>192</v>
      </c>
      <c r="K21" s="6" t="s">
        <v>193</v>
      </c>
      <c r="L21" s="6" t="s">
        <v>194</v>
      </c>
      <c r="M21" s="6" t="s">
        <v>195</v>
      </c>
      <c r="N21" s="6" t="s">
        <v>196</v>
      </c>
    </row>
    <row r="22" spans="1:17" x14ac:dyDescent="0.2">
      <c r="C22" s="6" t="s">
        <v>152</v>
      </c>
      <c r="N22"/>
      <c r="O22" s="1">
        <v>2</v>
      </c>
      <c r="P22" s="1" t="s">
        <v>38</v>
      </c>
      <c r="Q22" s="1" t="s">
        <v>39</v>
      </c>
    </row>
    <row r="23" spans="1:17" x14ac:dyDescent="0.2">
      <c r="C23" s="6" t="s">
        <v>153</v>
      </c>
      <c r="N23"/>
      <c r="O23" s="1">
        <v>3</v>
      </c>
      <c r="P23" s="1" t="s">
        <v>38</v>
      </c>
      <c r="Q23" s="1" t="s">
        <v>42</v>
      </c>
    </row>
    <row r="24" spans="1:17" x14ac:dyDescent="0.2">
      <c r="C24" s="6" t="s">
        <v>154</v>
      </c>
      <c r="N24"/>
      <c r="O24" s="1">
        <v>4</v>
      </c>
      <c r="P24" s="1" t="s">
        <v>38</v>
      </c>
      <c r="Q24" s="1" t="s">
        <v>46</v>
      </c>
    </row>
    <row r="25" spans="1:17" x14ac:dyDescent="0.2">
      <c r="C25" s="6" t="s">
        <v>155</v>
      </c>
      <c r="N25"/>
      <c r="O25" s="1">
        <v>5</v>
      </c>
      <c r="P25" s="1" t="s">
        <v>38</v>
      </c>
      <c r="Q25" s="1" t="s">
        <v>49</v>
      </c>
    </row>
    <row r="26" spans="1:17" x14ac:dyDescent="0.2">
      <c r="C26" s="6" t="s">
        <v>156</v>
      </c>
      <c r="N26"/>
      <c r="O26" s="1">
        <v>7</v>
      </c>
      <c r="P26" s="1" t="s">
        <v>38</v>
      </c>
      <c r="Q26" s="1" t="s">
        <v>53</v>
      </c>
    </row>
    <row r="27" spans="1:17" x14ac:dyDescent="0.2">
      <c r="C27" s="6" t="s">
        <v>157</v>
      </c>
      <c r="N27"/>
      <c r="O27" s="1">
        <v>8</v>
      </c>
      <c r="P27" s="1" t="s">
        <v>38</v>
      </c>
      <c r="Q27" s="1" t="s">
        <v>55</v>
      </c>
    </row>
    <row r="28" spans="1:17" x14ac:dyDescent="0.2">
      <c r="C28" s="6" t="s">
        <v>158</v>
      </c>
      <c r="N28"/>
      <c r="O28" s="1">
        <v>9</v>
      </c>
      <c r="P28" s="1" t="s">
        <v>38</v>
      </c>
      <c r="Q28" s="1" t="s">
        <v>58</v>
      </c>
    </row>
    <row r="29" spans="1:17" x14ac:dyDescent="0.2">
      <c r="C29" s="6" t="s">
        <v>159</v>
      </c>
      <c r="N29"/>
      <c r="O29" s="1">
        <v>10</v>
      </c>
      <c r="P29" s="1" t="s">
        <v>38</v>
      </c>
      <c r="Q29" s="1" t="s">
        <v>60</v>
      </c>
    </row>
    <row r="30" spans="1:17" x14ac:dyDescent="0.2">
      <c r="C30" s="6" t="s">
        <v>160</v>
      </c>
      <c r="N30"/>
      <c r="O30" s="1">
        <v>11</v>
      </c>
      <c r="P30" s="1" t="s">
        <v>65</v>
      </c>
      <c r="Q30" s="1" t="s">
        <v>66</v>
      </c>
    </row>
    <row r="31" spans="1:17" x14ac:dyDescent="0.2">
      <c r="C31" s="6" t="s">
        <v>161</v>
      </c>
      <c r="N31"/>
      <c r="O31" s="1">
        <v>12</v>
      </c>
      <c r="P31" s="1" t="s">
        <v>65</v>
      </c>
      <c r="Q31" s="1" t="s">
        <v>70</v>
      </c>
    </row>
    <row r="32" spans="1:17" x14ac:dyDescent="0.2">
      <c r="C32" s="6" t="s">
        <v>162</v>
      </c>
      <c r="N32"/>
      <c r="O32" s="1">
        <v>13</v>
      </c>
      <c r="P32" s="1" t="s">
        <v>65</v>
      </c>
      <c r="Q32" s="1" t="s">
        <v>73</v>
      </c>
    </row>
    <row r="33" spans="3:17" x14ac:dyDescent="0.2">
      <c r="C33" s="6" t="s">
        <v>163</v>
      </c>
      <c r="N33"/>
      <c r="O33" s="1">
        <v>14</v>
      </c>
      <c r="P33" s="1" t="s">
        <v>65</v>
      </c>
      <c r="Q33" s="1" t="s">
        <v>77</v>
      </c>
    </row>
    <row r="34" spans="3:17" x14ac:dyDescent="0.2">
      <c r="C34" s="6" t="s">
        <v>164</v>
      </c>
      <c r="N34"/>
      <c r="O34" s="1">
        <v>15</v>
      </c>
      <c r="P34" s="1" t="s">
        <v>65</v>
      </c>
      <c r="Q34" s="1" t="s">
        <v>79</v>
      </c>
    </row>
    <row r="35" spans="3:17" x14ac:dyDescent="0.2">
      <c r="C35" s="6" t="s">
        <v>165</v>
      </c>
      <c r="N35"/>
      <c r="O35" s="1">
        <v>16</v>
      </c>
      <c r="P35" s="1" t="s">
        <v>65</v>
      </c>
      <c r="Q35" s="1" t="s">
        <v>83</v>
      </c>
    </row>
    <row r="36" spans="3:17" x14ac:dyDescent="0.2">
      <c r="C36" s="6" t="s">
        <v>166</v>
      </c>
      <c r="N36"/>
      <c r="O36" s="1">
        <v>17</v>
      </c>
      <c r="P36" s="1" t="s">
        <v>65</v>
      </c>
      <c r="Q36" s="1" t="s">
        <v>86</v>
      </c>
    </row>
    <row r="37" spans="3:17" x14ac:dyDescent="0.2">
      <c r="C37" s="6" t="s">
        <v>167</v>
      </c>
      <c r="N37"/>
      <c r="O37" s="1">
        <v>18</v>
      </c>
      <c r="P37" s="1" t="s">
        <v>65</v>
      </c>
      <c r="Q37" s="1" t="s">
        <v>90</v>
      </c>
    </row>
    <row r="38" spans="3:17" x14ac:dyDescent="0.2">
      <c r="C38" s="6" t="s">
        <v>168</v>
      </c>
      <c r="N38"/>
      <c r="O38" s="1">
        <v>19</v>
      </c>
      <c r="P38" s="1" t="s">
        <v>65</v>
      </c>
      <c r="Q38" s="1" t="s">
        <v>92</v>
      </c>
    </row>
    <row r="39" spans="3:17" x14ac:dyDescent="0.2">
      <c r="C39" s="6" t="s">
        <v>169</v>
      </c>
      <c r="N39"/>
      <c r="O39" s="1">
        <v>21</v>
      </c>
      <c r="P39" s="1" t="s">
        <v>94</v>
      </c>
      <c r="Q39" s="1" t="s">
        <v>95</v>
      </c>
    </row>
    <row r="40" spans="3:17" x14ac:dyDescent="0.2">
      <c r="C40" s="6" t="s">
        <v>170</v>
      </c>
      <c r="N40"/>
      <c r="O40" s="1">
        <v>22</v>
      </c>
      <c r="P40" s="1" t="s">
        <v>94</v>
      </c>
      <c r="Q40" s="1" t="s">
        <v>96</v>
      </c>
    </row>
    <row r="41" spans="3:17" x14ac:dyDescent="0.2">
      <c r="C41" s="6" t="s">
        <v>171</v>
      </c>
      <c r="N41"/>
      <c r="O41" s="1">
        <v>23</v>
      </c>
      <c r="P41" s="1" t="s">
        <v>94</v>
      </c>
      <c r="Q41" s="1" t="s">
        <v>97</v>
      </c>
    </row>
    <row r="42" spans="3:17" x14ac:dyDescent="0.2">
      <c r="C42" s="6" t="s">
        <v>172</v>
      </c>
      <c r="N42"/>
      <c r="O42" s="1">
        <v>24</v>
      </c>
      <c r="P42" s="1" t="s">
        <v>38</v>
      </c>
      <c r="Q42" s="1" t="s">
        <v>101</v>
      </c>
    </row>
    <row r="43" spans="3:17" x14ac:dyDescent="0.2">
      <c r="C43" s="6" t="s">
        <v>173</v>
      </c>
      <c r="N43"/>
      <c r="O43" s="1">
        <v>25</v>
      </c>
      <c r="P43" s="1" t="s">
        <v>38</v>
      </c>
      <c r="Q43" s="1" t="s">
        <v>104</v>
      </c>
    </row>
    <row r="44" spans="3:17" x14ac:dyDescent="0.2">
      <c r="C44" s="6" t="s">
        <v>174</v>
      </c>
      <c r="N44"/>
      <c r="O44" s="1">
        <v>26</v>
      </c>
      <c r="P44" s="1" t="s">
        <v>38</v>
      </c>
      <c r="Q44" s="1" t="s">
        <v>106</v>
      </c>
    </row>
    <row r="45" spans="3:17" x14ac:dyDescent="0.2">
      <c r="C45" s="6" t="s">
        <v>175</v>
      </c>
      <c r="N45"/>
      <c r="O45" s="1">
        <v>29</v>
      </c>
      <c r="P45" s="1" t="s">
        <v>38</v>
      </c>
      <c r="Q45" s="1" t="s">
        <v>109</v>
      </c>
    </row>
    <row r="46" spans="3:17" x14ac:dyDescent="0.2">
      <c r="C46" s="6" t="s">
        <v>176</v>
      </c>
      <c r="N46"/>
      <c r="O46" s="1">
        <v>32</v>
      </c>
      <c r="P46" s="1" t="s">
        <v>38</v>
      </c>
      <c r="Q46" s="1" t="s">
        <v>112</v>
      </c>
    </row>
    <row r="47" spans="3:17" x14ac:dyDescent="0.2">
      <c r="C47" s="6" t="s">
        <v>177</v>
      </c>
      <c r="N47"/>
      <c r="O47" s="1">
        <v>34</v>
      </c>
      <c r="P47" s="1" t="s">
        <v>65</v>
      </c>
      <c r="Q47" s="1" t="s">
        <v>65</v>
      </c>
    </row>
    <row r="48" spans="3:17" x14ac:dyDescent="0.2">
      <c r="C48" s="6" t="s">
        <v>178</v>
      </c>
      <c r="O48" s="1">
        <v>1</v>
      </c>
      <c r="P48" s="1" t="s">
        <v>38</v>
      </c>
      <c r="Q48" s="1" t="s">
        <v>130</v>
      </c>
    </row>
    <row r="49" spans="3:17" x14ac:dyDescent="0.2">
      <c r="C49" s="6" t="s">
        <v>179</v>
      </c>
      <c r="O49" s="1">
        <v>6</v>
      </c>
      <c r="P49" s="1" t="s">
        <v>38</v>
      </c>
      <c r="Q49" s="1" t="s">
        <v>131</v>
      </c>
    </row>
    <row r="50" spans="3:17" x14ac:dyDescent="0.2">
      <c r="C50" s="6" t="s">
        <v>180</v>
      </c>
      <c r="O50" s="1">
        <v>27</v>
      </c>
      <c r="P50" s="1" t="s">
        <v>38</v>
      </c>
      <c r="Q50" s="1" t="s">
        <v>132</v>
      </c>
    </row>
    <row r="51" spans="3:17" x14ac:dyDescent="0.2">
      <c r="C51" s="6" t="s">
        <v>181</v>
      </c>
      <c r="O51" s="1">
        <v>28</v>
      </c>
      <c r="P51" s="1" t="s">
        <v>38</v>
      </c>
      <c r="Q51" s="1" t="s">
        <v>133</v>
      </c>
    </row>
    <row r="52" spans="3:17" x14ac:dyDescent="0.2">
      <c r="C52" s="6" t="s">
        <v>182</v>
      </c>
      <c r="O52" s="1">
        <v>30</v>
      </c>
      <c r="P52" s="1" t="s">
        <v>38</v>
      </c>
      <c r="Q52" s="1" t="s">
        <v>134</v>
      </c>
    </row>
    <row r="53" spans="3:17" x14ac:dyDescent="0.2">
      <c r="C53" s="6" t="s">
        <v>183</v>
      </c>
      <c r="O53" s="1">
        <v>31</v>
      </c>
      <c r="P53" s="1" t="s">
        <v>38</v>
      </c>
      <c r="Q53" s="1" t="s">
        <v>135</v>
      </c>
    </row>
    <row r="54" spans="3:17" x14ac:dyDescent="0.2">
      <c r="C54" s="6" t="s">
        <v>184</v>
      </c>
      <c r="O54" s="1">
        <v>33</v>
      </c>
      <c r="P54" s="1" t="s">
        <v>38</v>
      </c>
      <c r="Q54" s="1" t="s">
        <v>136</v>
      </c>
    </row>
    <row r="55" spans="3:17" x14ac:dyDescent="0.2">
      <c r="C55" s="6" t="s">
        <v>185</v>
      </c>
      <c r="O55" s="1">
        <v>20</v>
      </c>
      <c r="P55" s="1" t="s">
        <v>65</v>
      </c>
      <c r="Q55" s="1" t="s">
        <v>137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396815</xdr:colOff>
                <xdr:row>2</xdr:row>
                <xdr:rowOff>69011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N62"/>
    </sheetView>
  </sheetViews>
  <sheetFormatPr defaultRowHeight="12.9" x14ac:dyDescent="0.2"/>
  <cols>
    <col min="1" max="1" width="5.625" customWidth="1"/>
    <col min="2" max="2" width="0" hidden="1" customWidth="1"/>
    <col min="3" max="3" width="23.375" customWidth="1"/>
    <col min="5" max="5" width="7.875" customWidth="1"/>
    <col min="6" max="7" width="7.375" customWidth="1"/>
    <col min="11" max="11" width="7.625" customWidth="1"/>
  </cols>
  <sheetData>
    <row r="1" spans="1:14" ht="13.6" x14ac:dyDescent="0.25">
      <c r="A1" s="7"/>
      <c r="B1" s="8"/>
      <c r="C1" s="7"/>
      <c r="D1" s="7"/>
      <c r="E1" s="7"/>
      <c r="F1" s="7"/>
      <c r="G1" s="7"/>
      <c r="H1" s="7"/>
      <c r="I1" s="40"/>
      <c r="J1" s="7"/>
      <c r="K1" s="40"/>
      <c r="L1" s="46"/>
      <c r="M1" s="39"/>
      <c r="N1" s="39"/>
    </row>
    <row r="2" spans="1:14" ht="13.6" x14ac:dyDescent="0.25">
      <c r="A2" s="7"/>
      <c r="B2" s="8"/>
      <c r="C2" s="9"/>
      <c r="D2" s="8"/>
      <c r="E2" s="8"/>
      <c r="F2" s="8"/>
      <c r="G2" s="8"/>
      <c r="H2" s="8"/>
      <c r="I2" s="41"/>
      <c r="J2" s="7"/>
      <c r="K2" s="41"/>
      <c r="L2" s="46"/>
      <c r="M2" s="7"/>
      <c r="N2" s="7"/>
    </row>
    <row r="3" spans="1:14" ht="13.6" x14ac:dyDescent="0.25">
      <c r="A3" s="10"/>
      <c r="B3" s="11"/>
      <c r="C3" s="12"/>
      <c r="D3" s="11"/>
      <c r="E3" s="11"/>
      <c r="F3" s="11"/>
      <c r="G3" s="11"/>
      <c r="H3" s="11"/>
      <c r="I3" s="42"/>
      <c r="J3" s="11"/>
      <c r="K3" s="42"/>
      <c r="L3" s="46"/>
      <c r="M3" s="10"/>
      <c r="N3" s="10"/>
    </row>
    <row r="4" spans="1:14" ht="13.6" x14ac:dyDescent="0.25">
      <c r="A4" s="10"/>
      <c r="B4" s="11"/>
      <c r="C4" s="12"/>
      <c r="D4" s="11"/>
      <c r="E4" s="11"/>
      <c r="F4" s="11"/>
      <c r="G4" s="11"/>
      <c r="H4" s="11"/>
      <c r="I4" s="11"/>
      <c r="J4" s="11"/>
      <c r="K4" s="11"/>
      <c r="L4" s="47"/>
      <c r="M4" s="10"/>
      <c r="N4" s="10"/>
    </row>
    <row r="5" spans="1:14" ht="15.65" x14ac:dyDescent="0.25">
      <c r="A5" s="7"/>
      <c r="B5" s="8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7"/>
      <c r="N5" s="7"/>
    </row>
    <row r="6" spans="1:14" ht="13.6" x14ac:dyDescent="0.25">
      <c r="A6" s="7"/>
      <c r="B6" s="8"/>
      <c r="C6" s="9"/>
      <c r="D6" s="8"/>
      <c r="E6" s="8"/>
      <c r="F6" s="8"/>
      <c r="G6" s="8"/>
      <c r="H6" s="8"/>
      <c r="I6" s="8"/>
      <c r="J6" s="8"/>
      <c r="K6" s="8"/>
      <c r="L6" s="7"/>
      <c r="M6" s="7"/>
      <c r="N6" s="7"/>
    </row>
    <row r="7" spans="1:14" ht="13.6" x14ac:dyDescent="0.25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18"/>
      <c r="M7" s="7"/>
      <c r="N7" s="7"/>
    </row>
    <row r="8" spans="1:14" ht="13.6" x14ac:dyDescent="0.25">
      <c r="A8" s="135"/>
      <c r="B8" s="136"/>
      <c r="C8" s="137"/>
      <c r="D8" s="135"/>
      <c r="E8" s="138"/>
      <c r="F8" s="138"/>
      <c r="G8" s="138"/>
      <c r="H8" s="138"/>
      <c r="I8" s="138"/>
      <c r="J8" s="138"/>
      <c r="K8" s="138"/>
      <c r="L8" s="139"/>
      <c r="M8" s="7"/>
      <c r="N8" s="7"/>
    </row>
    <row r="9" spans="1:14" ht="13.6" x14ac:dyDescent="0.25">
      <c r="A9" s="135"/>
      <c r="B9" s="136"/>
      <c r="C9" s="137"/>
      <c r="D9" s="4"/>
      <c r="E9" s="3"/>
      <c r="F9" s="3"/>
      <c r="G9" s="3"/>
      <c r="H9" s="3"/>
      <c r="I9" s="3"/>
      <c r="J9" s="4"/>
      <c r="K9" s="5"/>
      <c r="L9" s="139"/>
      <c r="M9" s="7"/>
      <c r="N9" s="7"/>
    </row>
    <row r="10" spans="1:14" ht="13.6" hidden="1" x14ac:dyDescent="0.25">
      <c r="A10" s="19"/>
      <c r="B10" s="19"/>
      <c r="C10" s="20"/>
      <c r="D10" s="4"/>
      <c r="E10" s="3"/>
      <c r="F10" s="3"/>
      <c r="G10" s="3"/>
      <c r="H10" s="3"/>
      <c r="I10" s="3"/>
      <c r="J10" s="4"/>
      <c r="K10" s="5"/>
      <c r="L10" s="33"/>
      <c r="M10" s="7"/>
      <c r="N10" s="7"/>
    </row>
    <row r="11" spans="1:14" ht="13.6" hidden="1" x14ac:dyDescent="0.25">
      <c r="A11" s="19"/>
      <c r="B11" s="19"/>
      <c r="C11" s="21"/>
      <c r="D11" s="4"/>
      <c r="E11" s="3"/>
      <c r="F11" s="3"/>
      <c r="G11" s="3"/>
      <c r="H11" s="3"/>
      <c r="I11" s="3"/>
      <c r="J11" s="4"/>
      <c r="K11" s="48"/>
      <c r="L11" s="38"/>
      <c r="M11" s="7"/>
      <c r="N11" s="7"/>
    </row>
    <row r="12" spans="1:14" ht="13.6" hidden="1" x14ac:dyDescent="0.25">
      <c r="A12" s="19"/>
      <c r="B12" s="19"/>
      <c r="C12" s="21"/>
      <c r="D12" s="4"/>
      <c r="E12" s="3"/>
      <c r="F12" s="3"/>
      <c r="G12" s="3"/>
      <c r="H12" s="3"/>
      <c r="I12" s="3"/>
      <c r="J12" s="4"/>
      <c r="K12" s="5"/>
      <c r="L12" s="38"/>
      <c r="M12" s="7"/>
      <c r="N12" s="7"/>
    </row>
    <row r="13" spans="1:14" ht="13.6" hidden="1" x14ac:dyDescent="0.25">
      <c r="A13" s="19"/>
      <c r="B13" s="19"/>
      <c r="C13" s="22"/>
      <c r="D13" s="4"/>
      <c r="E13" s="3"/>
      <c r="F13" s="3"/>
      <c r="G13" s="3"/>
      <c r="H13" s="3"/>
      <c r="I13" s="3"/>
      <c r="J13" s="4"/>
      <c r="K13" s="5"/>
      <c r="L13" s="38"/>
      <c r="M13" s="7"/>
      <c r="N13" s="7"/>
    </row>
    <row r="14" spans="1:14" ht="13.6" hidden="1" x14ac:dyDescent="0.25">
      <c r="A14" s="19"/>
      <c r="B14" s="19"/>
      <c r="C14" s="22"/>
      <c r="D14" s="4"/>
      <c r="E14" s="3"/>
      <c r="F14" s="3"/>
      <c r="G14" s="3"/>
      <c r="H14" s="3"/>
      <c r="I14" s="3"/>
      <c r="J14" s="4"/>
      <c r="K14" s="5"/>
      <c r="L14" s="34"/>
      <c r="M14" s="7"/>
      <c r="N14" s="7"/>
    </row>
    <row r="15" spans="1:14" ht="13.6" hidden="1" x14ac:dyDescent="0.25">
      <c r="A15" s="19"/>
      <c r="B15" s="19"/>
      <c r="C15" s="20"/>
      <c r="D15" s="4"/>
      <c r="E15" s="3"/>
      <c r="F15" s="3"/>
      <c r="G15" s="3"/>
      <c r="H15" s="3"/>
      <c r="I15" s="3"/>
      <c r="J15" s="4"/>
      <c r="K15" s="5"/>
      <c r="L15" s="33"/>
      <c r="M15" s="7"/>
      <c r="N15" s="7"/>
    </row>
    <row r="16" spans="1:14" ht="13.6" hidden="1" x14ac:dyDescent="0.25">
      <c r="A16" s="19"/>
      <c r="B16" s="19"/>
      <c r="C16" s="22"/>
      <c r="D16" s="4"/>
      <c r="E16" s="3"/>
      <c r="F16" s="3"/>
      <c r="G16" s="3"/>
      <c r="H16" s="3"/>
      <c r="I16" s="3"/>
      <c r="J16" s="4"/>
      <c r="K16" s="48"/>
      <c r="L16" s="38"/>
      <c r="M16" s="7"/>
      <c r="N16" s="7"/>
    </row>
    <row r="17" spans="1:14" ht="13.6" hidden="1" x14ac:dyDescent="0.25">
      <c r="A17" s="19"/>
      <c r="B17" s="19"/>
      <c r="C17" s="20"/>
      <c r="D17" s="4"/>
      <c r="E17" s="3"/>
      <c r="F17" s="3"/>
      <c r="G17" s="3"/>
      <c r="H17" s="3"/>
      <c r="I17" s="3"/>
      <c r="J17" s="4"/>
      <c r="K17" s="5"/>
      <c r="L17" s="38"/>
      <c r="M17" s="7"/>
      <c r="N17" s="7"/>
    </row>
    <row r="18" spans="1:14" ht="13.6" hidden="1" x14ac:dyDescent="0.25">
      <c r="A18" s="19"/>
      <c r="B18" s="19"/>
      <c r="C18" s="20"/>
      <c r="D18" s="4"/>
      <c r="E18" s="3"/>
      <c r="F18" s="3"/>
      <c r="G18" s="3"/>
      <c r="H18" s="3"/>
      <c r="I18" s="3"/>
      <c r="J18" s="4"/>
      <c r="K18" s="5"/>
      <c r="L18" s="38"/>
      <c r="M18" s="7"/>
      <c r="N18" s="7"/>
    </row>
    <row r="19" spans="1:14" ht="13.6" hidden="1" x14ac:dyDescent="0.25">
      <c r="A19" s="19"/>
      <c r="B19" s="19"/>
      <c r="C19" s="49"/>
      <c r="D19" s="4"/>
      <c r="E19" s="3"/>
      <c r="F19" s="3"/>
      <c r="G19" s="3"/>
      <c r="H19" s="3"/>
      <c r="I19" s="3"/>
      <c r="J19" s="4"/>
      <c r="K19" s="5"/>
      <c r="L19" s="38"/>
      <c r="M19" s="7"/>
      <c r="N19" s="7"/>
    </row>
    <row r="20" spans="1:14" ht="13.6" hidden="1" x14ac:dyDescent="0.25">
      <c r="A20" s="19"/>
      <c r="B20" s="19"/>
      <c r="C20" s="35"/>
      <c r="D20" s="4"/>
      <c r="E20" s="3"/>
      <c r="F20" s="3"/>
      <c r="G20" s="3"/>
      <c r="H20" s="3"/>
      <c r="I20" s="3"/>
      <c r="J20" s="4"/>
      <c r="K20" s="5"/>
      <c r="L20" s="38"/>
      <c r="M20" s="7"/>
      <c r="N20" s="7"/>
    </row>
    <row r="21" spans="1:14" ht="13.6" hidden="1" x14ac:dyDescent="0.25">
      <c r="A21" s="19"/>
      <c r="B21" s="19"/>
      <c r="C21" s="21"/>
      <c r="D21" s="4"/>
      <c r="E21" s="3"/>
      <c r="F21" s="3"/>
      <c r="G21" s="3"/>
      <c r="H21" s="3"/>
      <c r="I21" s="3"/>
      <c r="J21" s="4"/>
      <c r="K21" s="5"/>
      <c r="L21" s="38"/>
      <c r="M21" s="7"/>
      <c r="N21" s="7"/>
    </row>
    <row r="22" spans="1:14" ht="13.6" hidden="1" x14ac:dyDescent="0.25">
      <c r="A22" s="19"/>
      <c r="B22" s="19"/>
      <c r="C22" s="35"/>
      <c r="D22" s="4"/>
      <c r="E22" s="3"/>
      <c r="F22" s="3"/>
      <c r="G22" s="3"/>
      <c r="H22" s="3"/>
      <c r="I22" s="3"/>
      <c r="J22" s="4"/>
      <c r="K22" s="5"/>
      <c r="L22" s="45"/>
      <c r="M22" s="7"/>
      <c r="N22" s="7"/>
    </row>
    <row r="23" spans="1:14" ht="13.6" hidden="1" x14ac:dyDescent="0.25">
      <c r="A23" s="19"/>
      <c r="B23" s="19"/>
      <c r="C23" s="35"/>
      <c r="D23" s="4"/>
      <c r="E23" s="3"/>
      <c r="F23" s="3"/>
      <c r="G23" s="3"/>
      <c r="H23" s="3"/>
      <c r="I23" s="3"/>
      <c r="J23" s="4"/>
      <c r="K23" s="5"/>
      <c r="L23" s="45"/>
      <c r="M23" s="7"/>
      <c r="N23" s="7"/>
    </row>
    <row r="24" spans="1:14" ht="13.6" hidden="1" x14ac:dyDescent="0.25">
      <c r="A24" s="19"/>
      <c r="B24" s="19"/>
      <c r="C24" s="35"/>
      <c r="D24" s="4"/>
      <c r="E24" s="3"/>
      <c r="F24" s="3"/>
      <c r="G24" s="3"/>
      <c r="H24" s="3"/>
      <c r="I24" s="3"/>
      <c r="J24" s="4"/>
      <c r="K24" s="5"/>
      <c r="L24" s="38"/>
      <c r="M24" s="7"/>
      <c r="N24" s="7"/>
    </row>
    <row r="25" spans="1:14" ht="13.6" hidden="1" x14ac:dyDescent="0.25">
      <c r="A25" s="19"/>
      <c r="B25" s="19"/>
      <c r="C25" s="37"/>
      <c r="D25" s="4"/>
      <c r="E25" s="3"/>
      <c r="F25" s="3"/>
      <c r="G25" s="3"/>
      <c r="H25" s="3"/>
      <c r="I25" s="3"/>
      <c r="J25" s="4"/>
      <c r="K25" s="5"/>
      <c r="L25" s="38"/>
      <c r="M25" s="7"/>
      <c r="N25" s="7"/>
    </row>
    <row r="26" spans="1:14" ht="13.6" hidden="1" x14ac:dyDescent="0.25">
      <c r="A26" s="19"/>
      <c r="B26" s="19"/>
      <c r="C26" s="35"/>
      <c r="D26" s="4"/>
      <c r="E26" s="3"/>
      <c r="F26" s="3"/>
      <c r="G26" s="3"/>
      <c r="H26" s="3"/>
      <c r="I26" s="3"/>
      <c r="J26" s="4"/>
      <c r="K26" s="5"/>
      <c r="L26" s="38"/>
      <c r="M26" s="7"/>
      <c r="N26" s="7"/>
    </row>
    <row r="27" spans="1:14" ht="13.6" hidden="1" x14ac:dyDescent="0.25">
      <c r="A27" s="19"/>
      <c r="B27" s="19"/>
      <c r="C27" s="35"/>
      <c r="D27" s="4"/>
      <c r="E27" s="3"/>
      <c r="F27" s="3"/>
      <c r="G27" s="3"/>
      <c r="H27" s="3"/>
      <c r="I27" s="3"/>
      <c r="J27" s="4"/>
      <c r="K27" s="5"/>
      <c r="L27" s="38"/>
      <c r="M27" s="7"/>
      <c r="N27" s="7"/>
    </row>
    <row r="28" spans="1:14" ht="13.6" hidden="1" x14ac:dyDescent="0.25">
      <c r="A28" s="13"/>
      <c r="B28" s="14"/>
      <c r="C28" s="36"/>
      <c r="D28" s="23"/>
      <c r="E28" s="23"/>
      <c r="F28" s="23"/>
      <c r="G28" s="23"/>
      <c r="H28" s="23"/>
      <c r="I28" s="23"/>
      <c r="J28" s="23"/>
      <c r="K28" s="23"/>
      <c r="L28" s="24"/>
      <c r="M28" s="13"/>
      <c r="N28" s="13"/>
    </row>
    <row r="29" spans="1:14" ht="45.7" customHeight="1" x14ac:dyDescent="0.2">
      <c r="A29" s="43"/>
      <c r="B29" s="15"/>
      <c r="C29" s="25"/>
      <c r="D29" s="26"/>
      <c r="E29" s="26"/>
      <c r="F29" s="26"/>
      <c r="G29" s="26"/>
      <c r="H29" s="26"/>
      <c r="I29" s="26"/>
      <c r="J29" s="26"/>
      <c r="K29" s="26"/>
      <c r="L29" s="27"/>
      <c r="M29" s="17"/>
      <c r="N29" s="17"/>
    </row>
    <row r="30" spans="1:14" ht="52.5" customHeight="1" x14ac:dyDescent="0.25">
      <c r="A30" s="44"/>
      <c r="B30" s="11"/>
      <c r="C30" s="28"/>
      <c r="D30" s="29"/>
      <c r="E30" s="29"/>
      <c r="F30" s="29"/>
      <c r="G30" s="29"/>
      <c r="H30" s="29"/>
      <c r="I30" s="29"/>
      <c r="J30" s="29"/>
      <c r="K30" s="29"/>
      <c r="L30" s="30"/>
      <c r="M30" s="10"/>
      <c r="N30" s="10"/>
    </row>
    <row r="31" spans="1:14" ht="56.25" customHeight="1" x14ac:dyDescent="0.25">
      <c r="A31" s="44"/>
      <c r="B31" s="11"/>
      <c r="C31" s="28"/>
      <c r="D31" s="29"/>
      <c r="E31" s="29"/>
      <c r="F31" s="29"/>
      <c r="G31" s="29"/>
      <c r="H31" s="29"/>
      <c r="I31" s="29"/>
      <c r="J31" s="29"/>
      <c r="K31" s="29"/>
      <c r="L31" s="30"/>
      <c r="M31" s="10"/>
      <c r="N31" s="10"/>
    </row>
    <row r="32" spans="1:14" ht="64.55" customHeight="1" x14ac:dyDescent="0.25">
      <c r="A32" s="44"/>
      <c r="B32" s="11"/>
      <c r="C32" s="28"/>
      <c r="D32" s="29"/>
      <c r="E32" s="29"/>
      <c r="F32" s="29"/>
      <c r="G32" s="29"/>
      <c r="H32" s="29"/>
      <c r="I32" s="29"/>
      <c r="J32" s="29"/>
      <c r="K32" s="29"/>
      <c r="L32" s="30"/>
      <c r="M32" s="10"/>
      <c r="N32" s="10"/>
    </row>
    <row r="33" spans="1:14" ht="66.75" customHeight="1" x14ac:dyDescent="0.25">
      <c r="A33" s="44"/>
      <c r="B33" s="11"/>
      <c r="C33" s="28"/>
      <c r="D33" s="29"/>
      <c r="E33" s="29"/>
      <c r="F33" s="29"/>
      <c r="G33" s="29"/>
      <c r="H33" s="29"/>
      <c r="I33" s="29"/>
      <c r="J33" s="29"/>
      <c r="K33" s="29"/>
      <c r="L33" s="30"/>
      <c r="M33" s="10"/>
      <c r="N33" s="10"/>
    </row>
    <row r="34" spans="1:14" ht="53.5" customHeight="1" x14ac:dyDescent="0.2">
      <c r="A34" s="43"/>
      <c r="B34" s="15"/>
      <c r="C34" s="25"/>
      <c r="D34" s="26"/>
      <c r="E34" s="26"/>
      <c r="F34" s="26"/>
      <c r="G34" s="26"/>
      <c r="H34" s="26"/>
      <c r="I34" s="26"/>
      <c r="J34" s="26"/>
      <c r="K34" s="26"/>
      <c r="L34" s="27"/>
      <c r="M34" s="17"/>
      <c r="N34" s="17"/>
    </row>
    <row r="35" spans="1:14" ht="79.5" customHeight="1" x14ac:dyDescent="0.25">
      <c r="A35" s="44"/>
      <c r="B35" s="11"/>
      <c r="C35" s="28"/>
      <c r="D35" s="29"/>
      <c r="E35" s="29"/>
      <c r="F35" s="29"/>
      <c r="G35" s="29"/>
      <c r="H35" s="31"/>
      <c r="I35" s="29"/>
      <c r="J35" s="29"/>
      <c r="K35" s="29"/>
      <c r="L35" s="30"/>
      <c r="M35" s="10"/>
      <c r="N35" s="10"/>
    </row>
    <row r="36" spans="1:14" ht="76.75" customHeight="1" x14ac:dyDescent="0.25">
      <c r="A36" s="44"/>
      <c r="B36" s="11"/>
      <c r="C36" s="28"/>
      <c r="D36" s="29"/>
      <c r="E36" s="29"/>
      <c r="F36" s="29"/>
      <c r="G36" s="29"/>
      <c r="H36" s="29"/>
      <c r="I36" s="29"/>
      <c r="J36" s="29"/>
      <c r="K36" s="29"/>
      <c r="L36" s="30"/>
      <c r="M36" s="10"/>
      <c r="N36" s="10"/>
    </row>
    <row r="37" spans="1:14" ht="91.55" customHeight="1" x14ac:dyDescent="0.25">
      <c r="A37" s="44"/>
      <c r="B37" s="11"/>
      <c r="C37" s="28"/>
      <c r="D37" s="29"/>
      <c r="E37" s="29"/>
      <c r="F37" s="29"/>
      <c r="G37" s="29"/>
      <c r="H37" s="29"/>
      <c r="I37" s="29"/>
      <c r="J37" s="29"/>
      <c r="K37" s="29"/>
      <c r="L37" s="30"/>
      <c r="M37" s="10"/>
      <c r="N37" s="10"/>
    </row>
    <row r="38" spans="1:14" ht="90.7" customHeight="1" x14ac:dyDescent="0.25">
      <c r="A38" s="44"/>
      <c r="B38" s="11"/>
      <c r="C38" s="28"/>
      <c r="D38" s="29"/>
      <c r="E38" s="29"/>
      <c r="F38" s="29"/>
      <c r="G38" s="29"/>
      <c r="H38" s="29"/>
      <c r="I38" s="29"/>
      <c r="J38" s="29"/>
      <c r="K38" s="29"/>
      <c r="L38" s="30"/>
      <c r="M38" s="10"/>
      <c r="N38" s="10"/>
    </row>
    <row r="39" spans="1:14" ht="41.3" customHeight="1" x14ac:dyDescent="0.25">
      <c r="A39" s="43"/>
      <c r="B39" s="15"/>
      <c r="C39" s="25"/>
      <c r="D39" s="26"/>
      <c r="E39" s="26"/>
      <c r="F39" s="26"/>
      <c r="G39" s="26"/>
      <c r="H39" s="29"/>
      <c r="I39" s="26"/>
      <c r="J39" s="26"/>
      <c r="K39" s="26"/>
      <c r="L39" s="27"/>
      <c r="M39" s="17"/>
      <c r="N39" s="16"/>
    </row>
    <row r="40" spans="1:14" ht="32.299999999999997" customHeight="1" x14ac:dyDescent="0.25">
      <c r="A40" s="44"/>
      <c r="B40" s="11"/>
      <c r="C40" s="28"/>
      <c r="D40" s="29"/>
      <c r="E40" s="29"/>
      <c r="F40" s="29"/>
      <c r="G40" s="29"/>
      <c r="H40" s="29"/>
      <c r="I40" s="29"/>
      <c r="J40" s="29"/>
      <c r="K40" s="29"/>
      <c r="L40" s="30"/>
      <c r="M40" s="10"/>
      <c r="N40" s="16"/>
    </row>
    <row r="41" spans="1:14" ht="35.5" customHeight="1" x14ac:dyDescent="0.25">
      <c r="A41" s="44"/>
      <c r="B41" s="11"/>
      <c r="C41" s="28"/>
      <c r="D41" s="29"/>
      <c r="E41" s="29"/>
      <c r="F41" s="29"/>
      <c r="G41" s="29"/>
      <c r="H41" s="29"/>
      <c r="I41" s="29"/>
      <c r="J41" s="29"/>
      <c r="K41" s="29"/>
      <c r="L41" s="30"/>
      <c r="M41" s="10"/>
      <c r="N41" s="16"/>
    </row>
    <row r="42" spans="1:14" ht="46.55" customHeight="1" x14ac:dyDescent="0.25">
      <c r="A42" s="44"/>
      <c r="B42" s="11"/>
      <c r="C42" s="28"/>
      <c r="D42" s="29"/>
      <c r="E42" s="29"/>
      <c r="F42" s="29"/>
      <c r="G42" s="29"/>
      <c r="H42" s="29"/>
      <c r="I42" s="29"/>
      <c r="J42" s="29"/>
      <c r="K42" s="29"/>
      <c r="L42" s="30"/>
      <c r="M42" s="10"/>
      <c r="N42" s="16"/>
    </row>
    <row r="43" spans="1:14" ht="45" customHeight="1" x14ac:dyDescent="0.25">
      <c r="A43" s="44"/>
      <c r="B43" s="11"/>
      <c r="C43" s="28"/>
      <c r="D43" s="29"/>
      <c r="E43" s="29"/>
      <c r="F43" s="29"/>
      <c r="G43" s="29"/>
      <c r="H43" s="29"/>
      <c r="I43" s="29"/>
      <c r="J43" s="29"/>
      <c r="K43" s="29"/>
      <c r="L43" s="30"/>
      <c r="M43" s="10"/>
      <c r="N43" s="16"/>
    </row>
    <row r="44" spans="1:14" ht="37.549999999999997" customHeight="1" x14ac:dyDescent="0.25">
      <c r="A44" s="44"/>
      <c r="B44" s="11"/>
      <c r="C44" s="28"/>
      <c r="D44" s="29"/>
      <c r="E44" s="29"/>
      <c r="F44" s="29"/>
      <c r="G44" s="29"/>
      <c r="H44" s="29"/>
      <c r="I44" s="29"/>
      <c r="J44" s="29"/>
      <c r="K44" s="29"/>
      <c r="L44" s="30"/>
      <c r="M44" s="10"/>
      <c r="N44" s="16"/>
    </row>
    <row r="45" spans="1:14" ht="42.8" customHeight="1" x14ac:dyDescent="0.25">
      <c r="A45" s="44"/>
      <c r="B45" s="11"/>
      <c r="C45" s="28"/>
      <c r="D45" s="29"/>
      <c r="E45" s="29"/>
      <c r="F45" s="29"/>
      <c r="G45" s="29"/>
      <c r="H45" s="29"/>
      <c r="I45" s="29"/>
      <c r="J45" s="29"/>
      <c r="K45" s="29"/>
      <c r="L45" s="30"/>
      <c r="M45" s="10"/>
      <c r="N45" s="16"/>
    </row>
    <row r="46" spans="1:14" ht="48.25" customHeight="1" x14ac:dyDescent="0.25">
      <c r="A46" s="44"/>
      <c r="B46" s="11"/>
      <c r="C46" s="28"/>
      <c r="D46" s="29"/>
      <c r="E46" s="29"/>
      <c r="F46" s="29"/>
      <c r="G46" s="29"/>
      <c r="H46" s="29"/>
      <c r="I46" s="29"/>
      <c r="J46" s="29"/>
      <c r="K46" s="29"/>
      <c r="L46" s="30"/>
      <c r="M46" s="10"/>
      <c r="N46" s="16"/>
    </row>
    <row r="47" spans="1:14" ht="54" customHeight="1" x14ac:dyDescent="0.25">
      <c r="A47" s="44"/>
      <c r="B47" s="11"/>
      <c r="C47" s="28"/>
      <c r="D47" s="29"/>
      <c r="E47" s="29"/>
      <c r="F47" s="29"/>
      <c r="G47" s="29"/>
      <c r="H47" s="29"/>
      <c r="I47" s="29"/>
      <c r="J47" s="29"/>
      <c r="K47" s="29"/>
      <c r="L47" s="30"/>
      <c r="M47" s="10"/>
      <c r="N47" s="16"/>
    </row>
    <row r="48" spans="1:14" ht="55.55" customHeight="1" x14ac:dyDescent="0.25">
      <c r="A48" s="43"/>
      <c r="B48" s="15"/>
      <c r="C48" s="25"/>
      <c r="D48" s="26"/>
      <c r="E48" s="26"/>
      <c r="F48" s="26"/>
      <c r="G48" s="26"/>
      <c r="H48" s="32"/>
      <c r="I48" s="26"/>
      <c r="J48" s="26"/>
      <c r="K48" s="26"/>
      <c r="L48" s="27"/>
      <c r="M48" s="17"/>
      <c r="N48" s="17"/>
    </row>
    <row r="49" spans="1:14" ht="78.8" customHeight="1" x14ac:dyDescent="0.25">
      <c r="A49" s="44"/>
      <c r="B49" s="11"/>
      <c r="C49" s="28"/>
      <c r="D49" s="29"/>
      <c r="E49" s="29"/>
      <c r="F49" s="29"/>
      <c r="G49" s="29"/>
      <c r="H49" s="32"/>
      <c r="I49" s="29"/>
      <c r="J49" s="29"/>
      <c r="K49" s="29"/>
      <c r="L49" s="30"/>
      <c r="M49" s="10"/>
      <c r="N49" s="10"/>
    </row>
    <row r="50" spans="1:14" ht="59.3" customHeight="1" x14ac:dyDescent="0.25">
      <c r="A50" s="44"/>
      <c r="B50" s="11"/>
      <c r="C50" s="28"/>
      <c r="D50" s="29"/>
      <c r="E50" s="29"/>
      <c r="F50" s="29"/>
      <c r="G50" s="29"/>
      <c r="H50" s="32"/>
      <c r="I50" s="29"/>
      <c r="J50" s="29"/>
      <c r="K50" s="29"/>
      <c r="L50" s="30"/>
      <c r="M50" s="10"/>
      <c r="N50" s="10"/>
    </row>
    <row r="51" spans="1:14" ht="47.25" customHeight="1" x14ac:dyDescent="0.25">
      <c r="A51" s="44"/>
      <c r="B51" s="15"/>
      <c r="C51" s="25"/>
      <c r="D51" s="26"/>
      <c r="E51" s="26"/>
      <c r="F51" s="26"/>
      <c r="G51" s="26"/>
      <c r="H51" s="29"/>
      <c r="I51" s="26"/>
      <c r="J51" s="26"/>
      <c r="K51" s="26"/>
      <c r="L51" s="27"/>
      <c r="M51" s="17"/>
      <c r="N51" s="17"/>
    </row>
    <row r="52" spans="1:14" ht="184.75" customHeight="1" x14ac:dyDescent="0.25">
      <c r="A52" s="44"/>
      <c r="B52" s="11"/>
      <c r="C52" s="28"/>
      <c r="D52" s="29"/>
      <c r="E52" s="29"/>
      <c r="F52" s="29"/>
      <c r="G52" s="29"/>
      <c r="H52" s="29"/>
      <c r="I52" s="29"/>
      <c r="J52" s="29"/>
      <c r="K52" s="29"/>
      <c r="L52" s="30"/>
      <c r="M52" s="10"/>
      <c r="N52" s="10"/>
    </row>
    <row r="53" spans="1:14" ht="157.75" customHeight="1" x14ac:dyDescent="0.25">
      <c r="A53" s="44"/>
      <c r="B53" s="11"/>
      <c r="C53" s="28"/>
      <c r="D53" s="29"/>
      <c r="E53" s="29"/>
      <c r="F53" s="29"/>
      <c r="G53" s="29"/>
      <c r="H53" s="29"/>
      <c r="I53" s="29"/>
      <c r="J53" s="29"/>
      <c r="K53" s="29"/>
      <c r="L53" s="30"/>
      <c r="M53" s="10"/>
      <c r="N53" s="10"/>
    </row>
    <row r="54" spans="1:14" ht="52.5" customHeight="1" x14ac:dyDescent="0.2">
      <c r="A54" s="44"/>
      <c r="B54" s="15"/>
      <c r="C54" s="25"/>
      <c r="D54" s="26"/>
      <c r="E54" s="26"/>
      <c r="F54" s="26"/>
      <c r="G54" s="26"/>
      <c r="H54" s="26"/>
      <c r="I54" s="26"/>
      <c r="J54" s="26"/>
      <c r="K54" s="26"/>
      <c r="L54" s="27"/>
      <c r="M54" s="17"/>
      <c r="N54" s="17"/>
    </row>
    <row r="55" spans="1:14" ht="70.5" customHeight="1" x14ac:dyDescent="0.25">
      <c r="A55" s="44"/>
      <c r="B55" s="11"/>
      <c r="C55" s="28"/>
      <c r="D55" s="29"/>
      <c r="E55" s="29"/>
      <c r="F55" s="29"/>
      <c r="G55" s="29"/>
      <c r="H55" s="29"/>
      <c r="I55" s="29"/>
      <c r="J55" s="29"/>
      <c r="K55" s="29"/>
      <c r="L55" s="30"/>
      <c r="M55" s="10"/>
      <c r="N55" s="10"/>
    </row>
    <row r="56" spans="1:14" ht="79.5" customHeight="1" x14ac:dyDescent="0.25">
      <c r="A56" s="44"/>
      <c r="B56" s="11"/>
      <c r="C56" s="28"/>
      <c r="D56" s="29"/>
      <c r="E56" s="29"/>
      <c r="F56" s="29"/>
      <c r="G56" s="29"/>
      <c r="H56" s="29"/>
      <c r="I56" s="29"/>
      <c r="J56" s="29"/>
      <c r="K56" s="29"/>
      <c r="L56" s="30"/>
      <c r="M56" s="10"/>
      <c r="N56" s="10"/>
    </row>
    <row r="57" spans="1:14" ht="70.5" customHeight="1" x14ac:dyDescent="0.25">
      <c r="A57" s="44"/>
      <c r="B57" s="11"/>
      <c r="C57" s="28"/>
      <c r="D57" s="29"/>
      <c r="E57" s="29"/>
      <c r="F57" s="29"/>
      <c r="G57" s="29"/>
      <c r="H57" s="29"/>
      <c r="I57" s="29"/>
      <c r="J57" s="29"/>
      <c r="K57" s="29"/>
      <c r="L57" s="30"/>
      <c r="M57" s="10"/>
      <c r="N57" s="10"/>
    </row>
    <row r="58" spans="1:14" ht="77.95" customHeight="1" x14ac:dyDescent="0.25">
      <c r="A58" s="44"/>
      <c r="B58" s="11"/>
      <c r="C58" s="28"/>
      <c r="D58" s="29"/>
      <c r="E58" s="29"/>
      <c r="F58" s="29"/>
      <c r="G58" s="29"/>
      <c r="H58" s="29"/>
      <c r="I58" s="29"/>
      <c r="J58" s="29"/>
      <c r="K58" s="29"/>
      <c r="L58" s="30"/>
      <c r="M58" s="10"/>
      <c r="N58" s="10"/>
    </row>
    <row r="59" spans="1:14" ht="35.5" hidden="1" customHeight="1" x14ac:dyDescent="0.25">
      <c r="A59" s="43"/>
      <c r="B59" s="15"/>
      <c r="C59" s="25"/>
      <c r="D59" s="26"/>
      <c r="E59" s="26"/>
      <c r="F59" s="26"/>
      <c r="G59" s="26"/>
      <c r="H59" s="26"/>
      <c r="I59" s="26"/>
      <c r="J59" s="26"/>
      <c r="K59" s="26"/>
      <c r="L59" s="27"/>
      <c r="M59" s="10"/>
      <c r="N59" s="10"/>
    </row>
    <row r="60" spans="1:14" ht="13.6" hidden="1" x14ac:dyDescent="0.25">
      <c r="A60" s="44"/>
      <c r="B60" s="11"/>
      <c r="C60" s="28"/>
      <c r="D60" s="29"/>
      <c r="E60" s="29"/>
      <c r="F60" s="29"/>
      <c r="G60" s="29"/>
      <c r="H60" s="29"/>
      <c r="I60" s="29"/>
      <c r="J60" s="29"/>
      <c r="K60" s="29"/>
      <c r="L60" s="30"/>
      <c r="M60" s="10"/>
      <c r="N60" s="10"/>
    </row>
    <row r="61" spans="1:14" ht="55.55" customHeight="1" x14ac:dyDescent="0.2">
      <c r="A61" s="43"/>
      <c r="B61" s="15"/>
      <c r="C61" s="25"/>
      <c r="D61" s="26"/>
      <c r="E61" s="26"/>
      <c r="F61" s="26"/>
      <c r="G61" s="26"/>
      <c r="H61" s="26"/>
      <c r="I61" s="26"/>
      <c r="J61" s="26"/>
      <c r="K61" s="26"/>
      <c r="L61" s="27"/>
      <c r="M61" s="17"/>
      <c r="N61" s="16"/>
    </row>
  </sheetData>
  <mergeCells count="6">
    <mergeCell ref="C5:L5"/>
    <mergeCell ref="A8:A9"/>
    <mergeCell ref="B8:B9"/>
    <mergeCell ref="C8:C9"/>
    <mergeCell ref="D8:K8"/>
    <mergeCell ref="L8:L9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33</vt:i4>
      </vt:variant>
    </vt:vector>
  </HeadingPairs>
  <TitlesOfParts>
    <vt:vector size="37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  <vt:lpstr>Лист1!Область_печати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Подтягина-ОН</cp:lastModifiedBy>
  <cp:lastPrinted>2023-05-05T06:43:46Z</cp:lastPrinted>
  <dcterms:created xsi:type="dcterms:W3CDTF">2007-10-04T11:42:06Z</dcterms:created>
  <dcterms:modified xsi:type="dcterms:W3CDTF">2023-06-30T06:51:18Z</dcterms:modified>
</cp:coreProperties>
</file>