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9573" lockStructure="1"/>
  <bookViews>
    <workbookView xWindow="0" yWindow="285" windowWidth="12120" windowHeight="888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Лист1!$8:$9</definedName>
    <definedName name="_xlnm.Print_Area" localSheetId="0">Лист1!$A$1:$O$61</definedName>
  </definedNames>
  <calcPr calcId="145621"/>
</workbook>
</file>

<file path=xl/calcChain.xml><?xml version="1.0" encoding="utf-8"?>
<calcChain xmlns="http://schemas.openxmlformats.org/spreadsheetml/2006/main">
  <c r="L12" i="1" l="1"/>
  <c r="L13" i="1" s="1"/>
  <c r="P14" i="1" s="1"/>
  <c r="N12" i="1" l="1"/>
  <c r="Q17" i="1" s="1"/>
  <c r="M12" i="1"/>
  <c r="P17" i="1" s="1"/>
  <c r="M34" i="1" l="1"/>
  <c r="M26" i="1" s="1"/>
  <c r="N33" i="1" l="1"/>
  <c r="N15" i="1"/>
  <c r="N17" i="1" s="1"/>
  <c r="M15" i="1"/>
  <c r="M17" i="1" s="1"/>
  <c r="N13" i="1" l="1"/>
  <c r="R14" i="1" s="1"/>
  <c r="M13" i="1"/>
  <c r="M18" i="1" l="1"/>
  <c r="Q14" i="1"/>
  <c r="L18" i="1"/>
  <c r="M31" i="1"/>
  <c r="L33" i="1" l="1"/>
  <c r="L31" i="1"/>
  <c r="L20" i="1" l="1"/>
  <c r="M19" i="1" l="1"/>
  <c r="L26" i="1"/>
  <c r="L59" i="1"/>
  <c r="L57" i="1" s="1"/>
  <c r="L49" i="1" s="1"/>
  <c r="N59" i="1"/>
  <c r="N57" i="1" s="1"/>
  <c r="N49" i="1" s="1"/>
  <c r="M59" i="1"/>
  <c r="M57" i="1" s="1"/>
  <c r="M49" i="1" s="1"/>
  <c r="M33" i="1"/>
  <c r="M48" i="1" s="1"/>
  <c r="M47" i="1" s="1"/>
  <c r="M46" i="1" s="1"/>
  <c r="M45" i="1" s="1"/>
  <c r="N20" i="1"/>
  <c r="M20" i="1"/>
  <c r="M36" i="1"/>
  <c r="M35" i="1" s="1"/>
  <c r="N36" i="1"/>
  <c r="N31" i="1"/>
  <c r="N38" i="1"/>
  <c r="N26" i="1"/>
  <c r="L19" i="1"/>
  <c r="L54" i="1"/>
  <c r="L38" i="1"/>
  <c r="L35" i="1" s="1"/>
  <c r="L51" i="1"/>
  <c r="L50" i="1" s="1"/>
  <c r="L56" i="1"/>
  <c r="B4" i="4"/>
  <c r="B14" i="4"/>
  <c r="A19" i="4"/>
  <c r="A18" i="4"/>
  <c r="H49" i="1"/>
  <c r="H36" i="1"/>
  <c r="L30" i="1" l="1"/>
  <c r="M44" i="1"/>
  <c r="M43" i="1" s="1"/>
  <c r="M42" i="1" s="1"/>
  <c r="M41" i="1" s="1"/>
  <c r="M40" i="1" s="1"/>
  <c r="N30" i="1"/>
  <c r="M30" i="1"/>
  <c r="L44" i="1"/>
  <c r="L43" i="1" s="1"/>
  <c r="L42" i="1" s="1"/>
  <c r="L41" i="1" s="1"/>
  <c r="L48" i="1"/>
  <c r="L47" i="1" s="1"/>
  <c r="L46" i="1" s="1"/>
  <c r="L45" i="1" s="1"/>
  <c r="N35" i="1"/>
  <c r="N48" i="1"/>
  <c r="N47" i="1" s="1"/>
  <c r="N46" i="1" s="1"/>
  <c r="N45" i="1" s="1"/>
  <c r="L53" i="1"/>
  <c r="N44" i="1"/>
  <c r="N43" i="1" s="1"/>
  <c r="N42" i="1" s="1"/>
  <c r="N41" i="1" s="1"/>
  <c r="N18" i="1"/>
  <c r="N19" i="1" s="1"/>
  <c r="L40" i="1" l="1"/>
  <c r="Q40" i="1" s="1"/>
  <c r="N40" i="1"/>
  <c r="N61" i="1" s="1"/>
  <c r="M61" i="1"/>
  <c r="M63" i="1"/>
  <c r="M64" i="1" s="1"/>
  <c r="M66" i="1" s="1"/>
  <c r="L63" i="1" l="1"/>
  <c r="L64" i="1" s="1"/>
  <c r="N63" i="1"/>
  <c r="N64" i="1" s="1"/>
  <c r="N66" i="1" s="1"/>
  <c r="L61" i="1"/>
  <c r="M65" i="1"/>
  <c r="L66" i="1" l="1"/>
  <c r="N65" i="1"/>
  <c r="L65" i="1"/>
</calcChain>
</file>

<file path=xl/comments1.xml><?xml version="1.0" encoding="utf-8"?>
<comments xmlns="http://schemas.openxmlformats.org/spreadsheetml/2006/main">
  <authors>
    <author>cift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<sst xmlns="http://schemas.openxmlformats.org/spreadsheetml/2006/main" count="512" uniqueCount="243">
  <si>
    <t>Лист1</t>
  </si>
  <si>
    <t>CalcsheetClient.Data</t>
  </si>
  <si>
    <t>9861</t>
  </si>
  <si>
    <t>[RowID]</t>
  </si>
  <si>
    <t>CLS_F_FullBusinessCode_55</t>
  </si>
  <si>
    <t>CLS_F_FullBusinessCode_132</t>
  </si>
  <si>
    <t>CLS_F_Description_132</t>
  </si>
  <si>
    <t>Группа</t>
  </si>
  <si>
    <t>EXPR_21</t>
  </si>
  <si>
    <t>{C300F6D9-94A2-464F-A033-31070FEC2B06}</t>
  </si>
  <si>
    <t>Подгруппа</t>
  </si>
  <si>
    <t>EXPR_22</t>
  </si>
  <si>
    <t>{F8EE708F-4E54-43AC-BF9F-9101AAAB7825}</t>
  </si>
  <si>
    <t>Статья</t>
  </si>
  <si>
    <t>EXPR_23</t>
  </si>
  <si>
    <t>{D345B8C0-6D23-431C-8755-4AB21323998C}</t>
  </si>
  <si>
    <t>Подстатья</t>
  </si>
  <si>
    <t>EXPR_24</t>
  </si>
  <si>
    <t>{9A8B59DA-53B0-4E39-81AC-09B708C07128}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</si>
  <si>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</si>
  <si>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</si>
  <si>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</si>
  <si>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</si>
  <si>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</si>
  <si>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</si>
  <si>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</si>
  <si>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RG_16_1</t>
  </si>
  <si>
    <t>{E562F66C-424F-441C-8518-2E3F4D0F8F73}</t>
  </si>
  <si>
    <t>[Bookmark]</t>
  </si>
  <si>
    <t>CLS_S_55</t>
  </si>
  <si>
    <t>CLS_S_132</t>
  </si>
  <si>
    <t>01020000000000700</t>
  </si>
  <si>
    <t>01</t>
  </si>
  <si>
    <t>02</t>
  </si>
  <si>
    <t>00</t>
  </si>
  <si>
    <t>0000</t>
  </si>
  <si>
    <t>700</t>
  </si>
  <si>
    <t>005</t>
  </si>
  <si>
    <t>010201</t>
  </si>
  <si>
    <t>01020000020000710</t>
  </si>
  <si>
    <t>710</t>
  </si>
  <si>
    <t>0102010006</t>
  </si>
  <si>
    <t>01020000000000800</t>
  </si>
  <si>
    <t>Погашение кредитов, предоставленных кредитными организациями в валюте Российской Федерации</t>
  </si>
  <si>
    <t>800</t>
  </si>
  <si>
    <t>010202</t>
  </si>
  <si>
    <t>01020000020000810</t>
  </si>
  <si>
    <t>810</t>
  </si>
  <si>
    <t>0102020002</t>
  </si>
  <si>
    <t>01030000000000700</t>
  </si>
  <si>
    <t>03</t>
  </si>
  <si>
    <t>010301</t>
  </si>
  <si>
    <t>01030000020000710</t>
  </si>
  <si>
    <t>0103010002</t>
  </si>
  <si>
    <t>01030000000000800</t>
  </si>
  <si>
    <t>010302</t>
  </si>
  <si>
    <t>01030000020000810</t>
  </si>
  <si>
    <t>0103020002</t>
  </si>
  <si>
    <t>000</t>
  </si>
  <si>
    <t>01050000000000000</t>
  </si>
  <si>
    <t>Изменение остатков средств на счетах по учету средств бюджета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</si>
  <si>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</si>
  <si>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</si>
  <si>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</si>
  <si>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</si>
  <si>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</si>
  <si>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</si>
  <si>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</si>
  <si>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</si>
  <si>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</si>
  <si>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</si>
  <si>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</si>
  <si>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</si>
  <si>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</si>
  <si>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</si>
  <si>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</si>
  <si>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</si>
  <si>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</si>
  <si>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</si>
  <si>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</si>
  <si>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</si>
  <si>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</si>
  <si>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</si>
  <si>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</si>
  <si>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</si>
  <si>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</si>
  <si>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</si>
  <si>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</si>
  <si>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</si>
  <si>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</si>
  <si>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06</t>
  </si>
  <si>
    <t>006</t>
  </si>
  <si>
    <t>010601</t>
  </si>
  <si>
    <t>0106010001</t>
  </si>
  <si>
    <t>01060100010002</t>
  </si>
  <si>
    <t>01060400000000000</t>
  </si>
  <si>
    <t>Исполнение государственных и муниципальных гарантий в валюте Российской Федерации</t>
  </si>
  <si>
    <t>04</t>
  </si>
  <si>
    <t>010606</t>
  </si>
  <si>
    <t>01060400000000800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</si>
  <si>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</si>
  <si>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0106060001</t>
  </si>
  <si>
    <t>01060400020000810</t>
  </si>
  <si>
    <t>01060600010002</t>
  </si>
  <si>
    <t>01060501020000540</t>
  </si>
  <si>
    <t>540</t>
  </si>
  <si>
    <t>01060700010003</t>
  </si>
  <si>
    <t>01060501020000640</t>
  </si>
  <si>
    <t>640</t>
  </si>
  <si>
    <t>01060700020003</t>
  </si>
  <si>
    <t>00000000000000000</t>
  </si>
  <si>
    <t>ИСТОЧНИКИ ФИНАНСИРОВАНИЯ ДЕФИЦИТОВ БЮДЖЕТОВ</t>
  </si>
  <si>
    <t>№ №</t>
  </si>
  <si>
    <t>Код бюджетной классификации</t>
  </si>
  <si>
    <t>963=-1,918=-1</t>
  </si>
  <si>
    <t>01020000000000000</t>
  </si>
  <si>
    <t>Кредиты кредитных организаций в валюте Российской Федерации</t>
  </si>
  <si>
    <t>01030000000000000</t>
  </si>
  <si>
    <t>01060500000000000</t>
  </si>
  <si>
    <t>Бюджетные кредиты, предоставленные внутри страны в валюте Российской Федерации</t>
  </si>
  <si>
    <t>01060500000000500</t>
  </si>
  <si>
    <t>Предоставление бюджетных кредитов внутри страны в валюте Российской Федерации</t>
  </si>
  <si>
    <t>01060500000000600</t>
  </si>
  <si>
    <t>Возврат бюджетных кредитов, предоставленных внутри страны в валюте Российской Федерации</t>
  </si>
  <si>
    <t>01060000000000000</t>
  </si>
  <si>
    <t>Иные источники внутреннего финансирования дефицитов бюджетов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</si>
  <si>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</si>
  <si>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</si>
  <si>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</si>
  <si>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</si>
  <si>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</si>
  <si>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</si>
  <si>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</si>
  <si>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</si>
  <si>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</t>
  </si>
  <si>
    <t>1.1.</t>
  </si>
  <si>
    <t>1.2.</t>
  </si>
  <si>
    <t>2.</t>
  </si>
  <si>
    <t>2.1.</t>
  </si>
  <si>
    <t>2.2.</t>
  </si>
  <si>
    <t>4.</t>
  </si>
  <si>
    <t>Вид</t>
  </si>
  <si>
    <t>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</si>
  <si>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</si>
  <si>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</si>
  <si>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4.1.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</si>
  <si>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</si>
  <si>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</si>
  <si>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</si>
  <si>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</si>
  <si>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</si>
  <si>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</si>
  <si>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</si>
  <si>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</si>
  <si>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</si>
  <si>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</si>
  <si>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</si>
  <si>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</si>
  <si>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</si>
  <si>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</si>
  <si>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</si>
  <si>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</si>
  <si>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</si>
  <si>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</si>
  <si>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</si>
  <si>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</si>
  <si>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</si>
  <si>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</si>
  <si>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</si>
  <si>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</si>
  <si>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</si>
  <si>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</si>
  <si>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</si>
  <si>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</si>
  <si>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</si>
  <si>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</si>
  <si>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</si>
  <si>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</si>
  <si>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</si>
  <si>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</si>
  <si>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</si>
  <si>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</si>
  <si>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</si>
  <si>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</si>
  <si>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</si>
  <si>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</si>
  <si>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</si>
  <si>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</si>
  <si>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</si>
  <si>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</si>
  <si>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</si>
  <si>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</si>
  <si>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</si>
  <si>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002</t>
  </si>
  <si>
    <t>Доходы</t>
  </si>
  <si>
    <t>безвозмездные поступления</t>
  </si>
  <si>
    <t>Всего доходов</t>
  </si>
  <si>
    <t>Расходы</t>
  </si>
  <si>
    <t>Всего расходов</t>
  </si>
  <si>
    <t>Дефицит бюджета (-дефицит, +профицит)</t>
  </si>
  <si>
    <t>в процентах</t>
  </si>
  <si>
    <t xml:space="preserve">предельный дефицит </t>
  </si>
  <si>
    <t>к решению Совета депутатов города Апатиты</t>
  </si>
  <si>
    <t>4.2.</t>
  </si>
  <si>
    <t>в том числе дотация</t>
  </si>
  <si>
    <t>3.</t>
  </si>
  <si>
    <t>3.1.</t>
  </si>
  <si>
    <t>3.2.</t>
  </si>
  <si>
    <t>не минусовать</t>
  </si>
  <si>
    <t xml:space="preserve">Налоговые и неналоговые </t>
  </si>
  <si>
    <t>условно утвержденные</t>
  </si>
  <si>
    <t xml:space="preserve">(рублей) </t>
  </si>
  <si>
    <t>Приложение № 1</t>
  </si>
  <si>
    <t>остатки</t>
  </si>
  <si>
    <t>предельный дефицит</t>
  </si>
  <si>
    <t>разрыв</t>
  </si>
  <si>
    <t>Операции по управлению остатками средств на единых счетах бюджетов</t>
  </si>
  <si>
    <t>10</t>
  </si>
  <si>
    <t>550</t>
  </si>
  <si>
    <t>2022 год</t>
  </si>
  <si>
    <t>отклонение от предельного дефицита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</si>
  <si>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</si>
  <si>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</t>
  </si>
  <si>
    <t>Источники финансирования дефицита городского бюджета на 2021 год и на плановый период 2022 и 2023 годов</t>
  </si>
  <si>
    <t>2023 год</t>
  </si>
  <si>
    <r>
      <t xml:space="preserve">итого собств. доходов - по доп.нормативу </t>
    </r>
    <r>
      <rPr>
        <b/>
        <sz val="11"/>
        <rFont val="Arial"/>
        <family val="2"/>
        <charset val="204"/>
      </rPr>
      <t>(верхний предел мун долга)</t>
    </r>
  </si>
  <si>
    <t>2024 год</t>
  </si>
  <si>
    <t>14</t>
  </si>
  <si>
    <t>Привлечение муниципальными округами кредитов от кредитных организаций в валюте Российской Федерации</t>
  </si>
  <si>
    <t>Погашение муниципальными округами кредитов от кредитных организаций в валюте Российской Федерации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</si>
  <si>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</si>
  <si>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</si>
  <si>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 муниципальных округов</t>
  </si>
  <si>
    <t>Уменьшение прочих остатков денежных средств бюджетов муниципальных округов</t>
  </si>
  <si>
    <t>Увеличение финансовых активов в собственности муниципальных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</si>
  <si>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>Привлечение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</si>
  <si>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</si>
  <si>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Исполнение муниципальных гарантий муниципальных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</si>
  <si>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муниципальных округов в валюте Российской Федерации</t>
  </si>
  <si>
    <t>Предоставление бюджетных кредитов юридическим лицам из бюджетов муниципальных округов в валюте Российской Федерации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</si>
  <si>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</si>
  <si>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от "___" ______2021 № ___</t>
  </si>
  <si>
    <t>ПРОЕКТ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</si>
</sst>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7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b/>
      <sz val="10"/>
      <color rgb="FF000000"/>
      <name val="Arial Cyr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i/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i/>
      <sz val="11"/>
      <color rgb="FFFF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9">
    <xf numFmtId="0" fontId="0" fillId="0" borderId="0"/>
    <xf numFmtId="0" fontId="11" fillId="0" borderId="0"/>
    <xf numFmtId="0" fontId="11" fillId="0" borderId="0"/>
    <xf numFmtId="0" fontId="12" fillId="0" borderId="0">
      <alignment horizontal="right"/>
    </xf>
    <xf numFmtId="4" fontId="13" fillId="3" borderId="4">
      <alignment horizontal="right" vertical="top" shrinkToFit="1"/>
    </xf>
    <xf numFmtId="4" fontId="14" fillId="4" borderId="4">
      <alignment horizontal="right" vertical="top" shrinkToFit="1"/>
    </xf>
    <xf numFmtId="0" fontId="12" fillId="0" borderId="0"/>
    <xf numFmtId="4" fontId="15" fillId="3" borderId="4">
      <alignment horizontal="right" vertical="top" shrinkToFit="1"/>
    </xf>
    <xf numFmtId="4" fontId="16" fillId="4" borderId="4">
      <alignment horizontal="right" vertical="top" shrinkToFit="1"/>
    </xf>
  </cellStyleXfs>
  <cellXfs count="146">
    <xf numFmtId="0" fontId="0" fillId="0" borderId="0" xfId="0"/>
    <xf numFmtId="49" fontId="0" fillId="0" borderId="0" xfId="0" applyNumberFormat="1"/>
    <xf numFmtId="0" fontId="0" fillId="0" borderId="0" xfId="0" applyNumberFormat="1"/>
    <xf numFmtId="49" fontId="4" fillId="0" borderId="1" xfId="0" quotePrefix="1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49" fontId="5" fillId="0" borderId="0" xfId="0" quotePrefix="1" applyNumberFormat="1" applyFont="1" applyAlignment="1">
      <alignment wrapText="1"/>
    </xf>
    <xf numFmtId="49" fontId="5" fillId="0" borderId="0" xfId="0" applyNumberFormat="1" applyFont="1"/>
    <xf numFmtId="164" fontId="5" fillId="0" borderId="0" xfId="0" applyNumberFormat="1" applyFont="1"/>
    <xf numFmtId="0" fontId="5" fillId="0" borderId="0" xfId="0" applyFont="1"/>
    <xf numFmtId="3" fontId="4" fillId="0" borderId="0" xfId="0" applyNumberFormat="1" applyFont="1" applyAlignment="1">
      <alignment horizontal="right"/>
    </xf>
    <xf numFmtId="49" fontId="4" fillId="0" borderId="0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49" fontId="5" fillId="0" borderId="1" xfId="0" quotePrefix="1" applyNumberFormat="1" applyFont="1" applyBorder="1" applyAlignment="1">
      <alignment wrapText="1"/>
    </xf>
    <xf numFmtId="164" fontId="5" fillId="0" borderId="1" xfId="0" applyNumberFormat="1" applyFont="1" applyBorder="1" applyAlignment="1">
      <alignment wrapText="1"/>
    </xf>
    <xf numFmtId="0" fontId="5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/>
    <xf numFmtId="0" fontId="4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/>
    <xf numFmtId="164" fontId="5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4" fillId="0" borderId="1" xfId="0" quotePrefix="1" applyNumberFormat="1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right" wrapText="1"/>
    </xf>
    <xf numFmtId="164" fontId="4" fillId="0" borderId="0" xfId="0" applyNumberFormat="1" applyFont="1" applyAlignment="1">
      <alignment horizontal="center"/>
    </xf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horizontal="left"/>
    </xf>
    <xf numFmtId="0" fontId="5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4" fontId="4" fillId="0" borderId="1" xfId="0" applyNumberFormat="1" applyFont="1" applyBorder="1" applyAlignment="1">
      <alignment horizontal="right" wrapText="1"/>
    </xf>
    <xf numFmtId="0" fontId="0" fillId="0" borderId="0" xfId="0" applyFill="1" applyAlignment="1">
      <alignment horizontal="right"/>
    </xf>
    <xf numFmtId="0" fontId="1" fillId="0" borderId="0" xfId="0" applyNumberFormat="1" applyFont="1" applyAlignment="1">
      <alignment horizontal="right"/>
    </xf>
    <xf numFmtId="49" fontId="4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8" fillId="0" borderId="0" xfId="0" applyFont="1" applyAlignment="1">
      <alignment wrapText="1"/>
    </xf>
    <xf numFmtId="0" fontId="10" fillId="0" borderId="0" xfId="0" applyFont="1"/>
    <xf numFmtId="4" fontId="8" fillId="0" borderId="0" xfId="0" applyNumberFormat="1" applyFont="1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/>
    <xf numFmtId="4" fontId="10" fillId="0" borderId="0" xfId="0" applyNumberFormat="1" applyFont="1"/>
    <xf numFmtId="4" fontId="9" fillId="0" borderId="0" xfId="0" applyNumberFormat="1" applyFont="1"/>
    <xf numFmtId="0" fontId="10" fillId="0" borderId="0" xfId="0" applyFont="1" applyFill="1" applyAlignment="1">
      <alignment horizontal="left"/>
    </xf>
    <xf numFmtId="0" fontId="17" fillId="0" borderId="0" xfId="0" applyFont="1"/>
    <xf numFmtId="49" fontId="17" fillId="0" borderId="0" xfId="0" applyNumberFormat="1" applyFont="1"/>
    <xf numFmtId="0" fontId="17" fillId="0" borderId="0" xfId="0" applyNumberFormat="1" applyFont="1" applyAlignment="1">
      <alignment wrapText="1"/>
    </xf>
    <xf numFmtId="0" fontId="17" fillId="0" borderId="0" xfId="6" applyFont="1" applyFill="1"/>
    <xf numFmtId="0" fontId="17" fillId="0" borderId="0" xfId="6" applyFont="1" applyFill="1" applyAlignment="1">
      <alignment horizontal="center"/>
    </xf>
    <xf numFmtId="0" fontId="18" fillId="0" borderId="0" xfId="0" applyFont="1" applyAlignment="1">
      <alignment wrapText="1"/>
    </xf>
    <xf numFmtId="0" fontId="17" fillId="0" borderId="0" xfId="0" applyFont="1" applyFill="1" applyAlignment="1">
      <alignment horizontal="left"/>
    </xf>
    <xf numFmtId="0" fontId="6" fillId="0" borderId="0" xfId="0" applyFont="1" applyAlignment="1">
      <alignment wrapText="1"/>
    </xf>
    <xf numFmtId="0" fontId="6" fillId="0" borderId="0" xfId="0" applyFont="1"/>
    <xf numFmtId="0" fontId="19" fillId="0" borderId="0" xfId="0" applyFont="1" applyAlignment="1">
      <alignment wrapText="1"/>
    </xf>
    <xf numFmtId="49" fontId="19" fillId="0" borderId="0" xfId="0" quotePrefix="1" applyNumberFormat="1" applyFont="1" applyAlignment="1">
      <alignment wrapText="1"/>
    </xf>
    <xf numFmtId="0" fontId="19" fillId="0" borderId="0" xfId="0" quotePrefix="1" applyNumberFormat="1" applyFont="1" applyAlignment="1">
      <alignment wrapText="1"/>
    </xf>
    <xf numFmtId="0" fontId="20" fillId="0" borderId="0" xfId="6" applyFont="1" applyFill="1"/>
    <xf numFmtId="0" fontId="20" fillId="0" borderId="0" xfId="6" applyFont="1" applyFill="1" applyAlignment="1">
      <alignment horizontal="center"/>
    </xf>
    <xf numFmtId="0" fontId="20" fillId="0" borderId="0" xfId="1" applyFont="1" applyFill="1" applyBorder="1" applyAlignment="1">
      <alignment horizontal="right"/>
    </xf>
    <xf numFmtId="0" fontId="20" fillId="0" borderId="0" xfId="0" applyFont="1"/>
    <xf numFmtId="49" fontId="20" fillId="0" borderId="0" xfId="0" applyNumberFormat="1" applyFont="1"/>
    <xf numFmtId="0" fontId="20" fillId="0" borderId="0" xfId="0" applyNumberFormat="1" applyFont="1" applyAlignment="1">
      <alignment wrapText="1"/>
    </xf>
    <xf numFmtId="3" fontId="20" fillId="0" borderId="0" xfId="0" applyNumberFormat="1" applyFont="1" applyAlignment="1">
      <alignment horizontal="right"/>
    </xf>
    <xf numFmtId="49" fontId="20" fillId="0" borderId="1" xfId="0" applyNumberFormat="1" applyFont="1" applyBorder="1" applyAlignment="1">
      <alignment horizontal="center" vertical="center" wrapText="1"/>
    </xf>
    <xf numFmtId="49" fontId="20" fillId="0" borderId="0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/>
    </xf>
    <xf numFmtId="0" fontId="19" fillId="0" borderId="1" xfId="0" applyFont="1" applyBorder="1" applyAlignment="1">
      <alignment wrapText="1"/>
    </xf>
    <xf numFmtId="0" fontId="20" fillId="0" borderId="1" xfId="0" applyFont="1" applyBorder="1" applyAlignment="1">
      <alignment wrapText="1"/>
    </xf>
    <xf numFmtId="0" fontId="20" fillId="0" borderId="1" xfId="0" applyFont="1" applyBorder="1" applyAlignment="1">
      <alignment horizontal="left"/>
    </xf>
    <xf numFmtId="4" fontId="22" fillId="2" borderId="4" xfId="7" applyNumberFormat="1" applyFont="1" applyFill="1" applyProtection="1">
      <alignment horizontal="right" vertical="top" shrinkToFit="1"/>
    </xf>
    <xf numFmtId="0" fontId="21" fillId="0" borderId="1" xfId="0" applyFont="1" applyBorder="1" applyAlignment="1">
      <alignment horizontal="left"/>
    </xf>
    <xf numFmtId="4" fontId="23" fillId="2" borderId="4" xfId="8" applyNumberFormat="1" applyFont="1" applyFill="1" applyProtection="1">
      <alignment horizontal="right" vertical="top" shrinkToFit="1"/>
    </xf>
    <xf numFmtId="4" fontId="19" fillId="2" borderId="1" xfId="0" applyNumberFormat="1" applyFont="1" applyFill="1" applyBorder="1" applyAlignment="1">
      <alignment wrapText="1"/>
    </xf>
    <xf numFmtId="4" fontId="24" fillId="2" borderId="1" xfId="0" applyNumberFormat="1" applyFont="1" applyFill="1" applyBorder="1" applyAlignment="1">
      <alignment wrapText="1"/>
    </xf>
    <xf numFmtId="4" fontId="19" fillId="0" borderId="1" xfId="0" applyNumberFormat="1" applyFont="1" applyFill="1" applyBorder="1" applyAlignment="1">
      <alignment wrapText="1"/>
    </xf>
    <xf numFmtId="0" fontId="21" fillId="0" borderId="1" xfId="0" applyFont="1" applyBorder="1" applyAlignment="1"/>
    <xf numFmtId="4" fontId="20" fillId="0" borderId="1" xfId="0" applyNumberFormat="1" applyFont="1" applyBorder="1" applyAlignment="1">
      <alignment horizontal="right" wrapText="1"/>
    </xf>
    <xf numFmtId="0" fontId="20" fillId="0" borderId="1" xfId="0" applyFont="1" applyBorder="1" applyAlignment="1">
      <alignment horizontal="left" wrapText="1"/>
    </xf>
    <xf numFmtId="0" fontId="20" fillId="0" borderId="1" xfId="0" applyFont="1" applyBorder="1" applyAlignment="1">
      <alignment horizontal="center"/>
    </xf>
    <xf numFmtId="4" fontId="19" fillId="0" borderId="1" xfId="0" applyNumberFormat="1" applyFont="1" applyBorder="1" applyAlignment="1">
      <alignment wrapText="1"/>
    </xf>
    <xf numFmtId="0" fontId="20" fillId="0" borderId="1" xfId="0" applyFont="1" applyBorder="1" applyAlignment="1">
      <alignment horizontal="center" wrapText="1"/>
    </xf>
    <xf numFmtId="0" fontId="21" fillId="0" borderId="1" xfId="0" applyFont="1" applyBorder="1" applyAlignment="1">
      <alignment wrapText="1"/>
    </xf>
    <xf numFmtId="49" fontId="21" fillId="0" borderId="0" xfId="0" quotePrefix="1" applyNumberFormat="1" applyFont="1" applyAlignment="1">
      <alignment wrapText="1"/>
    </xf>
    <xf numFmtId="0" fontId="20" fillId="0" borderId="1" xfId="0" quotePrefix="1" applyNumberFormat="1" applyFont="1" applyBorder="1" applyAlignment="1">
      <alignment wrapText="1"/>
    </xf>
    <xf numFmtId="4" fontId="21" fillId="0" borderId="1" xfId="0" applyNumberFormat="1" applyFont="1" applyBorder="1" applyAlignment="1">
      <alignment wrapText="1"/>
    </xf>
    <xf numFmtId="0" fontId="21" fillId="0" borderId="1" xfId="0" applyFont="1" applyBorder="1" applyAlignment="1">
      <alignment horizontal="center" vertical="center"/>
    </xf>
    <xf numFmtId="49" fontId="21" fillId="0" borderId="0" xfId="0" applyNumberFormat="1" applyFont="1"/>
    <xf numFmtId="0" fontId="21" fillId="0" borderId="1" xfId="0" applyNumberFormat="1" applyFont="1" applyBorder="1" applyAlignment="1">
      <alignment wrapText="1"/>
    </xf>
    <xf numFmtId="4" fontId="21" fillId="0" borderId="1" xfId="0" applyNumberFormat="1" applyFont="1" applyBorder="1"/>
    <xf numFmtId="0" fontId="20" fillId="0" borderId="1" xfId="0" applyFont="1" applyBorder="1" applyAlignment="1">
      <alignment horizontal="center" vertical="center"/>
    </xf>
    <xf numFmtId="0" fontId="20" fillId="0" borderId="1" xfId="0" applyNumberFormat="1" applyFont="1" applyBorder="1" applyAlignment="1">
      <alignment wrapText="1"/>
    </xf>
    <xf numFmtId="4" fontId="20" fillId="0" borderId="1" xfId="0" applyNumberFormat="1" applyFont="1" applyBorder="1"/>
    <xf numFmtId="4" fontId="21" fillId="0" borderId="1" xfId="0" applyNumberFormat="1" applyFont="1" applyFill="1" applyBorder="1"/>
    <xf numFmtId="16" fontId="20" fillId="0" borderId="1" xfId="0" applyNumberFormat="1" applyFont="1" applyBorder="1" applyAlignment="1">
      <alignment horizontal="center"/>
    </xf>
    <xf numFmtId="0" fontId="21" fillId="0" borderId="0" xfId="0" applyNumberFormat="1" applyFont="1" applyAlignment="1">
      <alignment wrapText="1"/>
    </xf>
    <xf numFmtId="4" fontId="20" fillId="0" borderId="0" xfId="0" applyNumberFormat="1" applyFont="1"/>
    <xf numFmtId="49" fontId="8" fillId="0" borderId="0" xfId="0" quotePrefix="1" applyNumberFormat="1" applyFont="1" applyAlignment="1">
      <alignment wrapText="1"/>
    </xf>
    <xf numFmtId="49" fontId="10" fillId="0" borderId="0" xfId="0" applyNumberFormat="1" applyFont="1"/>
    <xf numFmtId="49" fontId="10" fillId="0" borderId="1" xfId="0" applyNumberFormat="1" applyFont="1" applyBorder="1" applyAlignment="1">
      <alignment horizontal="center" vertical="center" wrapText="1"/>
    </xf>
    <xf numFmtId="49" fontId="9" fillId="0" borderId="1" xfId="0" quotePrefix="1" applyNumberFormat="1" applyFont="1" applyBorder="1" applyAlignment="1">
      <alignment wrapText="1"/>
    </xf>
    <xf numFmtId="49" fontId="9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center"/>
    </xf>
    <xf numFmtId="49" fontId="9" fillId="0" borderId="0" xfId="0" applyNumberFormat="1" applyFont="1"/>
    <xf numFmtId="0" fontId="4" fillId="2" borderId="0" xfId="2" applyFont="1" applyFill="1" applyAlignment="1">
      <alignment horizontal="center"/>
    </xf>
    <xf numFmtId="0" fontId="10" fillId="0" borderId="0" xfId="0" applyFont="1" applyFill="1" applyAlignment="1">
      <alignment horizontal="right"/>
    </xf>
    <xf numFmtId="0" fontId="10" fillId="2" borderId="0" xfId="2" applyFont="1" applyFill="1" applyAlignment="1">
      <alignment horizontal="center"/>
    </xf>
    <xf numFmtId="0" fontId="10" fillId="0" borderId="0" xfId="0" applyFont="1" applyFill="1" applyAlignment="1">
      <alignment horizontal="right" wrapText="1"/>
    </xf>
    <xf numFmtId="0" fontId="10" fillId="0" borderId="0" xfId="0" applyFont="1" applyAlignment="1">
      <alignment horizontal="right"/>
    </xf>
    <xf numFmtId="49" fontId="10" fillId="0" borderId="1" xfId="0" quotePrefix="1" applyNumberFormat="1" applyFont="1" applyBorder="1" applyAlignment="1">
      <alignment horizontal="center" vertical="center" wrapText="1"/>
    </xf>
    <xf numFmtId="49" fontId="10" fillId="0" borderId="1" xfId="0" quotePrefix="1" applyNumberFormat="1" applyFont="1" applyBorder="1" applyAlignment="1">
      <alignment horizontal="center" wrapText="1"/>
    </xf>
    <xf numFmtId="49" fontId="10" fillId="2" borderId="1" xfId="0" applyNumberFormat="1" applyFont="1" applyFill="1" applyBorder="1" applyAlignment="1">
      <alignment horizontal="center" wrapText="1"/>
    </xf>
    <xf numFmtId="49" fontId="10" fillId="2" borderId="1" xfId="0" quotePrefix="1" applyNumberFormat="1" applyFont="1" applyFill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164" fontId="10" fillId="0" borderId="1" xfId="0" applyNumberFormat="1" applyFont="1" applyBorder="1" applyAlignment="1">
      <alignment horizontal="center"/>
    </xf>
    <xf numFmtId="164" fontId="10" fillId="0" borderId="0" xfId="0" applyNumberFormat="1" applyFont="1"/>
    <xf numFmtId="164" fontId="9" fillId="0" borderId="0" xfId="0" applyNumberFormat="1" applyFont="1"/>
    <xf numFmtId="4" fontId="25" fillId="5" borderId="4" xfId="7" applyNumberFormat="1" applyFont="1" applyFill="1" applyProtection="1">
      <alignment horizontal="right" vertical="top" shrinkToFit="1"/>
    </xf>
    <xf numFmtId="4" fontId="22" fillId="5" borderId="4" xfId="7" applyNumberFormat="1" applyFont="1" applyFill="1" applyProtection="1">
      <alignment horizontal="right" vertical="top" shrinkToFit="1"/>
    </xf>
    <xf numFmtId="4" fontId="26" fillId="2" borderId="4" xfId="8" applyNumberFormat="1" applyFont="1" applyFill="1" applyProtection="1">
      <alignment horizontal="right" vertical="top" shrinkToFit="1"/>
    </xf>
    <xf numFmtId="0" fontId="20" fillId="0" borderId="0" xfId="0" applyFont="1" applyFill="1" applyAlignment="1">
      <alignment horizontal="right"/>
    </xf>
    <xf numFmtId="0" fontId="10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1" xfId="0" quotePrefix="1" applyNumberFormat="1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9">
    <cellStyle name="dtrow" xfId="3"/>
    <cellStyle name="xl31" xfId="8"/>
    <cellStyle name="xl34" xfId="5"/>
    <cellStyle name="xl36" xfId="7"/>
    <cellStyle name="xl39" xfId="4"/>
    <cellStyle name="Обычный" xfId="0" builtinId="0"/>
    <cellStyle name="Обычный 2" xfId="2"/>
    <cellStyle name="Обычный 4" xfId="1"/>
    <cellStyle name="Обычный 5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R67"/>
  <sheetViews>
    <sheetView tabSelected="1" view="pageBreakPreview" topLeftCell="A7" zoomScaleNormal="100" zoomScaleSheetLayoutView="100" workbookViewId="0">
      <selection activeCell="A10" sqref="A10:XFD29"/>
    </sheetView>
  </sheetViews>
  <sheetFormatPr defaultColWidth="9.140625" defaultRowHeight="12.75" x14ac:dyDescent="0.2"/>
  <cols>
    <col min="1" max="1" width="4.42578125" style="10" customWidth="1"/>
    <col min="2" max="2" width="20.5703125" style="11" hidden="1" customWidth="1"/>
    <col min="3" max="3" width="44.28515625" style="12" customWidth="1"/>
    <col min="4" max="4" width="5" style="11" bestFit="1" customWidth="1"/>
    <col min="5" max="5" width="7.140625" style="11" customWidth="1"/>
    <col min="6" max="6" width="10.7109375" style="11" customWidth="1"/>
    <col min="7" max="7" width="6.85546875" style="11" customWidth="1"/>
    <col min="8" max="8" width="10.85546875" style="11" customWidth="1"/>
    <col min="9" max="9" width="8.85546875" style="11" customWidth="1"/>
    <col min="10" max="10" width="6.7109375" style="11" customWidth="1"/>
    <col min="11" max="11" width="8.140625" style="11" customWidth="1"/>
    <col min="12" max="12" width="19.28515625" style="10" bestFit="1" customWidth="1"/>
    <col min="13" max="13" width="17.85546875" style="10" customWidth="1"/>
    <col min="14" max="14" width="20.28515625" style="10" customWidth="1"/>
    <col min="15" max="15" width="1.85546875" style="10" customWidth="1"/>
    <col min="16" max="16" width="16" style="10" customWidth="1"/>
    <col min="17" max="17" width="15.85546875" style="10" customWidth="1"/>
    <col min="18" max="18" width="17.28515625" style="10" customWidth="1"/>
    <col min="19" max="16384" width="9.140625" style="10"/>
  </cols>
  <sheetData>
    <row r="1" spans="1:18" x14ac:dyDescent="0.2">
      <c r="N1" s="121" t="s">
        <v>242</v>
      </c>
    </row>
    <row r="2" spans="1:18" ht="15.75" x14ac:dyDescent="0.25">
      <c r="A2" s="58"/>
      <c r="B2" s="59"/>
      <c r="C2" s="60"/>
      <c r="J2" s="117"/>
      <c r="K2" s="117"/>
      <c r="L2" s="61"/>
      <c r="M2" s="62"/>
      <c r="N2" s="72" t="s">
        <v>212</v>
      </c>
      <c r="O2" s="58"/>
    </row>
    <row r="3" spans="1:18" s="50" customFormat="1" ht="15.75" x14ac:dyDescent="0.25">
      <c r="A3" s="67"/>
      <c r="B3" s="68"/>
      <c r="C3" s="69"/>
      <c r="D3" s="110"/>
      <c r="E3" s="110"/>
      <c r="F3" s="110"/>
      <c r="G3" s="110"/>
      <c r="H3" s="118"/>
      <c r="I3" s="118"/>
      <c r="J3" s="119"/>
      <c r="K3" s="119"/>
      <c r="L3" s="70"/>
      <c r="M3" s="71"/>
      <c r="N3" s="72" t="s">
        <v>202</v>
      </c>
      <c r="O3" s="63"/>
    </row>
    <row r="4" spans="1:18" s="50" customFormat="1" ht="15.75" x14ac:dyDescent="0.25">
      <c r="A4" s="67"/>
      <c r="B4" s="68"/>
      <c r="C4" s="67"/>
      <c r="J4" s="119"/>
      <c r="K4" s="119"/>
      <c r="L4" s="70"/>
      <c r="M4" s="71"/>
      <c r="N4" s="72" t="s">
        <v>241</v>
      </c>
      <c r="O4" s="64"/>
      <c r="P4" s="57"/>
      <c r="Q4" s="57"/>
    </row>
    <row r="5" spans="1:18" s="50" customFormat="1" ht="15.75" x14ac:dyDescent="0.25">
      <c r="A5" s="67"/>
      <c r="B5" s="68"/>
      <c r="C5" s="69"/>
      <c r="D5" s="110"/>
      <c r="E5" s="110"/>
      <c r="F5" s="110"/>
      <c r="G5" s="110"/>
      <c r="H5" s="120"/>
      <c r="I5" s="121"/>
      <c r="J5" s="119"/>
      <c r="K5" s="119"/>
      <c r="L5" s="73"/>
      <c r="M5" s="133"/>
      <c r="N5" s="133"/>
      <c r="O5" s="63"/>
    </row>
    <row r="6" spans="1:18" s="50" customFormat="1" ht="15.75" x14ac:dyDescent="0.25">
      <c r="A6" s="135" t="s">
        <v>223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63"/>
    </row>
    <row r="7" spans="1:18" s="50" customFormat="1" ht="15.75" x14ac:dyDescent="0.25">
      <c r="A7" s="67"/>
      <c r="B7" s="68"/>
      <c r="C7" s="69"/>
      <c r="D7" s="110"/>
      <c r="E7" s="110"/>
      <c r="F7" s="110"/>
      <c r="G7" s="110"/>
      <c r="H7" s="110"/>
      <c r="I7" s="110"/>
      <c r="J7" s="110"/>
      <c r="K7" s="110"/>
      <c r="L7" s="67"/>
      <c r="M7" s="67"/>
      <c r="N7" s="76" t="s">
        <v>211</v>
      </c>
      <c r="O7" s="63"/>
    </row>
    <row r="8" spans="1:18" s="50" customFormat="1" ht="15.75" x14ac:dyDescent="0.25">
      <c r="A8" s="136" t="s">
        <v>112</v>
      </c>
      <c r="B8" s="139" t="s">
        <v>112</v>
      </c>
      <c r="C8" s="138" t="s">
        <v>144</v>
      </c>
      <c r="D8" s="136" t="s">
        <v>113</v>
      </c>
      <c r="E8" s="137"/>
      <c r="F8" s="137"/>
      <c r="G8" s="137"/>
      <c r="H8" s="137"/>
      <c r="I8" s="137"/>
      <c r="J8" s="137"/>
      <c r="K8" s="137"/>
      <c r="L8" s="134" t="s">
        <v>219</v>
      </c>
      <c r="M8" s="134" t="s">
        <v>224</v>
      </c>
      <c r="N8" s="134" t="s">
        <v>226</v>
      </c>
      <c r="O8" s="63"/>
    </row>
    <row r="9" spans="1:18" s="50" customFormat="1" ht="128.25" x14ac:dyDescent="0.25">
      <c r="A9" s="136"/>
      <c r="B9" s="139"/>
      <c r="C9" s="138"/>
      <c r="D9" s="112" t="s">
        <v>143</v>
      </c>
      <c r="E9" s="122" t="s">
        <v>7</v>
      </c>
      <c r="F9" s="122" t="s">
        <v>10</v>
      </c>
      <c r="G9" s="122" t="s">
        <v>13</v>
      </c>
      <c r="H9" s="122" t="s">
        <v>16</v>
      </c>
      <c r="I9" s="122" t="s">
        <v>19</v>
      </c>
      <c r="J9" s="112" t="s">
        <v>141</v>
      </c>
      <c r="K9" s="123" t="s">
        <v>142</v>
      </c>
      <c r="L9" s="134"/>
      <c r="M9" s="134"/>
      <c r="N9" s="134"/>
      <c r="O9" s="63"/>
    </row>
    <row r="10" spans="1:18" s="50" customFormat="1" ht="15.75" hidden="1" x14ac:dyDescent="0.25">
      <c r="A10" s="77"/>
      <c r="B10" s="78"/>
      <c r="C10" s="79" t="s">
        <v>194</v>
      </c>
      <c r="D10" s="112"/>
      <c r="E10" s="122"/>
      <c r="F10" s="122"/>
      <c r="G10" s="122"/>
      <c r="H10" s="122"/>
      <c r="I10" s="122"/>
      <c r="J10" s="112"/>
      <c r="K10" s="123"/>
      <c r="L10" s="80"/>
      <c r="M10" s="81"/>
      <c r="N10" s="80"/>
      <c r="O10" s="63"/>
    </row>
    <row r="11" spans="1:18" s="50" customFormat="1" ht="15.75" hidden="1" x14ac:dyDescent="0.25">
      <c r="A11" s="77"/>
      <c r="B11" s="78"/>
      <c r="C11" s="82" t="s">
        <v>209</v>
      </c>
      <c r="D11" s="112"/>
      <c r="E11" s="122"/>
      <c r="F11" s="122"/>
      <c r="G11" s="122"/>
      <c r="H11" s="122"/>
      <c r="I11" s="122"/>
      <c r="J11" s="112"/>
      <c r="K11" s="124"/>
      <c r="L11" s="130">
        <v>915794864.26999998</v>
      </c>
      <c r="M11" s="130">
        <v>970897394.05999994</v>
      </c>
      <c r="N11" s="130">
        <v>997738053.24000001</v>
      </c>
      <c r="O11" s="63"/>
    </row>
    <row r="12" spans="1:18" s="50" customFormat="1" ht="15.75" hidden="1" x14ac:dyDescent="0.25">
      <c r="A12" s="77"/>
      <c r="B12" s="78"/>
      <c r="C12" s="82" t="s">
        <v>195</v>
      </c>
      <c r="D12" s="112"/>
      <c r="E12" s="122"/>
      <c r="F12" s="122"/>
      <c r="G12" s="122"/>
      <c r="H12" s="122"/>
      <c r="I12" s="122"/>
      <c r="J12" s="112"/>
      <c r="K12" s="125"/>
      <c r="L12" s="131">
        <f>L14+1640660164.09</f>
        <v>1977500168.0899999</v>
      </c>
      <c r="M12" s="131">
        <f>M14+1544075339.65</f>
        <v>1857372457.6500001</v>
      </c>
      <c r="N12" s="131">
        <f>N14+1581787676.52</f>
        <v>1885107057.52</v>
      </c>
      <c r="O12" s="63"/>
    </row>
    <row r="13" spans="1:18" s="50" customFormat="1" ht="15.75" hidden="1" x14ac:dyDescent="0.25">
      <c r="A13" s="77"/>
      <c r="B13" s="78"/>
      <c r="C13" s="84" t="s">
        <v>196</v>
      </c>
      <c r="D13" s="112"/>
      <c r="E13" s="122"/>
      <c r="F13" s="122"/>
      <c r="G13" s="122"/>
      <c r="H13" s="122"/>
      <c r="I13" s="122"/>
      <c r="J13" s="112"/>
      <c r="K13" s="125"/>
      <c r="L13" s="85">
        <f>L11+L12</f>
        <v>2893295032.3599997</v>
      </c>
      <c r="M13" s="85">
        <f t="shared" ref="M13:N13" si="0">M11+M12</f>
        <v>2828269851.71</v>
      </c>
      <c r="N13" s="85">
        <f t="shared" si="0"/>
        <v>2882845110.7600002</v>
      </c>
      <c r="O13" s="63"/>
    </row>
    <row r="14" spans="1:18" s="50" customFormat="1" ht="15.75" hidden="1" x14ac:dyDescent="0.25">
      <c r="A14" s="77"/>
      <c r="B14" s="78"/>
      <c r="C14" s="82" t="s">
        <v>204</v>
      </c>
      <c r="D14" s="112"/>
      <c r="E14" s="122"/>
      <c r="F14" s="122"/>
      <c r="G14" s="122"/>
      <c r="H14" s="122"/>
      <c r="I14" s="122"/>
      <c r="J14" s="112"/>
      <c r="K14" s="125"/>
      <c r="L14" s="83">
        <v>336840004</v>
      </c>
      <c r="M14" s="83">
        <v>313297118</v>
      </c>
      <c r="N14" s="83">
        <v>303319381</v>
      </c>
      <c r="O14" s="63"/>
      <c r="P14" s="52">
        <f>L13-L14</f>
        <v>2556455028.3599997</v>
      </c>
      <c r="Q14" s="52">
        <f t="shared" ref="Q14:R14" si="1">M13-M14</f>
        <v>2514972733.71</v>
      </c>
      <c r="R14" s="52">
        <f t="shared" si="1"/>
        <v>2579525729.7600002</v>
      </c>
    </row>
    <row r="15" spans="1:18" s="50" customFormat="1" ht="15.75" hidden="1" x14ac:dyDescent="0.25">
      <c r="A15" s="77"/>
      <c r="B15" s="78"/>
      <c r="C15" s="82" t="s">
        <v>210</v>
      </c>
      <c r="D15" s="112"/>
      <c r="E15" s="122"/>
      <c r="F15" s="122"/>
      <c r="G15" s="122"/>
      <c r="H15" s="122"/>
      <c r="I15" s="122"/>
      <c r="J15" s="112"/>
      <c r="K15" s="125"/>
      <c r="L15" s="86"/>
      <c r="M15" s="87">
        <f>P17</f>
        <v>33382595.335384615</v>
      </c>
      <c r="N15" s="87">
        <f>Q17</f>
        <v>70219008.547368437</v>
      </c>
      <c r="O15" s="63"/>
    </row>
    <row r="16" spans="1:18" s="50" customFormat="1" ht="15.75" hidden="1" x14ac:dyDescent="0.25">
      <c r="A16" s="77"/>
      <c r="B16" s="78"/>
      <c r="C16" s="79" t="s">
        <v>197</v>
      </c>
      <c r="D16" s="112"/>
      <c r="E16" s="122"/>
      <c r="F16" s="122"/>
      <c r="G16" s="122"/>
      <c r="H16" s="122"/>
      <c r="I16" s="122"/>
      <c r="J16" s="112"/>
      <c r="K16" s="123"/>
      <c r="L16" s="88"/>
      <c r="M16" s="88"/>
      <c r="N16" s="88"/>
      <c r="O16" s="63"/>
    </row>
    <row r="17" spans="1:17" s="50" customFormat="1" ht="15.75" hidden="1" x14ac:dyDescent="0.25">
      <c r="A17" s="77"/>
      <c r="B17" s="78"/>
      <c r="C17" s="89" t="s">
        <v>198</v>
      </c>
      <c r="D17" s="112"/>
      <c r="E17" s="122"/>
      <c r="F17" s="122"/>
      <c r="G17" s="122"/>
      <c r="H17" s="122"/>
      <c r="I17" s="122"/>
      <c r="J17" s="112"/>
      <c r="K17" s="126"/>
      <c r="L17" s="132">
        <v>3075209488.0799999</v>
      </c>
      <c r="M17" s="132">
        <f>2845996557.73+M15</f>
        <v>2879379153.0653849</v>
      </c>
      <c r="N17" s="132">
        <f>2915948838.92+N15</f>
        <v>2986167847.4673686</v>
      </c>
      <c r="O17" s="63"/>
      <c r="P17" s="52">
        <f>(2845996557.73-M12+M14)/97.5%*2.5%</f>
        <v>33382595.335384615</v>
      </c>
      <c r="Q17" s="52">
        <f>(2915948838.92-N12+N14)/95%*5%</f>
        <v>70219008.547368437</v>
      </c>
    </row>
    <row r="18" spans="1:17" s="50" customFormat="1" ht="15.75" hidden="1" x14ac:dyDescent="0.25">
      <c r="A18" s="77"/>
      <c r="B18" s="78"/>
      <c r="C18" s="89" t="s">
        <v>199</v>
      </c>
      <c r="D18" s="112"/>
      <c r="E18" s="122"/>
      <c r="F18" s="122"/>
      <c r="G18" s="122"/>
      <c r="H18" s="122"/>
      <c r="I18" s="122"/>
      <c r="J18" s="112"/>
      <c r="K18" s="123"/>
      <c r="L18" s="90">
        <f>L13-L17</f>
        <v>-181914455.72000027</v>
      </c>
      <c r="M18" s="90">
        <f>M13-M17</f>
        <v>-51109301.355384827</v>
      </c>
      <c r="N18" s="90">
        <f>N13-N17</f>
        <v>-103322736.70736837</v>
      </c>
      <c r="O18" s="63"/>
    </row>
    <row r="19" spans="1:17" s="50" customFormat="1" ht="15.75" hidden="1" x14ac:dyDescent="0.25">
      <c r="A19" s="77"/>
      <c r="B19" s="78"/>
      <c r="C19" s="89" t="s">
        <v>200</v>
      </c>
      <c r="D19" s="112"/>
      <c r="E19" s="122"/>
      <c r="F19" s="122"/>
      <c r="G19" s="122"/>
      <c r="H19" s="122"/>
      <c r="I19" s="122"/>
      <c r="J19" s="112"/>
      <c r="K19" s="123"/>
      <c r="L19" s="90">
        <f>L18/L11*(-100)</f>
        <v>19.864105250798524</v>
      </c>
      <c r="M19" s="90">
        <f>M18/M11*(-100)</f>
        <v>5.2641300376408617</v>
      </c>
      <c r="N19" s="90">
        <f>N18/N11*(-100)</f>
        <v>10.355697707614114</v>
      </c>
      <c r="O19" s="63"/>
    </row>
    <row r="20" spans="1:17" s="50" customFormat="1" ht="15.75" hidden="1" x14ac:dyDescent="0.25">
      <c r="A20" s="77"/>
      <c r="B20" s="78"/>
      <c r="C20" s="91" t="s">
        <v>201</v>
      </c>
      <c r="D20" s="112"/>
      <c r="E20" s="122"/>
      <c r="F20" s="122"/>
      <c r="G20" s="122"/>
      <c r="H20" s="122"/>
      <c r="I20" s="122"/>
      <c r="J20" s="112"/>
      <c r="K20" s="123"/>
      <c r="L20" s="90">
        <f>L11*10%</f>
        <v>91579486.427000001</v>
      </c>
      <c r="M20" s="90">
        <f t="shared" ref="M20:N20" si="2">M11*10%</f>
        <v>97089739.406000003</v>
      </c>
      <c r="N20" s="90">
        <f t="shared" si="2"/>
        <v>99773805.324000001</v>
      </c>
      <c r="O20" s="63"/>
    </row>
    <row r="21" spans="1:17" s="50" customFormat="1" ht="15.75" hidden="1" x14ac:dyDescent="0.25">
      <c r="A21" s="77"/>
      <c r="B21" s="78"/>
      <c r="C21" s="92"/>
      <c r="D21" s="112"/>
      <c r="E21" s="122"/>
      <c r="F21" s="122"/>
      <c r="G21" s="122"/>
      <c r="H21" s="122"/>
      <c r="I21" s="122"/>
      <c r="J21" s="112"/>
      <c r="K21" s="123"/>
      <c r="L21" s="90"/>
      <c r="M21" s="90"/>
      <c r="N21" s="90"/>
      <c r="O21" s="63"/>
    </row>
    <row r="22" spans="1:17" s="50" customFormat="1" ht="15.75" hidden="1" x14ac:dyDescent="0.25">
      <c r="A22" s="77"/>
      <c r="B22" s="78"/>
      <c r="C22" s="82"/>
      <c r="D22" s="112"/>
      <c r="E22" s="122"/>
      <c r="F22" s="122"/>
      <c r="G22" s="122"/>
      <c r="H22" s="122"/>
      <c r="I22" s="122"/>
      <c r="J22" s="112"/>
      <c r="K22" s="123"/>
      <c r="L22" s="90"/>
      <c r="M22" s="93"/>
      <c r="N22" s="93"/>
      <c r="O22" s="63"/>
    </row>
    <row r="23" spans="1:17" s="50" customFormat="1" ht="15.75" hidden="1" x14ac:dyDescent="0.25">
      <c r="A23" s="77"/>
      <c r="B23" s="78"/>
      <c r="C23" s="92"/>
      <c r="D23" s="112"/>
      <c r="E23" s="122"/>
      <c r="F23" s="122"/>
      <c r="G23" s="122"/>
      <c r="H23" s="122"/>
      <c r="I23" s="122"/>
      <c r="J23" s="112"/>
      <c r="K23" s="123"/>
      <c r="L23" s="90"/>
      <c r="M23" s="93"/>
      <c r="N23" s="93"/>
      <c r="O23" s="63"/>
    </row>
    <row r="24" spans="1:17" s="50" customFormat="1" ht="38.25" hidden="1" x14ac:dyDescent="0.25">
      <c r="A24" s="77"/>
      <c r="B24" s="78"/>
      <c r="C24" s="92"/>
      <c r="D24" s="112"/>
      <c r="E24" s="122"/>
      <c r="F24" s="122"/>
      <c r="G24" s="122"/>
      <c r="H24" s="122"/>
      <c r="I24" s="122"/>
      <c r="J24" s="112" t="s">
        <v>208</v>
      </c>
      <c r="K24" s="123"/>
      <c r="L24" s="90"/>
      <c r="M24" s="93"/>
      <c r="N24" s="93"/>
      <c r="O24" s="63"/>
    </row>
    <row r="25" spans="1:17" s="50" customFormat="1" ht="15.75" hidden="1" x14ac:dyDescent="0.25">
      <c r="A25" s="77"/>
      <c r="B25" s="78"/>
      <c r="C25" s="92"/>
      <c r="D25" s="112"/>
      <c r="E25" s="122"/>
      <c r="F25" s="122"/>
      <c r="G25" s="122"/>
      <c r="H25" s="122"/>
      <c r="I25" s="122"/>
      <c r="J25" s="112"/>
      <c r="K25" s="123"/>
      <c r="L25" s="90"/>
      <c r="M25" s="93"/>
      <c r="N25" s="93"/>
      <c r="O25" s="63"/>
    </row>
    <row r="26" spans="1:17" s="50" customFormat="1" ht="29.25" hidden="1" x14ac:dyDescent="0.25">
      <c r="A26" s="77"/>
      <c r="B26" s="78"/>
      <c r="C26" s="94" t="s">
        <v>225</v>
      </c>
      <c r="D26" s="112"/>
      <c r="E26" s="122"/>
      <c r="F26" s="122"/>
      <c r="G26" s="122"/>
      <c r="H26" s="122"/>
      <c r="I26" s="122"/>
      <c r="J26" s="112"/>
      <c r="K26" s="123"/>
      <c r="L26" s="90">
        <f>0+L32+L37-L34-L39</f>
        <v>37675145.349999994</v>
      </c>
      <c r="M26" s="90">
        <f>0+M32+M37-M34-M39</f>
        <v>324854.65000000596</v>
      </c>
      <c r="N26" s="90">
        <f>0+N32+N37-N34-N39</f>
        <v>-50000000</v>
      </c>
      <c r="O26" s="63"/>
    </row>
    <row r="27" spans="1:17" s="50" customFormat="1" ht="15.75" hidden="1" x14ac:dyDescent="0.25">
      <c r="A27" s="77"/>
      <c r="B27" s="78"/>
      <c r="C27" s="92"/>
      <c r="D27" s="112"/>
      <c r="E27" s="122"/>
      <c r="F27" s="122"/>
      <c r="G27" s="122"/>
      <c r="H27" s="122"/>
      <c r="I27" s="122"/>
      <c r="J27" s="112"/>
      <c r="K27" s="123"/>
      <c r="L27" s="90"/>
      <c r="M27" s="93"/>
      <c r="N27" s="93"/>
      <c r="O27" s="63"/>
    </row>
    <row r="28" spans="1:17" s="50" customFormat="1" ht="15.75" hidden="1" x14ac:dyDescent="0.25">
      <c r="A28" s="77"/>
      <c r="B28" s="78"/>
      <c r="C28" s="92"/>
      <c r="D28" s="112"/>
      <c r="E28" s="122"/>
      <c r="F28" s="122"/>
      <c r="G28" s="122"/>
      <c r="H28" s="122"/>
      <c r="I28" s="122"/>
      <c r="J28" s="112"/>
      <c r="K28" s="123"/>
      <c r="L28" s="90"/>
      <c r="M28" s="93"/>
      <c r="N28" s="93"/>
      <c r="O28" s="63"/>
    </row>
    <row r="29" spans="1:17" s="53" customFormat="1" ht="15.75" hidden="1" x14ac:dyDescent="0.25">
      <c r="A29" s="95"/>
      <c r="B29" s="96"/>
      <c r="C29" s="97"/>
      <c r="D29" s="113"/>
      <c r="E29" s="113"/>
      <c r="F29" s="113"/>
      <c r="G29" s="113"/>
      <c r="H29" s="113"/>
      <c r="I29" s="113"/>
      <c r="J29" s="113"/>
      <c r="K29" s="113"/>
      <c r="L29" s="98"/>
      <c r="M29" s="98"/>
      <c r="N29" s="98"/>
      <c r="O29" s="65"/>
    </row>
    <row r="30" spans="1:17" s="54" customFormat="1" ht="30" x14ac:dyDescent="0.25">
      <c r="A30" s="99" t="s">
        <v>134</v>
      </c>
      <c r="B30" s="100" t="s">
        <v>115</v>
      </c>
      <c r="C30" s="101" t="s">
        <v>116</v>
      </c>
      <c r="D30" s="114" t="s">
        <v>193</v>
      </c>
      <c r="E30" s="114" t="s">
        <v>32</v>
      </c>
      <c r="F30" s="114" t="s">
        <v>33</v>
      </c>
      <c r="G30" s="114" t="s">
        <v>34</v>
      </c>
      <c r="H30" s="114" t="s">
        <v>34</v>
      </c>
      <c r="I30" s="114" t="s">
        <v>34</v>
      </c>
      <c r="J30" s="114" t="s">
        <v>35</v>
      </c>
      <c r="K30" s="114" t="s">
        <v>58</v>
      </c>
      <c r="L30" s="102">
        <f>L31-L33</f>
        <v>37675145.349999994</v>
      </c>
      <c r="M30" s="102">
        <f>M31-M33</f>
        <v>324854.65000000596</v>
      </c>
      <c r="N30" s="102">
        <f>N31-N33</f>
        <v>-50000000</v>
      </c>
      <c r="O30" s="66"/>
      <c r="P30" s="56"/>
    </row>
    <row r="31" spans="1:17" s="51" customFormat="1" ht="43.5" x14ac:dyDescent="0.25">
      <c r="A31" s="103" t="s">
        <v>135</v>
      </c>
      <c r="B31" s="74" t="s">
        <v>31</v>
      </c>
      <c r="C31" s="104" t="s">
        <v>235</v>
      </c>
      <c r="D31" s="115" t="s">
        <v>193</v>
      </c>
      <c r="E31" s="115" t="s">
        <v>32</v>
      </c>
      <c r="F31" s="115" t="s">
        <v>33</v>
      </c>
      <c r="G31" s="115" t="s">
        <v>34</v>
      </c>
      <c r="H31" s="115" t="s">
        <v>34</v>
      </c>
      <c r="I31" s="115" t="s">
        <v>34</v>
      </c>
      <c r="J31" s="115" t="s">
        <v>35</v>
      </c>
      <c r="K31" s="115" t="s">
        <v>36</v>
      </c>
      <c r="L31" s="105">
        <f>L32</f>
        <v>199675145.34999999</v>
      </c>
      <c r="M31" s="105">
        <f>M32</f>
        <v>200000000</v>
      </c>
      <c r="N31" s="105">
        <f>N32</f>
        <v>150000000</v>
      </c>
      <c r="O31" s="58"/>
    </row>
    <row r="32" spans="1:17" s="51" customFormat="1" ht="43.5" x14ac:dyDescent="0.25">
      <c r="A32" s="103"/>
      <c r="B32" s="74" t="s">
        <v>39</v>
      </c>
      <c r="C32" s="104" t="s">
        <v>228</v>
      </c>
      <c r="D32" s="115" t="s">
        <v>193</v>
      </c>
      <c r="E32" s="115" t="s">
        <v>32</v>
      </c>
      <c r="F32" s="115" t="s">
        <v>33</v>
      </c>
      <c r="G32" s="115" t="s">
        <v>34</v>
      </c>
      <c r="H32" s="115" t="s">
        <v>34</v>
      </c>
      <c r="I32" s="115" t="s">
        <v>227</v>
      </c>
      <c r="J32" s="115" t="s">
        <v>35</v>
      </c>
      <c r="K32" s="115" t="s">
        <v>40</v>
      </c>
      <c r="L32" s="105">
        <v>199675145.34999999</v>
      </c>
      <c r="M32" s="105">
        <v>200000000</v>
      </c>
      <c r="N32" s="105">
        <v>150000000</v>
      </c>
      <c r="O32" s="58"/>
      <c r="P32" s="55"/>
    </row>
    <row r="33" spans="1:17" s="51" customFormat="1" ht="43.5" x14ac:dyDescent="0.25">
      <c r="A33" s="103" t="s">
        <v>136</v>
      </c>
      <c r="B33" s="74" t="s">
        <v>42</v>
      </c>
      <c r="C33" s="104" t="s">
        <v>43</v>
      </c>
      <c r="D33" s="115" t="s">
        <v>193</v>
      </c>
      <c r="E33" s="115" t="s">
        <v>32</v>
      </c>
      <c r="F33" s="115" t="s">
        <v>33</v>
      </c>
      <c r="G33" s="115" t="s">
        <v>34</v>
      </c>
      <c r="H33" s="115" t="s">
        <v>34</v>
      </c>
      <c r="I33" s="115" t="s">
        <v>34</v>
      </c>
      <c r="J33" s="115" t="s">
        <v>35</v>
      </c>
      <c r="K33" s="115" t="s">
        <v>44</v>
      </c>
      <c r="L33" s="105">
        <f>L34</f>
        <v>162000000</v>
      </c>
      <c r="M33" s="105">
        <f>M34</f>
        <v>199675145.34999999</v>
      </c>
      <c r="N33" s="105">
        <f>N34</f>
        <v>200000000</v>
      </c>
      <c r="O33" s="58"/>
    </row>
    <row r="34" spans="1:17" s="51" customFormat="1" ht="43.5" x14ac:dyDescent="0.25">
      <c r="A34" s="103"/>
      <c r="B34" s="74" t="s">
        <v>46</v>
      </c>
      <c r="C34" s="104" t="s">
        <v>229</v>
      </c>
      <c r="D34" s="115" t="s">
        <v>193</v>
      </c>
      <c r="E34" s="115" t="s">
        <v>32</v>
      </c>
      <c r="F34" s="115" t="s">
        <v>33</v>
      </c>
      <c r="G34" s="115" t="s">
        <v>34</v>
      </c>
      <c r="H34" s="115" t="s">
        <v>34</v>
      </c>
      <c r="I34" s="115" t="s">
        <v>227</v>
      </c>
      <c r="J34" s="115" t="s">
        <v>35</v>
      </c>
      <c r="K34" s="115" t="s">
        <v>47</v>
      </c>
      <c r="L34" s="105">
        <v>162000000</v>
      </c>
      <c r="M34" s="105">
        <f>L32</f>
        <v>199675145.34999999</v>
      </c>
      <c r="N34" s="105">
        <v>200000000</v>
      </c>
      <c r="O34" s="58"/>
      <c r="P34" s="55"/>
    </row>
    <row r="35" spans="1:17" s="54" customFormat="1" ht="45" x14ac:dyDescent="0.25">
      <c r="A35" s="99" t="s">
        <v>137</v>
      </c>
      <c r="B35" s="100" t="s">
        <v>117</v>
      </c>
      <c r="C35" s="101" t="s">
        <v>222</v>
      </c>
      <c r="D35" s="114" t="s">
        <v>193</v>
      </c>
      <c r="E35" s="114" t="s">
        <v>32</v>
      </c>
      <c r="F35" s="114" t="s">
        <v>50</v>
      </c>
      <c r="G35" s="114" t="s">
        <v>34</v>
      </c>
      <c r="H35" s="114" t="s">
        <v>34</v>
      </c>
      <c r="I35" s="114" t="s">
        <v>34</v>
      </c>
      <c r="J35" s="114" t="s">
        <v>35</v>
      </c>
      <c r="K35" s="114" t="s">
        <v>58</v>
      </c>
      <c r="L35" s="102">
        <f>L36-L38</f>
        <v>0</v>
      </c>
      <c r="M35" s="102">
        <f>M36-M38</f>
        <v>0</v>
      </c>
      <c r="N35" s="102">
        <f>N36-N38</f>
        <v>0</v>
      </c>
      <c r="O35" s="66"/>
    </row>
    <row r="36" spans="1:17" s="51" customFormat="1" ht="57.75" x14ac:dyDescent="0.25">
      <c r="A36" s="103" t="s">
        <v>138</v>
      </c>
      <c r="B36" s="74" t="s">
        <v>49</v>
      </c>
      <c r="C36" s="104" t="s">
        <v>236</v>
      </c>
      <c r="D36" s="115" t="s">
        <v>193</v>
      </c>
      <c r="E36" s="115" t="s">
        <v>32</v>
      </c>
      <c r="F36" s="115" t="s">
        <v>50</v>
      </c>
      <c r="G36" s="115" t="s">
        <v>32</v>
      </c>
      <c r="H36" s="127" t="str">
        <f>IF(G36&gt;=0,G36,-G36)</f>
        <v>01</v>
      </c>
      <c r="I36" s="115" t="s">
        <v>34</v>
      </c>
      <c r="J36" s="115" t="s">
        <v>35</v>
      </c>
      <c r="K36" s="115" t="s">
        <v>36</v>
      </c>
      <c r="L36" s="105">
        <v>0</v>
      </c>
      <c r="M36" s="105">
        <f>M37</f>
        <v>0</v>
      </c>
      <c r="N36" s="105">
        <f>N37</f>
        <v>0</v>
      </c>
      <c r="O36" s="58"/>
    </row>
    <row r="37" spans="1:17" s="51" customFormat="1" ht="72" x14ac:dyDescent="0.25">
      <c r="A37" s="103"/>
      <c r="B37" s="74" t="s">
        <v>52</v>
      </c>
      <c r="C37" s="104" t="s">
        <v>230</v>
      </c>
      <c r="D37" s="115" t="s">
        <v>193</v>
      </c>
      <c r="E37" s="115" t="s">
        <v>32</v>
      </c>
      <c r="F37" s="115" t="s">
        <v>50</v>
      </c>
      <c r="G37" s="115" t="s">
        <v>32</v>
      </c>
      <c r="H37" s="115" t="s">
        <v>34</v>
      </c>
      <c r="I37" s="115" t="s">
        <v>227</v>
      </c>
      <c r="J37" s="115" t="s">
        <v>35</v>
      </c>
      <c r="K37" s="115" t="s">
        <v>40</v>
      </c>
      <c r="L37" s="105">
        <v>0</v>
      </c>
      <c r="M37" s="105">
        <v>0</v>
      </c>
      <c r="N37" s="105">
        <v>0</v>
      </c>
      <c r="O37" s="58"/>
      <c r="P37" s="55"/>
    </row>
    <row r="38" spans="1:17" s="51" customFormat="1" ht="72" x14ac:dyDescent="0.25">
      <c r="A38" s="103" t="s">
        <v>139</v>
      </c>
      <c r="B38" s="74" t="s">
        <v>54</v>
      </c>
      <c r="C38" s="104" t="s">
        <v>221</v>
      </c>
      <c r="D38" s="115" t="s">
        <v>193</v>
      </c>
      <c r="E38" s="115" t="s">
        <v>32</v>
      </c>
      <c r="F38" s="115" t="s">
        <v>50</v>
      </c>
      <c r="G38" s="115" t="s">
        <v>32</v>
      </c>
      <c r="H38" s="115" t="s">
        <v>34</v>
      </c>
      <c r="I38" s="115" t="s">
        <v>34</v>
      </c>
      <c r="J38" s="115" t="s">
        <v>35</v>
      </c>
      <c r="K38" s="115" t="s">
        <v>44</v>
      </c>
      <c r="L38" s="105">
        <f>L39</f>
        <v>0</v>
      </c>
      <c r="M38" s="105">
        <v>0</v>
      </c>
      <c r="N38" s="105">
        <f>N39</f>
        <v>0</v>
      </c>
      <c r="O38" s="58"/>
    </row>
    <row r="39" spans="1:17" s="51" customFormat="1" ht="72" x14ac:dyDescent="0.25">
      <c r="A39" s="103"/>
      <c r="B39" s="74" t="s">
        <v>56</v>
      </c>
      <c r="C39" s="104" t="s">
        <v>231</v>
      </c>
      <c r="D39" s="115" t="s">
        <v>193</v>
      </c>
      <c r="E39" s="115" t="s">
        <v>32</v>
      </c>
      <c r="F39" s="115" t="s">
        <v>50</v>
      </c>
      <c r="G39" s="115" t="s">
        <v>32</v>
      </c>
      <c r="H39" s="115" t="s">
        <v>34</v>
      </c>
      <c r="I39" s="115" t="s">
        <v>227</v>
      </c>
      <c r="J39" s="115" t="s">
        <v>35</v>
      </c>
      <c r="K39" s="115" t="s">
        <v>47</v>
      </c>
      <c r="L39" s="105">
        <v>0</v>
      </c>
      <c r="M39" s="105">
        <v>0</v>
      </c>
      <c r="N39" s="105">
        <v>0</v>
      </c>
      <c r="O39" s="58"/>
    </row>
    <row r="40" spans="1:17" s="54" customFormat="1" ht="30" x14ac:dyDescent="0.25">
      <c r="A40" s="79" t="s">
        <v>205</v>
      </c>
      <c r="B40" s="100" t="s">
        <v>59</v>
      </c>
      <c r="C40" s="101" t="s">
        <v>60</v>
      </c>
      <c r="D40" s="114" t="s">
        <v>58</v>
      </c>
      <c r="E40" s="114" t="s">
        <v>32</v>
      </c>
      <c r="F40" s="114" t="s">
        <v>61</v>
      </c>
      <c r="G40" s="114" t="s">
        <v>34</v>
      </c>
      <c r="H40" s="115" t="s">
        <v>34</v>
      </c>
      <c r="I40" s="114" t="s">
        <v>34</v>
      </c>
      <c r="J40" s="114" t="s">
        <v>35</v>
      </c>
      <c r="K40" s="114" t="s">
        <v>58</v>
      </c>
      <c r="L40" s="106">
        <f>(L41-L45)*(-1)</f>
        <v>144239310.37000036</v>
      </c>
      <c r="M40" s="106">
        <f>(M41-M45)*(-1)</f>
        <v>50784446.705384731</v>
      </c>
      <c r="N40" s="106">
        <f>(N41-N45)*(-1)</f>
        <v>153322736.70736837</v>
      </c>
      <c r="O40" s="66"/>
      <c r="P40" s="56">
        <v>133000000</v>
      </c>
      <c r="Q40" s="56">
        <f>L40-P40</f>
        <v>11239310.370000362</v>
      </c>
    </row>
    <row r="41" spans="1:17" s="51" customFormat="1" ht="15.75" x14ac:dyDescent="0.25">
      <c r="A41" s="107" t="s">
        <v>206</v>
      </c>
      <c r="B41" s="74" t="s">
        <v>64</v>
      </c>
      <c r="C41" s="104" t="s">
        <v>65</v>
      </c>
      <c r="D41" s="115" t="s">
        <v>58</v>
      </c>
      <c r="E41" s="115" t="s">
        <v>32</v>
      </c>
      <c r="F41" s="115" t="s">
        <v>61</v>
      </c>
      <c r="G41" s="115" t="s">
        <v>34</v>
      </c>
      <c r="H41" s="115" t="s">
        <v>34</v>
      </c>
      <c r="I41" s="115" t="s">
        <v>34</v>
      </c>
      <c r="J41" s="115" t="s">
        <v>35</v>
      </c>
      <c r="K41" s="115" t="s">
        <v>66</v>
      </c>
      <c r="L41" s="105">
        <f>L42</f>
        <v>3092970177.7099996</v>
      </c>
      <c r="M41" s="105">
        <f t="shared" ref="M41:N43" si="3">M42</f>
        <v>3028269851.71</v>
      </c>
      <c r="N41" s="105">
        <f t="shared" si="3"/>
        <v>3032845110.7600002</v>
      </c>
      <c r="O41" s="58"/>
      <c r="P41" s="55"/>
    </row>
    <row r="42" spans="1:17" s="51" customFormat="1" ht="29.25" x14ac:dyDescent="0.25">
      <c r="A42" s="92"/>
      <c r="B42" s="74" t="s">
        <v>68</v>
      </c>
      <c r="C42" s="104" t="s">
        <v>69</v>
      </c>
      <c r="D42" s="115" t="s">
        <v>58</v>
      </c>
      <c r="E42" s="115" t="s">
        <v>32</v>
      </c>
      <c r="F42" s="115" t="s">
        <v>61</v>
      </c>
      <c r="G42" s="115" t="s">
        <v>33</v>
      </c>
      <c r="H42" s="115" t="s">
        <v>34</v>
      </c>
      <c r="I42" s="115" t="s">
        <v>34</v>
      </c>
      <c r="J42" s="115" t="s">
        <v>35</v>
      </c>
      <c r="K42" s="115" t="s">
        <v>66</v>
      </c>
      <c r="L42" s="105">
        <f>L43</f>
        <v>3092970177.7099996</v>
      </c>
      <c r="M42" s="105">
        <f t="shared" si="3"/>
        <v>3028269851.71</v>
      </c>
      <c r="N42" s="105">
        <f t="shared" si="3"/>
        <v>3032845110.7600002</v>
      </c>
      <c r="O42" s="58"/>
    </row>
    <row r="43" spans="1:17" s="51" customFormat="1" ht="29.25" x14ac:dyDescent="0.25">
      <c r="A43" s="92"/>
      <c r="B43" s="74" t="s">
        <v>71</v>
      </c>
      <c r="C43" s="104" t="s">
        <v>72</v>
      </c>
      <c r="D43" s="115" t="s">
        <v>58</v>
      </c>
      <c r="E43" s="115" t="s">
        <v>32</v>
      </c>
      <c r="F43" s="115" t="s">
        <v>61</v>
      </c>
      <c r="G43" s="115" t="s">
        <v>33</v>
      </c>
      <c r="H43" s="115" t="s">
        <v>32</v>
      </c>
      <c r="I43" s="115" t="s">
        <v>34</v>
      </c>
      <c r="J43" s="115" t="s">
        <v>35</v>
      </c>
      <c r="K43" s="115" t="s">
        <v>73</v>
      </c>
      <c r="L43" s="105">
        <f>L44</f>
        <v>3092970177.7099996</v>
      </c>
      <c r="M43" s="105">
        <f t="shared" si="3"/>
        <v>3028269851.71</v>
      </c>
      <c r="N43" s="105">
        <f t="shared" si="3"/>
        <v>3032845110.7600002</v>
      </c>
      <c r="O43" s="58"/>
    </row>
    <row r="44" spans="1:17" s="51" customFormat="1" ht="43.5" x14ac:dyDescent="0.25">
      <c r="A44" s="92"/>
      <c r="B44" s="74" t="s">
        <v>75</v>
      </c>
      <c r="C44" s="104" t="s">
        <v>232</v>
      </c>
      <c r="D44" s="115" t="s">
        <v>58</v>
      </c>
      <c r="E44" s="115" t="s">
        <v>32</v>
      </c>
      <c r="F44" s="115" t="s">
        <v>61</v>
      </c>
      <c r="G44" s="115" t="s">
        <v>33</v>
      </c>
      <c r="H44" s="115" t="s">
        <v>32</v>
      </c>
      <c r="I44" s="115" t="s">
        <v>227</v>
      </c>
      <c r="J44" s="115" t="s">
        <v>35</v>
      </c>
      <c r="K44" s="115" t="s">
        <v>73</v>
      </c>
      <c r="L44" s="105">
        <f>L13+L31+L36+L60</f>
        <v>3092970177.7099996</v>
      </c>
      <c r="M44" s="105">
        <f>M13+M31+M36+M60</f>
        <v>3028269851.71</v>
      </c>
      <c r="N44" s="105">
        <f t="shared" ref="N44" si="4">N13+N31+N36+N60</f>
        <v>3032845110.7600002</v>
      </c>
      <c r="O44" s="58"/>
      <c r="P44" s="55"/>
    </row>
    <row r="45" spans="1:17" s="51" customFormat="1" ht="15.75" x14ac:dyDescent="0.25">
      <c r="A45" s="92" t="s">
        <v>207</v>
      </c>
      <c r="B45" s="74" t="s">
        <v>77</v>
      </c>
      <c r="C45" s="104" t="s">
        <v>78</v>
      </c>
      <c r="D45" s="115" t="s">
        <v>58</v>
      </c>
      <c r="E45" s="115" t="s">
        <v>32</v>
      </c>
      <c r="F45" s="115" t="s">
        <v>61</v>
      </c>
      <c r="G45" s="115" t="s">
        <v>34</v>
      </c>
      <c r="H45" s="115" t="s">
        <v>34</v>
      </c>
      <c r="I45" s="115" t="s">
        <v>34</v>
      </c>
      <c r="J45" s="115" t="s">
        <v>35</v>
      </c>
      <c r="K45" s="115" t="s">
        <v>79</v>
      </c>
      <c r="L45" s="105">
        <f>L46</f>
        <v>3237209488.0799999</v>
      </c>
      <c r="M45" s="105">
        <f t="shared" ref="M45:N47" si="5">M46</f>
        <v>3079054298.4153848</v>
      </c>
      <c r="N45" s="105">
        <f t="shared" si="5"/>
        <v>3186167847.4673686</v>
      </c>
      <c r="O45" s="58"/>
    </row>
    <row r="46" spans="1:17" s="51" customFormat="1" ht="29.25" x14ac:dyDescent="0.25">
      <c r="A46" s="92"/>
      <c r="B46" s="74" t="s">
        <v>81</v>
      </c>
      <c r="C46" s="104" t="s">
        <v>82</v>
      </c>
      <c r="D46" s="115" t="s">
        <v>58</v>
      </c>
      <c r="E46" s="115" t="s">
        <v>32</v>
      </c>
      <c r="F46" s="115" t="s">
        <v>61</v>
      </c>
      <c r="G46" s="115" t="s">
        <v>33</v>
      </c>
      <c r="H46" s="115" t="s">
        <v>34</v>
      </c>
      <c r="I46" s="115" t="s">
        <v>34</v>
      </c>
      <c r="J46" s="115" t="s">
        <v>35</v>
      </c>
      <c r="K46" s="115" t="s">
        <v>79</v>
      </c>
      <c r="L46" s="105">
        <f>L47</f>
        <v>3237209488.0799999</v>
      </c>
      <c r="M46" s="105">
        <f t="shared" si="5"/>
        <v>3079054298.4153848</v>
      </c>
      <c r="N46" s="105">
        <f t="shared" si="5"/>
        <v>3186167847.4673686</v>
      </c>
      <c r="O46" s="58"/>
    </row>
    <row r="47" spans="1:17" s="51" customFormat="1" ht="29.25" x14ac:dyDescent="0.25">
      <c r="A47" s="92"/>
      <c r="B47" s="74" t="s">
        <v>84</v>
      </c>
      <c r="C47" s="104" t="s">
        <v>85</v>
      </c>
      <c r="D47" s="115" t="s">
        <v>58</v>
      </c>
      <c r="E47" s="115" t="s">
        <v>32</v>
      </c>
      <c r="F47" s="115" t="s">
        <v>61</v>
      </c>
      <c r="G47" s="115" t="s">
        <v>33</v>
      </c>
      <c r="H47" s="115" t="s">
        <v>32</v>
      </c>
      <c r="I47" s="115" t="s">
        <v>34</v>
      </c>
      <c r="J47" s="115" t="s">
        <v>35</v>
      </c>
      <c r="K47" s="115" t="s">
        <v>86</v>
      </c>
      <c r="L47" s="105">
        <f>L48</f>
        <v>3237209488.0799999</v>
      </c>
      <c r="M47" s="105">
        <f>M48</f>
        <v>3079054298.4153848</v>
      </c>
      <c r="N47" s="105">
        <f t="shared" si="5"/>
        <v>3186167847.4673686</v>
      </c>
      <c r="O47" s="58"/>
    </row>
    <row r="48" spans="1:17" s="51" customFormat="1" ht="43.5" x14ac:dyDescent="0.25">
      <c r="A48" s="92"/>
      <c r="B48" s="74" t="s">
        <v>88</v>
      </c>
      <c r="C48" s="104" t="s">
        <v>233</v>
      </c>
      <c r="D48" s="115" t="s">
        <v>58</v>
      </c>
      <c r="E48" s="115" t="s">
        <v>32</v>
      </c>
      <c r="F48" s="115" t="s">
        <v>61</v>
      </c>
      <c r="G48" s="115" t="s">
        <v>33</v>
      </c>
      <c r="H48" s="115" t="s">
        <v>32</v>
      </c>
      <c r="I48" s="115" t="s">
        <v>227</v>
      </c>
      <c r="J48" s="115" t="s">
        <v>35</v>
      </c>
      <c r="K48" s="115" t="s">
        <v>86</v>
      </c>
      <c r="L48" s="105">
        <f>L17+L33+L38</f>
        <v>3237209488.0799999</v>
      </c>
      <c r="M48" s="105">
        <f t="shared" ref="M48:N48" si="6">M17+M33+M38</f>
        <v>3079054298.4153848</v>
      </c>
      <c r="N48" s="105">
        <f t="shared" si="6"/>
        <v>3186167847.4673686</v>
      </c>
      <c r="O48" s="58"/>
      <c r="P48" s="55"/>
    </row>
    <row r="49" spans="1:15" s="54" customFormat="1" ht="30" x14ac:dyDescent="0.25">
      <c r="A49" s="79" t="s">
        <v>140</v>
      </c>
      <c r="B49" s="100" t="s">
        <v>124</v>
      </c>
      <c r="C49" s="101" t="s">
        <v>125</v>
      </c>
      <c r="D49" s="114" t="s">
        <v>193</v>
      </c>
      <c r="E49" s="114" t="s">
        <v>32</v>
      </c>
      <c r="F49" s="114" t="s">
        <v>90</v>
      </c>
      <c r="G49" s="114" t="s">
        <v>34</v>
      </c>
      <c r="H49" s="127" t="str">
        <f>IF(G49&gt;=0,G49,-G49)</f>
        <v>00</v>
      </c>
      <c r="I49" s="114" t="s">
        <v>34</v>
      </c>
      <c r="J49" s="114" t="s">
        <v>35</v>
      </c>
      <c r="K49" s="114" t="s">
        <v>58</v>
      </c>
      <c r="L49" s="102">
        <f>L57</f>
        <v>0</v>
      </c>
      <c r="M49" s="102">
        <f t="shared" ref="M49:N49" si="7">M57</f>
        <v>0</v>
      </c>
      <c r="N49" s="102">
        <f t="shared" si="7"/>
        <v>0</v>
      </c>
      <c r="O49" s="66"/>
    </row>
    <row r="50" spans="1:15" s="54" customFormat="1" ht="45" x14ac:dyDescent="0.25">
      <c r="A50" s="92" t="s">
        <v>145</v>
      </c>
      <c r="B50" s="100" t="s">
        <v>95</v>
      </c>
      <c r="C50" s="101" t="s">
        <v>96</v>
      </c>
      <c r="D50" s="114" t="s">
        <v>193</v>
      </c>
      <c r="E50" s="114" t="s">
        <v>32</v>
      </c>
      <c r="F50" s="114" t="s">
        <v>90</v>
      </c>
      <c r="G50" s="114" t="s">
        <v>97</v>
      </c>
      <c r="H50" s="115" t="s">
        <v>34</v>
      </c>
      <c r="I50" s="114" t="s">
        <v>34</v>
      </c>
      <c r="J50" s="114" t="s">
        <v>35</v>
      </c>
      <c r="K50" s="114" t="s">
        <v>58</v>
      </c>
      <c r="L50" s="102">
        <f>L51</f>
        <v>0</v>
      </c>
      <c r="M50" s="102"/>
      <c r="N50" s="102"/>
      <c r="O50" s="66"/>
    </row>
    <row r="51" spans="1:15" s="51" customFormat="1" ht="129" x14ac:dyDescent="0.25">
      <c r="A51" s="92"/>
      <c r="B51" s="74" t="s">
        <v>99</v>
      </c>
      <c r="C51" s="104" t="s">
        <v>100</v>
      </c>
      <c r="D51" s="115" t="s">
        <v>193</v>
      </c>
      <c r="E51" s="115" t="s">
        <v>32</v>
      </c>
      <c r="F51" s="115" t="s">
        <v>90</v>
      </c>
      <c r="G51" s="115" t="s">
        <v>97</v>
      </c>
      <c r="H51" s="115" t="s">
        <v>34</v>
      </c>
      <c r="I51" s="115" t="s">
        <v>34</v>
      </c>
      <c r="J51" s="115" t="s">
        <v>35</v>
      </c>
      <c r="K51" s="115" t="s">
        <v>44</v>
      </c>
      <c r="L51" s="105">
        <f>L52</f>
        <v>0</v>
      </c>
      <c r="M51" s="105"/>
      <c r="N51" s="105"/>
      <c r="O51" s="58"/>
    </row>
    <row r="52" spans="1:15" s="51" customFormat="1" ht="129" x14ac:dyDescent="0.25">
      <c r="A52" s="92"/>
      <c r="B52" s="74" t="s">
        <v>102</v>
      </c>
      <c r="C52" s="104" t="s">
        <v>237</v>
      </c>
      <c r="D52" s="115" t="s">
        <v>193</v>
      </c>
      <c r="E52" s="115" t="s">
        <v>32</v>
      </c>
      <c r="F52" s="115" t="s">
        <v>90</v>
      </c>
      <c r="G52" s="115" t="s">
        <v>97</v>
      </c>
      <c r="H52" s="115" t="s">
        <v>34</v>
      </c>
      <c r="I52" s="115" t="s">
        <v>227</v>
      </c>
      <c r="J52" s="115" t="s">
        <v>35</v>
      </c>
      <c r="K52" s="115" t="s">
        <v>47</v>
      </c>
      <c r="L52" s="105"/>
      <c r="M52" s="105"/>
      <c r="N52" s="105"/>
      <c r="O52" s="58"/>
    </row>
    <row r="53" spans="1:15" s="54" customFormat="1" ht="45" x14ac:dyDescent="0.25">
      <c r="A53" s="92" t="s">
        <v>145</v>
      </c>
      <c r="B53" s="100" t="s">
        <v>118</v>
      </c>
      <c r="C53" s="101" t="s">
        <v>119</v>
      </c>
      <c r="D53" s="114" t="s">
        <v>193</v>
      </c>
      <c r="E53" s="114" t="s">
        <v>32</v>
      </c>
      <c r="F53" s="114" t="s">
        <v>90</v>
      </c>
      <c r="G53" s="114" t="s">
        <v>61</v>
      </c>
      <c r="H53" s="114" t="s">
        <v>34</v>
      </c>
      <c r="I53" s="114" t="s">
        <v>34</v>
      </c>
      <c r="J53" s="114" t="s">
        <v>35</v>
      </c>
      <c r="K53" s="114" t="s">
        <v>58</v>
      </c>
      <c r="L53" s="102">
        <f>L54-L56</f>
        <v>0</v>
      </c>
      <c r="M53" s="102"/>
      <c r="N53" s="102"/>
      <c r="O53" s="66"/>
    </row>
    <row r="54" spans="1:15" s="51" customFormat="1" ht="43.5" x14ac:dyDescent="0.25">
      <c r="A54" s="92" t="s">
        <v>145</v>
      </c>
      <c r="B54" s="74" t="s">
        <v>120</v>
      </c>
      <c r="C54" s="104" t="s">
        <v>123</v>
      </c>
      <c r="D54" s="115" t="s">
        <v>193</v>
      </c>
      <c r="E54" s="115" t="s">
        <v>32</v>
      </c>
      <c r="F54" s="115" t="s">
        <v>90</v>
      </c>
      <c r="G54" s="115" t="s">
        <v>61</v>
      </c>
      <c r="H54" s="115" t="s">
        <v>34</v>
      </c>
      <c r="I54" s="115" t="s">
        <v>34</v>
      </c>
      <c r="J54" s="115" t="s">
        <v>35</v>
      </c>
      <c r="K54" s="115" t="s">
        <v>79</v>
      </c>
      <c r="L54" s="105">
        <f>L55</f>
        <v>0</v>
      </c>
      <c r="M54" s="105"/>
      <c r="N54" s="105"/>
      <c r="O54" s="58"/>
    </row>
    <row r="55" spans="1:15" s="51" customFormat="1" ht="57.75" x14ac:dyDescent="0.25">
      <c r="A55" s="92"/>
      <c r="B55" s="74" t="s">
        <v>104</v>
      </c>
      <c r="C55" s="104" t="s">
        <v>238</v>
      </c>
      <c r="D55" s="115" t="s">
        <v>193</v>
      </c>
      <c r="E55" s="115" t="s">
        <v>32</v>
      </c>
      <c r="F55" s="115" t="s">
        <v>90</v>
      </c>
      <c r="G55" s="115" t="s">
        <v>61</v>
      </c>
      <c r="H55" s="115" t="s">
        <v>32</v>
      </c>
      <c r="I55" s="115" t="s">
        <v>227</v>
      </c>
      <c r="J55" s="115" t="s">
        <v>35</v>
      </c>
      <c r="K55" s="115" t="s">
        <v>108</v>
      </c>
      <c r="L55" s="105">
        <v>0</v>
      </c>
      <c r="M55" s="105"/>
      <c r="N55" s="105"/>
      <c r="O55" s="58"/>
    </row>
    <row r="56" spans="1:15" s="51" customFormat="1" ht="43.5" x14ac:dyDescent="0.25">
      <c r="A56" s="92" t="s">
        <v>203</v>
      </c>
      <c r="B56" s="74" t="s">
        <v>122</v>
      </c>
      <c r="C56" s="104" t="s">
        <v>121</v>
      </c>
      <c r="D56" s="115" t="s">
        <v>193</v>
      </c>
      <c r="E56" s="115" t="s">
        <v>32</v>
      </c>
      <c r="F56" s="115" t="s">
        <v>90</v>
      </c>
      <c r="G56" s="115" t="s">
        <v>61</v>
      </c>
      <c r="H56" s="115" t="s">
        <v>34</v>
      </c>
      <c r="I56" s="115" t="s">
        <v>34</v>
      </c>
      <c r="J56" s="115" t="s">
        <v>35</v>
      </c>
      <c r="K56" s="115" t="s">
        <v>66</v>
      </c>
      <c r="L56" s="105">
        <f>L58</f>
        <v>0</v>
      </c>
      <c r="M56" s="105"/>
      <c r="N56" s="105"/>
      <c r="O56" s="58"/>
    </row>
    <row r="57" spans="1:15" s="51" customFormat="1" ht="30" x14ac:dyDescent="0.25">
      <c r="A57" s="92"/>
      <c r="B57" s="74"/>
      <c r="C57" s="101" t="s">
        <v>216</v>
      </c>
      <c r="D57" s="114" t="s">
        <v>193</v>
      </c>
      <c r="E57" s="114" t="s">
        <v>32</v>
      </c>
      <c r="F57" s="114" t="s">
        <v>90</v>
      </c>
      <c r="G57" s="114" t="s">
        <v>217</v>
      </c>
      <c r="H57" s="114" t="s">
        <v>34</v>
      </c>
      <c r="I57" s="114" t="s">
        <v>34</v>
      </c>
      <c r="J57" s="114" t="s">
        <v>35</v>
      </c>
      <c r="K57" s="114" t="s">
        <v>58</v>
      </c>
      <c r="L57" s="102">
        <f>L59</f>
        <v>0</v>
      </c>
      <c r="M57" s="102">
        <f t="shared" ref="M57:N57" si="8">M59</f>
        <v>0</v>
      </c>
      <c r="N57" s="102">
        <f t="shared" si="8"/>
        <v>0</v>
      </c>
      <c r="O57" s="58"/>
    </row>
    <row r="58" spans="1:15" s="51" customFormat="1" ht="57.75" x14ac:dyDescent="0.25">
      <c r="A58" s="92"/>
      <c r="B58" s="74" t="s">
        <v>107</v>
      </c>
      <c r="C58" s="104" t="s">
        <v>239</v>
      </c>
      <c r="D58" s="115" t="s">
        <v>193</v>
      </c>
      <c r="E58" s="115" t="s">
        <v>32</v>
      </c>
      <c r="F58" s="115" t="s">
        <v>90</v>
      </c>
      <c r="G58" s="115" t="s">
        <v>61</v>
      </c>
      <c r="H58" s="115" t="s">
        <v>32</v>
      </c>
      <c r="I58" s="115" t="s">
        <v>227</v>
      </c>
      <c r="J58" s="115" t="s">
        <v>35</v>
      </c>
      <c r="K58" s="115" t="s">
        <v>105</v>
      </c>
      <c r="L58" s="105">
        <v>0</v>
      </c>
      <c r="M58" s="105"/>
      <c r="N58" s="105"/>
      <c r="O58" s="58"/>
    </row>
    <row r="59" spans="1:15" s="51" customFormat="1" ht="129" x14ac:dyDescent="0.25">
      <c r="A59" s="92"/>
      <c r="B59" s="74"/>
      <c r="C59" s="104" t="s">
        <v>240</v>
      </c>
      <c r="D59" s="115" t="s">
        <v>193</v>
      </c>
      <c r="E59" s="115" t="s">
        <v>32</v>
      </c>
      <c r="F59" s="115" t="s">
        <v>90</v>
      </c>
      <c r="G59" s="115" t="s">
        <v>217</v>
      </c>
      <c r="H59" s="115" t="s">
        <v>33</v>
      </c>
      <c r="I59" s="115" t="s">
        <v>34</v>
      </c>
      <c r="J59" s="115" t="s">
        <v>35</v>
      </c>
      <c r="K59" s="115" t="s">
        <v>66</v>
      </c>
      <c r="L59" s="105">
        <f>L60</f>
        <v>0</v>
      </c>
      <c r="M59" s="105">
        <f t="shared" ref="M59:N59" si="9">M60</f>
        <v>0</v>
      </c>
      <c r="N59" s="105">
        <f t="shared" si="9"/>
        <v>0</v>
      </c>
      <c r="O59" s="58"/>
    </row>
    <row r="60" spans="1:15" s="51" customFormat="1" ht="228.75" x14ac:dyDescent="0.25">
      <c r="A60" s="92"/>
      <c r="B60" s="74"/>
      <c r="C60" s="104" t="s">
        <v>234</v>
      </c>
      <c r="D60" s="115" t="s">
        <v>193</v>
      </c>
      <c r="E60" s="115" t="s">
        <v>32</v>
      </c>
      <c r="F60" s="115" t="s">
        <v>90</v>
      </c>
      <c r="G60" s="115" t="s">
        <v>217</v>
      </c>
      <c r="H60" s="115" t="s">
        <v>33</v>
      </c>
      <c r="I60" s="115" t="s">
        <v>227</v>
      </c>
      <c r="J60" s="115" t="s">
        <v>35</v>
      </c>
      <c r="K60" s="115" t="s">
        <v>218</v>
      </c>
      <c r="L60" s="105">
        <v>0</v>
      </c>
      <c r="M60" s="105">
        <v>0</v>
      </c>
      <c r="N60" s="105">
        <v>0</v>
      </c>
      <c r="O60" s="58"/>
    </row>
    <row r="61" spans="1:15" s="54" customFormat="1" ht="30" x14ac:dyDescent="0.25">
      <c r="A61" s="79"/>
      <c r="B61" s="100" t="s">
        <v>110</v>
      </c>
      <c r="C61" s="101" t="s">
        <v>111</v>
      </c>
      <c r="D61" s="114" t="s">
        <v>58</v>
      </c>
      <c r="E61" s="114" t="s">
        <v>32</v>
      </c>
      <c r="F61" s="114" t="s">
        <v>34</v>
      </c>
      <c r="G61" s="114" t="s">
        <v>34</v>
      </c>
      <c r="H61" s="114" t="s">
        <v>34</v>
      </c>
      <c r="I61" s="114" t="s">
        <v>34</v>
      </c>
      <c r="J61" s="114" t="s">
        <v>35</v>
      </c>
      <c r="K61" s="114" t="s">
        <v>58</v>
      </c>
      <c r="L61" s="102">
        <f>L30+L35+L40+L49</f>
        <v>181914455.72000036</v>
      </c>
      <c r="M61" s="102">
        <f>M30+M35+M40+M49</f>
        <v>51109301.355384737</v>
      </c>
      <c r="N61" s="102">
        <f>N30+N35+N40+N49</f>
        <v>103322736.70736837</v>
      </c>
      <c r="O61" s="58"/>
    </row>
    <row r="62" spans="1:15" s="51" customFormat="1" ht="14.25" x14ac:dyDescent="0.2">
      <c r="A62" s="73"/>
      <c r="B62" s="74"/>
      <c r="C62" s="75"/>
      <c r="D62" s="111"/>
      <c r="E62" s="111"/>
      <c r="F62" s="111"/>
      <c r="G62" s="111"/>
      <c r="H62" s="111"/>
      <c r="I62" s="111"/>
      <c r="J62" s="111"/>
      <c r="K62" s="111"/>
      <c r="L62" s="73"/>
      <c r="M62" s="73"/>
      <c r="N62" s="73"/>
    </row>
    <row r="63" spans="1:15" s="51" customFormat="1" ht="15" x14ac:dyDescent="0.25">
      <c r="A63" s="73"/>
      <c r="B63" s="74"/>
      <c r="C63" s="108" t="s">
        <v>213</v>
      </c>
      <c r="D63" s="116"/>
      <c r="E63" s="116"/>
      <c r="F63" s="116"/>
      <c r="G63" s="116"/>
      <c r="H63" s="128"/>
      <c r="I63" s="116"/>
      <c r="J63" s="116"/>
      <c r="K63" s="116"/>
      <c r="L63" s="109">
        <f>L40</f>
        <v>144239310.37000036</v>
      </c>
      <c r="M63" s="109">
        <f t="shared" ref="M63:N63" si="10">M40</f>
        <v>50784446.705384731</v>
      </c>
      <c r="N63" s="109">
        <f t="shared" si="10"/>
        <v>153322736.70736837</v>
      </c>
    </row>
    <row r="64" spans="1:15" s="51" customFormat="1" ht="14.25" x14ac:dyDescent="0.2">
      <c r="A64" s="73"/>
      <c r="B64" s="74"/>
      <c r="C64" s="75" t="s">
        <v>214</v>
      </c>
      <c r="D64" s="111"/>
      <c r="E64" s="111"/>
      <c r="F64" s="111"/>
      <c r="G64" s="111"/>
      <c r="H64" s="128"/>
      <c r="I64" s="111"/>
      <c r="J64" s="111"/>
      <c r="K64" s="111"/>
      <c r="L64" s="109">
        <f>L20+L63+L36+L68</f>
        <v>235818796.79700035</v>
      </c>
      <c r="M64" s="109">
        <f t="shared" ref="M64:N64" si="11">M20+M63+M36</f>
        <v>147874186.11138475</v>
      </c>
      <c r="N64" s="109">
        <f t="shared" si="11"/>
        <v>253096542.03136837</v>
      </c>
    </row>
    <row r="65" spans="1:14" s="51" customFormat="1" ht="14.25" x14ac:dyDescent="0.2">
      <c r="A65" s="73"/>
      <c r="B65" s="74"/>
      <c r="C65" s="75" t="s">
        <v>215</v>
      </c>
      <c r="D65" s="111"/>
      <c r="E65" s="111"/>
      <c r="F65" s="111"/>
      <c r="G65" s="111"/>
      <c r="H65" s="129"/>
      <c r="I65" s="111"/>
      <c r="J65" s="111"/>
      <c r="K65" s="111"/>
      <c r="L65" s="109">
        <f>L40-L63</f>
        <v>0</v>
      </c>
      <c r="M65" s="109">
        <f>M40-M63</f>
        <v>0</v>
      </c>
      <c r="N65" s="109">
        <f>N40-N63</f>
        <v>0</v>
      </c>
    </row>
    <row r="66" spans="1:14" ht="14.25" x14ac:dyDescent="0.2">
      <c r="A66" s="73"/>
      <c r="B66" s="74"/>
      <c r="C66" s="75" t="s">
        <v>220</v>
      </c>
      <c r="D66" s="111"/>
      <c r="E66" s="111"/>
      <c r="F66" s="111"/>
      <c r="G66" s="111"/>
      <c r="H66" s="111"/>
      <c r="I66" s="111"/>
      <c r="J66" s="111"/>
      <c r="K66" s="111"/>
      <c r="L66" s="109">
        <f>L64+L18</f>
        <v>53904341.077000082</v>
      </c>
      <c r="M66" s="109">
        <f t="shared" ref="M66:N66" si="12">M64+M18</f>
        <v>96764884.755999923</v>
      </c>
      <c r="N66" s="109">
        <f t="shared" si="12"/>
        <v>149773805.324</v>
      </c>
    </row>
    <row r="67" spans="1:14" ht="14.25" x14ac:dyDescent="0.2">
      <c r="A67" s="73"/>
      <c r="B67" s="74"/>
      <c r="C67" s="75"/>
      <c r="D67" s="111"/>
      <c r="E67" s="111"/>
      <c r="F67" s="111"/>
      <c r="G67" s="111"/>
      <c r="H67" s="111"/>
      <c r="I67" s="111"/>
      <c r="J67" s="111"/>
      <c r="K67" s="111"/>
      <c r="L67" s="73"/>
      <c r="M67" s="73"/>
      <c r="N67" s="73"/>
    </row>
  </sheetData>
  <sheetProtection formatColumns="0"/>
  <mergeCells count="9">
    <mergeCell ref="M5:N5"/>
    <mergeCell ref="M8:M9"/>
    <mergeCell ref="N8:N9"/>
    <mergeCell ref="A6:N6"/>
    <mergeCell ref="A8:A9"/>
    <mergeCell ref="D8:K8"/>
    <mergeCell ref="C8:C9"/>
    <mergeCell ref="B8:B9"/>
    <mergeCell ref="L8:L9"/>
  </mergeCells>
  <phoneticPr fontId="0" type="noConversion"/>
  <pageMargins left="0.78740157480314965" right="0.23622047244094491" top="0.39370078740157483" bottom="0.39370078740157483" header="0.51181102362204722" footer="0.51181102362204722"/>
  <pageSetup paperSize="9" scale="53" orientation="portrait" r:id="rId1"/>
  <headerFooter alignWithMargins="0">
    <oddFooter>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Q5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>
        <f>Лист1!$B$3:$K$61</f>
        <v>0</v>
      </c>
    </row>
    <row r="5" spans="1:2" x14ac:dyDescent="0.2">
      <c r="B5" s="2">
        <v>1.05</v>
      </c>
    </row>
    <row r="6" spans="1:2" x14ac:dyDescent="0.2">
      <c r="B6" s="2" t="s">
        <v>146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str">
        <f>(Лист1!39:39)</f>
        <v>01030000020000810</v>
      </c>
    </row>
    <row r="15" spans="1:2" x14ac:dyDescent="0.2">
      <c r="A15" s="2" t="s">
        <v>114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 t="e">
        <f>Лист1!#REF!</f>
        <v>#REF!</v>
      </c>
      <c r="B18" s="1" t="s">
        <v>1</v>
      </c>
    </row>
    <row r="19" spans="1:17" x14ac:dyDescent="0.2">
      <c r="A19" s="2">
        <f>Лист1!29:29</f>
        <v>0</v>
      </c>
      <c r="B19" s="2" t="s">
        <v>0</v>
      </c>
      <c r="C19" s="2">
        <v>2</v>
      </c>
      <c r="D19" s="1" t="s">
        <v>4</v>
      </c>
      <c r="E19" s="1" t="s">
        <v>5</v>
      </c>
      <c r="F19" s="1" t="s">
        <v>6</v>
      </c>
      <c r="G19" s="1" t="s">
        <v>9</v>
      </c>
      <c r="H19" s="1" t="s">
        <v>12</v>
      </c>
      <c r="I19" s="1" t="s">
        <v>15</v>
      </c>
      <c r="J19" s="1" t="s">
        <v>18</v>
      </c>
      <c r="K19" s="1" t="s">
        <v>21</v>
      </c>
      <c r="L19" s="1" t="s">
        <v>23</v>
      </c>
      <c r="M19" s="1" t="s">
        <v>25</v>
      </c>
      <c r="N19" s="1" t="s">
        <v>27</v>
      </c>
    </row>
    <row r="20" spans="1:17" x14ac:dyDescent="0.2">
      <c r="C20" s="1">
        <v>0.7055475115776062</v>
      </c>
      <c r="D20" s="1" t="s">
        <v>4</v>
      </c>
      <c r="E20" s="1" t="s">
        <v>5</v>
      </c>
      <c r="F20" s="1" t="s">
        <v>6</v>
      </c>
      <c r="G20" s="1" t="s">
        <v>8</v>
      </c>
      <c r="H20" s="1" t="s">
        <v>11</v>
      </c>
      <c r="I20" s="1" t="s">
        <v>14</v>
      </c>
      <c r="J20" s="1" t="s">
        <v>17</v>
      </c>
      <c r="K20" s="1" t="s">
        <v>20</v>
      </c>
      <c r="L20" s="1" t="s">
        <v>22</v>
      </c>
      <c r="M20" s="1" t="s">
        <v>24</v>
      </c>
      <c r="N20" s="1" t="s">
        <v>26</v>
      </c>
      <c r="O20" s="1" t="s">
        <v>28</v>
      </c>
      <c r="P20" s="1" t="s">
        <v>29</v>
      </c>
      <c r="Q20" s="1" t="s">
        <v>30</v>
      </c>
    </row>
    <row r="21" spans="1:17" s="2" customFormat="1" x14ac:dyDescent="0.2">
      <c r="C21" s="6" t="s">
        <v>147</v>
      </c>
      <c r="D21" s="6" t="s">
        <v>182</v>
      </c>
      <c r="E21" s="6" t="s">
        <v>183</v>
      </c>
      <c r="F21" s="6" t="s">
        <v>184</v>
      </c>
      <c r="G21" s="6" t="s">
        <v>185</v>
      </c>
      <c r="H21" s="6" t="s">
        <v>186</v>
      </c>
      <c r="I21" s="6" t="s">
        <v>187</v>
      </c>
      <c r="J21" s="6" t="s">
        <v>188</v>
      </c>
      <c r="K21" s="6" t="s">
        <v>189</v>
      </c>
      <c r="L21" s="6" t="s">
        <v>190</v>
      </c>
      <c r="M21" s="6" t="s">
        <v>191</v>
      </c>
      <c r="N21" s="6" t="s">
        <v>192</v>
      </c>
    </row>
    <row r="22" spans="1:17" x14ac:dyDescent="0.2">
      <c r="C22" s="6" t="s">
        <v>148</v>
      </c>
      <c r="N22"/>
      <c r="O22" s="1">
        <v>2</v>
      </c>
      <c r="P22" s="1" t="s">
        <v>37</v>
      </c>
      <c r="Q22" s="1" t="s">
        <v>38</v>
      </c>
    </row>
    <row r="23" spans="1:17" x14ac:dyDescent="0.2">
      <c r="C23" s="6" t="s">
        <v>149</v>
      </c>
      <c r="N23"/>
      <c r="O23" s="1">
        <v>3</v>
      </c>
      <c r="P23" s="1" t="s">
        <v>37</v>
      </c>
      <c r="Q23" s="1" t="s">
        <v>41</v>
      </c>
    </row>
    <row r="24" spans="1:17" x14ac:dyDescent="0.2">
      <c r="C24" s="6" t="s">
        <v>150</v>
      </c>
      <c r="N24"/>
      <c r="O24" s="1">
        <v>4</v>
      </c>
      <c r="P24" s="1" t="s">
        <v>37</v>
      </c>
      <c r="Q24" s="1" t="s">
        <v>45</v>
      </c>
    </row>
    <row r="25" spans="1:17" x14ac:dyDescent="0.2">
      <c r="C25" s="6" t="s">
        <v>151</v>
      </c>
      <c r="N25"/>
      <c r="O25" s="1">
        <v>5</v>
      </c>
      <c r="P25" s="1" t="s">
        <v>37</v>
      </c>
      <c r="Q25" s="1" t="s">
        <v>48</v>
      </c>
    </row>
    <row r="26" spans="1:17" x14ac:dyDescent="0.2">
      <c r="C26" s="6" t="s">
        <v>152</v>
      </c>
      <c r="N26"/>
      <c r="O26" s="1">
        <v>7</v>
      </c>
      <c r="P26" s="1" t="s">
        <v>37</v>
      </c>
      <c r="Q26" s="1" t="s">
        <v>51</v>
      </c>
    </row>
    <row r="27" spans="1:17" x14ac:dyDescent="0.2">
      <c r="C27" s="6" t="s">
        <v>153</v>
      </c>
      <c r="N27"/>
      <c r="O27" s="1">
        <v>8</v>
      </c>
      <c r="P27" s="1" t="s">
        <v>37</v>
      </c>
      <c r="Q27" s="1" t="s">
        <v>53</v>
      </c>
    </row>
    <row r="28" spans="1:17" x14ac:dyDescent="0.2">
      <c r="C28" s="6" t="s">
        <v>154</v>
      </c>
      <c r="N28"/>
      <c r="O28" s="1">
        <v>9</v>
      </c>
      <c r="P28" s="1" t="s">
        <v>37</v>
      </c>
      <c r="Q28" s="1" t="s">
        <v>55</v>
      </c>
    </row>
    <row r="29" spans="1:17" x14ac:dyDescent="0.2">
      <c r="C29" s="6" t="s">
        <v>155</v>
      </c>
      <c r="N29"/>
      <c r="O29" s="1">
        <v>10</v>
      </c>
      <c r="P29" s="1" t="s">
        <v>37</v>
      </c>
      <c r="Q29" s="1" t="s">
        <v>57</v>
      </c>
    </row>
    <row r="30" spans="1:17" x14ac:dyDescent="0.2">
      <c r="C30" s="6" t="s">
        <v>156</v>
      </c>
      <c r="N30"/>
      <c r="O30" s="1">
        <v>11</v>
      </c>
      <c r="P30" s="1" t="s">
        <v>62</v>
      </c>
      <c r="Q30" s="1" t="s">
        <v>63</v>
      </c>
    </row>
    <row r="31" spans="1:17" x14ac:dyDescent="0.2">
      <c r="C31" s="6" t="s">
        <v>157</v>
      </c>
      <c r="N31"/>
      <c r="O31" s="1">
        <v>12</v>
      </c>
      <c r="P31" s="1" t="s">
        <v>62</v>
      </c>
      <c r="Q31" s="1" t="s">
        <v>67</v>
      </c>
    </row>
    <row r="32" spans="1:17" x14ac:dyDescent="0.2">
      <c r="C32" s="6" t="s">
        <v>158</v>
      </c>
      <c r="N32"/>
      <c r="O32" s="1">
        <v>13</v>
      </c>
      <c r="P32" s="1" t="s">
        <v>62</v>
      </c>
      <c r="Q32" s="1" t="s">
        <v>70</v>
      </c>
    </row>
    <row r="33" spans="3:17" x14ac:dyDescent="0.2">
      <c r="C33" s="6" t="s">
        <v>159</v>
      </c>
      <c r="N33"/>
      <c r="O33" s="1">
        <v>14</v>
      </c>
      <c r="P33" s="1" t="s">
        <v>62</v>
      </c>
      <c r="Q33" s="1" t="s">
        <v>74</v>
      </c>
    </row>
    <row r="34" spans="3:17" x14ac:dyDescent="0.2">
      <c r="C34" s="6" t="s">
        <v>160</v>
      </c>
      <c r="N34"/>
      <c r="O34" s="1">
        <v>15</v>
      </c>
      <c r="P34" s="1" t="s">
        <v>62</v>
      </c>
      <c r="Q34" s="1" t="s">
        <v>76</v>
      </c>
    </row>
    <row r="35" spans="3:17" x14ac:dyDescent="0.2">
      <c r="C35" s="6" t="s">
        <v>161</v>
      </c>
      <c r="N35"/>
      <c r="O35" s="1">
        <v>16</v>
      </c>
      <c r="P35" s="1" t="s">
        <v>62</v>
      </c>
      <c r="Q35" s="1" t="s">
        <v>80</v>
      </c>
    </row>
    <row r="36" spans="3:17" x14ac:dyDescent="0.2">
      <c r="C36" s="6" t="s">
        <v>162</v>
      </c>
      <c r="N36"/>
      <c r="O36" s="1">
        <v>17</v>
      </c>
      <c r="P36" s="1" t="s">
        <v>62</v>
      </c>
      <c r="Q36" s="1" t="s">
        <v>83</v>
      </c>
    </row>
    <row r="37" spans="3:17" x14ac:dyDescent="0.2">
      <c r="C37" s="6" t="s">
        <v>163</v>
      </c>
      <c r="N37"/>
      <c r="O37" s="1">
        <v>18</v>
      </c>
      <c r="P37" s="1" t="s">
        <v>62</v>
      </c>
      <c r="Q37" s="1" t="s">
        <v>87</v>
      </c>
    </row>
    <row r="38" spans="3:17" x14ac:dyDescent="0.2">
      <c r="C38" s="6" t="s">
        <v>164</v>
      </c>
      <c r="N38"/>
      <c r="O38" s="1">
        <v>19</v>
      </c>
      <c r="P38" s="1" t="s">
        <v>62</v>
      </c>
      <c r="Q38" s="1" t="s">
        <v>89</v>
      </c>
    </row>
    <row r="39" spans="3:17" x14ac:dyDescent="0.2">
      <c r="C39" s="6" t="s">
        <v>165</v>
      </c>
      <c r="N39"/>
      <c r="O39" s="1">
        <v>21</v>
      </c>
      <c r="P39" s="1" t="s">
        <v>91</v>
      </c>
      <c r="Q39" s="1" t="s">
        <v>92</v>
      </c>
    </row>
    <row r="40" spans="3:17" x14ac:dyDescent="0.2">
      <c r="C40" s="6" t="s">
        <v>166</v>
      </c>
      <c r="N40"/>
      <c r="O40" s="1">
        <v>22</v>
      </c>
      <c r="P40" s="1" t="s">
        <v>91</v>
      </c>
      <c r="Q40" s="1" t="s">
        <v>93</v>
      </c>
    </row>
    <row r="41" spans="3:17" x14ac:dyDescent="0.2">
      <c r="C41" s="6" t="s">
        <v>167</v>
      </c>
      <c r="N41"/>
      <c r="O41" s="1">
        <v>23</v>
      </c>
      <c r="P41" s="1" t="s">
        <v>91</v>
      </c>
      <c r="Q41" s="1" t="s">
        <v>94</v>
      </c>
    </row>
    <row r="42" spans="3:17" x14ac:dyDescent="0.2">
      <c r="C42" s="6" t="s">
        <v>168</v>
      </c>
      <c r="N42"/>
      <c r="O42" s="1">
        <v>24</v>
      </c>
      <c r="P42" s="1" t="s">
        <v>37</v>
      </c>
      <c r="Q42" s="1" t="s">
        <v>98</v>
      </c>
    </row>
    <row r="43" spans="3:17" x14ac:dyDescent="0.2">
      <c r="C43" s="6" t="s">
        <v>169</v>
      </c>
      <c r="N43"/>
      <c r="O43" s="1">
        <v>25</v>
      </c>
      <c r="P43" s="1" t="s">
        <v>37</v>
      </c>
      <c r="Q43" s="1" t="s">
        <v>101</v>
      </c>
    </row>
    <row r="44" spans="3:17" x14ac:dyDescent="0.2">
      <c r="C44" s="6" t="s">
        <v>170</v>
      </c>
      <c r="N44"/>
      <c r="O44" s="1">
        <v>26</v>
      </c>
      <c r="P44" s="1" t="s">
        <v>37</v>
      </c>
      <c r="Q44" s="1" t="s">
        <v>103</v>
      </c>
    </row>
    <row r="45" spans="3:17" x14ac:dyDescent="0.2">
      <c r="C45" s="6" t="s">
        <v>171</v>
      </c>
      <c r="N45"/>
      <c r="O45" s="1">
        <v>29</v>
      </c>
      <c r="P45" s="1" t="s">
        <v>37</v>
      </c>
      <c r="Q45" s="1" t="s">
        <v>106</v>
      </c>
    </row>
    <row r="46" spans="3:17" x14ac:dyDescent="0.2">
      <c r="C46" s="6" t="s">
        <v>172</v>
      </c>
      <c r="N46"/>
      <c r="O46" s="1">
        <v>32</v>
      </c>
      <c r="P46" s="1" t="s">
        <v>37</v>
      </c>
      <c r="Q46" s="1" t="s">
        <v>109</v>
      </c>
    </row>
    <row r="47" spans="3:17" x14ac:dyDescent="0.2">
      <c r="C47" s="6" t="s">
        <v>173</v>
      </c>
      <c r="N47"/>
      <c r="O47" s="1">
        <v>34</v>
      </c>
      <c r="P47" s="1" t="s">
        <v>62</v>
      </c>
      <c r="Q47" s="1" t="s">
        <v>62</v>
      </c>
    </row>
    <row r="48" spans="3:17" x14ac:dyDescent="0.2">
      <c r="C48" s="6" t="s">
        <v>174</v>
      </c>
      <c r="O48" s="1">
        <v>1</v>
      </c>
      <c r="P48" s="1" t="s">
        <v>37</v>
      </c>
      <c r="Q48" s="1" t="s">
        <v>126</v>
      </c>
    </row>
    <row r="49" spans="3:17" x14ac:dyDescent="0.2">
      <c r="C49" s="6" t="s">
        <v>175</v>
      </c>
      <c r="O49" s="1">
        <v>6</v>
      </c>
      <c r="P49" s="1" t="s">
        <v>37</v>
      </c>
      <c r="Q49" s="1" t="s">
        <v>127</v>
      </c>
    </row>
    <row r="50" spans="3:17" x14ac:dyDescent="0.2">
      <c r="C50" s="6" t="s">
        <v>176</v>
      </c>
      <c r="O50" s="1">
        <v>27</v>
      </c>
      <c r="P50" s="1" t="s">
        <v>37</v>
      </c>
      <c r="Q50" s="1" t="s">
        <v>128</v>
      </c>
    </row>
    <row r="51" spans="3:17" x14ac:dyDescent="0.2">
      <c r="C51" s="6" t="s">
        <v>177</v>
      </c>
      <c r="O51" s="1">
        <v>28</v>
      </c>
      <c r="P51" s="1" t="s">
        <v>37</v>
      </c>
      <c r="Q51" s="1" t="s">
        <v>129</v>
      </c>
    </row>
    <row r="52" spans="3:17" x14ac:dyDescent="0.2">
      <c r="C52" s="6" t="s">
        <v>178</v>
      </c>
      <c r="O52" s="1">
        <v>30</v>
      </c>
      <c r="P52" s="1" t="s">
        <v>37</v>
      </c>
      <c r="Q52" s="1" t="s">
        <v>130</v>
      </c>
    </row>
    <row r="53" spans="3:17" x14ac:dyDescent="0.2">
      <c r="C53" s="6" t="s">
        <v>179</v>
      </c>
      <c r="O53" s="1">
        <v>31</v>
      </c>
      <c r="P53" s="1" t="s">
        <v>37</v>
      </c>
      <c r="Q53" s="1" t="s">
        <v>131</v>
      </c>
    </row>
    <row r="54" spans="3:17" x14ac:dyDescent="0.2">
      <c r="C54" s="6" t="s">
        <v>180</v>
      </c>
      <c r="O54" s="1">
        <v>33</v>
      </c>
      <c r="P54" s="1" t="s">
        <v>37</v>
      </c>
      <c r="Q54" s="1" t="s">
        <v>132</v>
      </c>
    </row>
    <row r="55" spans="3:17" x14ac:dyDescent="0.2">
      <c r="C55" s="6" t="s">
        <v>181</v>
      </c>
      <c r="O55" s="1">
        <v>20</v>
      </c>
      <c r="P55" s="1" t="s">
        <v>62</v>
      </c>
      <c r="Q55" s="1" t="s">
        <v>133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workbookViewId="0">
      <selection sqref="A1:N62"/>
    </sheetView>
  </sheetViews>
  <sheetFormatPr defaultRowHeight="12.75" x14ac:dyDescent="0.2"/>
  <cols>
    <col min="1" max="1" width="5.5703125" customWidth="1"/>
    <col min="2" max="2" width="0" hidden="1" customWidth="1"/>
    <col min="3" max="3" width="23.42578125" customWidth="1"/>
    <col min="5" max="5" width="7.85546875" customWidth="1"/>
    <col min="6" max="7" width="7.42578125" customWidth="1"/>
    <col min="11" max="11" width="7.5703125" customWidth="1"/>
  </cols>
  <sheetData>
    <row r="1" spans="1:14" x14ac:dyDescent="0.2">
      <c r="A1" s="7"/>
      <c r="B1" s="8"/>
      <c r="C1" s="7"/>
      <c r="D1" s="7"/>
      <c r="E1" s="7"/>
      <c r="F1" s="7"/>
      <c r="G1" s="7"/>
      <c r="H1" s="7"/>
      <c r="I1" s="40"/>
      <c r="J1" s="7"/>
      <c r="K1" s="40"/>
      <c r="L1" s="46"/>
      <c r="M1" s="39"/>
      <c r="N1" s="39"/>
    </row>
    <row r="2" spans="1:14" x14ac:dyDescent="0.2">
      <c r="A2" s="7"/>
      <c r="B2" s="8"/>
      <c r="C2" s="9"/>
      <c r="D2" s="8"/>
      <c r="E2" s="8"/>
      <c r="F2" s="8"/>
      <c r="G2" s="8"/>
      <c r="H2" s="8"/>
      <c r="I2" s="41"/>
      <c r="J2" s="7"/>
      <c r="K2" s="41"/>
      <c r="L2" s="46"/>
      <c r="M2" s="7"/>
      <c r="N2" s="7"/>
    </row>
    <row r="3" spans="1:14" x14ac:dyDescent="0.2">
      <c r="A3" s="10"/>
      <c r="B3" s="11"/>
      <c r="C3" s="12"/>
      <c r="D3" s="11"/>
      <c r="E3" s="11"/>
      <c r="F3" s="11"/>
      <c r="G3" s="11"/>
      <c r="H3" s="11"/>
      <c r="I3" s="42"/>
      <c r="J3" s="11"/>
      <c r="K3" s="42"/>
      <c r="L3" s="46"/>
      <c r="M3" s="10"/>
      <c r="N3" s="10"/>
    </row>
    <row r="4" spans="1:14" x14ac:dyDescent="0.2">
      <c r="A4" s="10"/>
      <c r="B4" s="11"/>
      <c r="C4" s="12"/>
      <c r="D4" s="11"/>
      <c r="E4" s="11"/>
      <c r="F4" s="11"/>
      <c r="G4" s="11"/>
      <c r="H4" s="11"/>
      <c r="I4" s="11"/>
      <c r="J4" s="11"/>
      <c r="K4" s="11"/>
      <c r="L4" s="47"/>
      <c r="M4" s="10"/>
      <c r="N4" s="10"/>
    </row>
    <row r="5" spans="1:14" ht="15.75" x14ac:dyDescent="0.25">
      <c r="A5" s="7"/>
      <c r="B5" s="8"/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7"/>
      <c r="N5" s="7"/>
    </row>
    <row r="6" spans="1:14" x14ac:dyDescent="0.2">
      <c r="A6" s="7"/>
      <c r="B6" s="8"/>
      <c r="C6" s="9"/>
      <c r="D6" s="8"/>
      <c r="E6" s="8"/>
      <c r="F6" s="8"/>
      <c r="G6" s="8"/>
      <c r="H6" s="8"/>
      <c r="I6" s="8"/>
      <c r="J6" s="8"/>
      <c r="K6" s="8"/>
      <c r="L6" s="7"/>
      <c r="M6" s="7"/>
      <c r="N6" s="7"/>
    </row>
    <row r="7" spans="1:14" x14ac:dyDescent="0.2">
      <c r="A7" s="7"/>
      <c r="B7" s="8"/>
      <c r="C7" s="9"/>
      <c r="D7" s="8"/>
      <c r="E7" s="8"/>
      <c r="F7" s="8"/>
      <c r="G7" s="8"/>
      <c r="H7" s="8"/>
      <c r="I7" s="8"/>
      <c r="J7" s="8"/>
      <c r="K7" s="8"/>
      <c r="L7" s="18"/>
      <c r="M7" s="7"/>
      <c r="N7" s="7"/>
    </row>
    <row r="8" spans="1:14" x14ac:dyDescent="0.2">
      <c r="A8" s="141"/>
      <c r="B8" s="142"/>
      <c r="C8" s="143"/>
      <c r="D8" s="141"/>
      <c r="E8" s="144"/>
      <c r="F8" s="144"/>
      <c r="G8" s="144"/>
      <c r="H8" s="144"/>
      <c r="I8" s="144"/>
      <c r="J8" s="144"/>
      <c r="K8" s="144"/>
      <c r="L8" s="145"/>
      <c r="M8" s="7"/>
      <c r="N8" s="7"/>
    </row>
    <row r="9" spans="1:14" x14ac:dyDescent="0.2">
      <c r="A9" s="141"/>
      <c r="B9" s="142"/>
      <c r="C9" s="143"/>
      <c r="D9" s="4"/>
      <c r="E9" s="3"/>
      <c r="F9" s="3"/>
      <c r="G9" s="3"/>
      <c r="H9" s="3"/>
      <c r="I9" s="3"/>
      <c r="J9" s="4"/>
      <c r="K9" s="5"/>
      <c r="L9" s="145"/>
      <c r="M9" s="7"/>
      <c r="N9" s="7"/>
    </row>
    <row r="10" spans="1:14" hidden="1" x14ac:dyDescent="0.2">
      <c r="A10" s="19"/>
      <c r="B10" s="19"/>
      <c r="C10" s="20"/>
      <c r="D10" s="4"/>
      <c r="E10" s="3"/>
      <c r="F10" s="3"/>
      <c r="G10" s="3"/>
      <c r="H10" s="3"/>
      <c r="I10" s="3"/>
      <c r="J10" s="4"/>
      <c r="K10" s="5"/>
      <c r="L10" s="33"/>
      <c r="M10" s="7"/>
      <c r="N10" s="7"/>
    </row>
    <row r="11" spans="1:14" hidden="1" x14ac:dyDescent="0.2">
      <c r="A11" s="19"/>
      <c r="B11" s="19"/>
      <c r="C11" s="21"/>
      <c r="D11" s="4"/>
      <c r="E11" s="3"/>
      <c r="F11" s="3"/>
      <c r="G11" s="3"/>
      <c r="H11" s="3"/>
      <c r="I11" s="3"/>
      <c r="J11" s="4"/>
      <c r="K11" s="48"/>
      <c r="L11" s="38"/>
      <c r="M11" s="7"/>
      <c r="N11" s="7"/>
    </row>
    <row r="12" spans="1:14" hidden="1" x14ac:dyDescent="0.2">
      <c r="A12" s="19"/>
      <c r="B12" s="19"/>
      <c r="C12" s="21"/>
      <c r="D12" s="4"/>
      <c r="E12" s="3"/>
      <c r="F12" s="3"/>
      <c r="G12" s="3"/>
      <c r="H12" s="3"/>
      <c r="I12" s="3"/>
      <c r="J12" s="4"/>
      <c r="K12" s="5"/>
      <c r="L12" s="38"/>
      <c r="M12" s="7"/>
      <c r="N12" s="7"/>
    </row>
    <row r="13" spans="1:14" hidden="1" x14ac:dyDescent="0.2">
      <c r="A13" s="19"/>
      <c r="B13" s="19"/>
      <c r="C13" s="22"/>
      <c r="D13" s="4"/>
      <c r="E13" s="3"/>
      <c r="F13" s="3"/>
      <c r="G13" s="3"/>
      <c r="H13" s="3"/>
      <c r="I13" s="3"/>
      <c r="J13" s="4"/>
      <c r="K13" s="5"/>
      <c r="L13" s="38"/>
      <c r="M13" s="7"/>
      <c r="N13" s="7"/>
    </row>
    <row r="14" spans="1:14" hidden="1" x14ac:dyDescent="0.2">
      <c r="A14" s="19"/>
      <c r="B14" s="19"/>
      <c r="C14" s="22"/>
      <c r="D14" s="4"/>
      <c r="E14" s="3"/>
      <c r="F14" s="3"/>
      <c r="G14" s="3"/>
      <c r="H14" s="3"/>
      <c r="I14" s="3"/>
      <c r="J14" s="4"/>
      <c r="K14" s="5"/>
      <c r="L14" s="34"/>
      <c r="M14" s="7"/>
      <c r="N14" s="7"/>
    </row>
    <row r="15" spans="1:14" hidden="1" x14ac:dyDescent="0.2">
      <c r="A15" s="19"/>
      <c r="B15" s="19"/>
      <c r="C15" s="20"/>
      <c r="D15" s="4"/>
      <c r="E15" s="3"/>
      <c r="F15" s="3"/>
      <c r="G15" s="3"/>
      <c r="H15" s="3"/>
      <c r="I15" s="3"/>
      <c r="J15" s="4"/>
      <c r="K15" s="5"/>
      <c r="L15" s="33"/>
      <c r="M15" s="7"/>
      <c r="N15" s="7"/>
    </row>
    <row r="16" spans="1:14" hidden="1" x14ac:dyDescent="0.2">
      <c r="A16" s="19"/>
      <c r="B16" s="19"/>
      <c r="C16" s="22"/>
      <c r="D16" s="4"/>
      <c r="E16" s="3"/>
      <c r="F16" s="3"/>
      <c r="G16" s="3"/>
      <c r="H16" s="3"/>
      <c r="I16" s="3"/>
      <c r="J16" s="4"/>
      <c r="K16" s="48"/>
      <c r="L16" s="38"/>
      <c r="M16" s="7"/>
      <c r="N16" s="7"/>
    </row>
    <row r="17" spans="1:14" hidden="1" x14ac:dyDescent="0.2">
      <c r="A17" s="19"/>
      <c r="B17" s="19"/>
      <c r="C17" s="20"/>
      <c r="D17" s="4"/>
      <c r="E17" s="3"/>
      <c r="F17" s="3"/>
      <c r="G17" s="3"/>
      <c r="H17" s="3"/>
      <c r="I17" s="3"/>
      <c r="J17" s="4"/>
      <c r="K17" s="5"/>
      <c r="L17" s="38"/>
      <c r="M17" s="7"/>
      <c r="N17" s="7"/>
    </row>
    <row r="18" spans="1:14" hidden="1" x14ac:dyDescent="0.2">
      <c r="A18" s="19"/>
      <c r="B18" s="19"/>
      <c r="C18" s="20"/>
      <c r="D18" s="4"/>
      <c r="E18" s="3"/>
      <c r="F18" s="3"/>
      <c r="G18" s="3"/>
      <c r="H18" s="3"/>
      <c r="I18" s="3"/>
      <c r="J18" s="4"/>
      <c r="K18" s="5"/>
      <c r="L18" s="38"/>
      <c r="M18" s="7"/>
      <c r="N18" s="7"/>
    </row>
    <row r="19" spans="1:14" hidden="1" x14ac:dyDescent="0.2">
      <c r="A19" s="19"/>
      <c r="B19" s="19"/>
      <c r="C19" s="49"/>
      <c r="D19" s="4"/>
      <c r="E19" s="3"/>
      <c r="F19" s="3"/>
      <c r="G19" s="3"/>
      <c r="H19" s="3"/>
      <c r="I19" s="3"/>
      <c r="J19" s="4"/>
      <c r="K19" s="5"/>
      <c r="L19" s="38"/>
      <c r="M19" s="7"/>
      <c r="N19" s="7"/>
    </row>
    <row r="20" spans="1:14" hidden="1" x14ac:dyDescent="0.2">
      <c r="A20" s="19"/>
      <c r="B20" s="19"/>
      <c r="C20" s="35"/>
      <c r="D20" s="4"/>
      <c r="E20" s="3"/>
      <c r="F20" s="3"/>
      <c r="G20" s="3"/>
      <c r="H20" s="3"/>
      <c r="I20" s="3"/>
      <c r="J20" s="4"/>
      <c r="K20" s="5"/>
      <c r="L20" s="38"/>
      <c r="M20" s="7"/>
      <c r="N20" s="7"/>
    </row>
    <row r="21" spans="1:14" hidden="1" x14ac:dyDescent="0.2">
      <c r="A21" s="19"/>
      <c r="B21" s="19"/>
      <c r="C21" s="21"/>
      <c r="D21" s="4"/>
      <c r="E21" s="3"/>
      <c r="F21" s="3"/>
      <c r="G21" s="3"/>
      <c r="H21" s="3"/>
      <c r="I21" s="3"/>
      <c r="J21" s="4"/>
      <c r="K21" s="5"/>
      <c r="L21" s="38"/>
      <c r="M21" s="7"/>
      <c r="N21" s="7"/>
    </row>
    <row r="22" spans="1:14" hidden="1" x14ac:dyDescent="0.2">
      <c r="A22" s="19"/>
      <c r="B22" s="19"/>
      <c r="C22" s="35"/>
      <c r="D22" s="4"/>
      <c r="E22" s="3"/>
      <c r="F22" s="3"/>
      <c r="G22" s="3"/>
      <c r="H22" s="3"/>
      <c r="I22" s="3"/>
      <c r="J22" s="4"/>
      <c r="K22" s="5"/>
      <c r="L22" s="45"/>
      <c r="M22" s="7"/>
      <c r="N22" s="7"/>
    </row>
    <row r="23" spans="1:14" hidden="1" x14ac:dyDescent="0.2">
      <c r="A23" s="19"/>
      <c r="B23" s="19"/>
      <c r="C23" s="35"/>
      <c r="D23" s="4"/>
      <c r="E23" s="3"/>
      <c r="F23" s="3"/>
      <c r="G23" s="3"/>
      <c r="H23" s="3"/>
      <c r="I23" s="3"/>
      <c r="J23" s="4"/>
      <c r="K23" s="5"/>
      <c r="L23" s="45"/>
      <c r="M23" s="7"/>
      <c r="N23" s="7"/>
    </row>
    <row r="24" spans="1:14" hidden="1" x14ac:dyDescent="0.2">
      <c r="A24" s="19"/>
      <c r="B24" s="19"/>
      <c r="C24" s="35"/>
      <c r="D24" s="4"/>
      <c r="E24" s="3"/>
      <c r="F24" s="3"/>
      <c r="G24" s="3"/>
      <c r="H24" s="3"/>
      <c r="I24" s="3"/>
      <c r="J24" s="4"/>
      <c r="K24" s="5"/>
      <c r="L24" s="38"/>
      <c r="M24" s="7"/>
      <c r="N24" s="7"/>
    </row>
    <row r="25" spans="1:14" hidden="1" x14ac:dyDescent="0.2">
      <c r="A25" s="19"/>
      <c r="B25" s="19"/>
      <c r="C25" s="37"/>
      <c r="D25" s="4"/>
      <c r="E25" s="3"/>
      <c r="F25" s="3"/>
      <c r="G25" s="3"/>
      <c r="H25" s="3"/>
      <c r="I25" s="3"/>
      <c r="J25" s="4"/>
      <c r="K25" s="5"/>
      <c r="L25" s="38"/>
      <c r="M25" s="7"/>
      <c r="N25" s="7"/>
    </row>
    <row r="26" spans="1:14" hidden="1" x14ac:dyDescent="0.2">
      <c r="A26" s="19"/>
      <c r="B26" s="19"/>
      <c r="C26" s="35"/>
      <c r="D26" s="4"/>
      <c r="E26" s="3"/>
      <c r="F26" s="3"/>
      <c r="G26" s="3"/>
      <c r="H26" s="3"/>
      <c r="I26" s="3"/>
      <c r="J26" s="4"/>
      <c r="K26" s="5"/>
      <c r="L26" s="38"/>
      <c r="M26" s="7"/>
      <c r="N26" s="7"/>
    </row>
    <row r="27" spans="1:14" hidden="1" x14ac:dyDescent="0.2">
      <c r="A27" s="19"/>
      <c r="B27" s="19"/>
      <c r="C27" s="35"/>
      <c r="D27" s="4"/>
      <c r="E27" s="3"/>
      <c r="F27" s="3"/>
      <c r="G27" s="3"/>
      <c r="H27" s="3"/>
      <c r="I27" s="3"/>
      <c r="J27" s="4"/>
      <c r="K27" s="5"/>
      <c r="L27" s="38"/>
      <c r="M27" s="7"/>
      <c r="N27" s="7"/>
    </row>
    <row r="28" spans="1:14" hidden="1" x14ac:dyDescent="0.2">
      <c r="A28" s="13"/>
      <c r="B28" s="14"/>
      <c r="C28" s="36"/>
      <c r="D28" s="23"/>
      <c r="E28" s="23"/>
      <c r="F28" s="23"/>
      <c r="G28" s="23"/>
      <c r="H28" s="23"/>
      <c r="I28" s="23"/>
      <c r="J28" s="23"/>
      <c r="K28" s="23"/>
      <c r="L28" s="24"/>
      <c r="M28" s="13"/>
      <c r="N28" s="13"/>
    </row>
    <row r="29" spans="1:14" ht="45.75" customHeight="1" x14ac:dyDescent="0.2">
      <c r="A29" s="43"/>
      <c r="B29" s="15"/>
      <c r="C29" s="25"/>
      <c r="D29" s="26"/>
      <c r="E29" s="26"/>
      <c r="F29" s="26"/>
      <c r="G29" s="26"/>
      <c r="H29" s="26"/>
      <c r="I29" s="26"/>
      <c r="J29" s="26"/>
      <c r="K29" s="26"/>
      <c r="L29" s="27"/>
      <c r="M29" s="17"/>
      <c r="N29" s="17"/>
    </row>
    <row r="30" spans="1:14" ht="52.5" customHeight="1" x14ac:dyDescent="0.2">
      <c r="A30" s="44"/>
      <c r="B30" s="11"/>
      <c r="C30" s="28"/>
      <c r="D30" s="29"/>
      <c r="E30" s="29"/>
      <c r="F30" s="29"/>
      <c r="G30" s="29"/>
      <c r="H30" s="29"/>
      <c r="I30" s="29"/>
      <c r="J30" s="29"/>
      <c r="K30" s="29"/>
      <c r="L30" s="30"/>
      <c r="M30" s="10"/>
      <c r="N30" s="10"/>
    </row>
    <row r="31" spans="1:14" ht="56.25" customHeight="1" x14ac:dyDescent="0.2">
      <c r="A31" s="44"/>
      <c r="B31" s="11"/>
      <c r="C31" s="28"/>
      <c r="D31" s="29"/>
      <c r="E31" s="29"/>
      <c r="F31" s="29"/>
      <c r="G31" s="29"/>
      <c r="H31" s="29"/>
      <c r="I31" s="29"/>
      <c r="J31" s="29"/>
      <c r="K31" s="29"/>
      <c r="L31" s="30"/>
      <c r="M31" s="10"/>
      <c r="N31" s="10"/>
    </row>
    <row r="32" spans="1:14" ht="64.5" customHeight="1" x14ac:dyDescent="0.2">
      <c r="A32" s="44"/>
      <c r="B32" s="11"/>
      <c r="C32" s="28"/>
      <c r="D32" s="29"/>
      <c r="E32" s="29"/>
      <c r="F32" s="29"/>
      <c r="G32" s="29"/>
      <c r="H32" s="29"/>
      <c r="I32" s="29"/>
      <c r="J32" s="29"/>
      <c r="K32" s="29"/>
      <c r="L32" s="30"/>
      <c r="M32" s="10"/>
      <c r="N32" s="10"/>
    </row>
    <row r="33" spans="1:14" ht="66.75" customHeight="1" x14ac:dyDescent="0.2">
      <c r="A33" s="44"/>
      <c r="B33" s="11"/>
      <c r="C33" s="28"/>
      <c r="D33" s="29"/>
      <c r="E33" s="29"/>
      <c r="F33" s="29"/>
      <c r="G33" s="29"/>
      <c r="H33" s="29"/>
      <c r="I33" s="29"/>
      <c r="J33" s="29"/>
      <c r="K33" s="29"/>
      <c r="L33" s="30"/>
      <c r="M33" s="10"/>
      <c r="N33" s="10"/>
    </row>
    <row r="34" spans="1:14" ht="53.45" customHeight="1" x14ac:dyDescent="0.2">
      <c r="A34" s="43"/>
      <c r="B34" s="15"/>
      <c r="C34" s="25"/>
      <c r="D34" s="26"/>
      <c r="E34" s="26"/>
      <c r="F34" s="26"/>
      <c r="G34" s="26"/>
      <c r="H34" s="26"/>
      <c r="I34" s="26"/>
      <c r="J34" s="26"/>
      <c r="K34" s="26"/>
      <c r="L34" s="27"/>
      <c r="M34" s="17"/>
      <c r="N34" s="17"/>
    </row>
    <row r="35" spans="1:14" ht="79.5" customHeight="1" x14ac:dyDescent="0.2">
      <c r="A35" s="44"/>
      <c r="B35" s="11"/>
      <c r="C35" s="28"/>
      <c r="D35" s="29"/>
      <c r="E35" s="29"/>
      <c r="F35" s="29"/>
      <c r="G35" s="29"/>
      <c r="H35" s="31"/>
      <c r="I35" s="29"/>
      <c r="J35" s="29"/>
      <c r="K35" s="29"/>
      <c r="L35" s="30"/>
      <c r="M35" s="10"/>
      <c r="N35" s="10"/>
    </row>
    <row r="36" spans="1:14" ht="76.7" customHeight="1" x14ac:dyDescent="0.2">
      <c r="A36" s="44"/>
      <c r="B36" s="11"/>
      <c r="C36" s="28"/>
      <c r="D36" s="29"/>
      <c r="E36" s="29"/>
      <c r="F36" s="29"/>
      <c r="G36" s="29"/>
      <c r="H36" s="29"/>
      <c r="I36" s="29"/>
      <c r="J36" s="29"/>
      <c r="K36" s="29"/>
      <c r="L36" s="30"/>
      <c r="M36" s="10"/>
      <c r="N36" s="10"/>
    </row>
    <row r="37" spans="1:14" ht="91.5" customHeight="1" x14ac:dyDescent="0.2">
      <c r="A37" s="44"/>
      <c r="B37" s="11"/>
      <c r="C37" s="28"/>
      <c r="D37" s="29"/>
      <c r="E37" s="29"/>
      <c r="F37" s="29"/>
      <c r="G37" s="29"/>
      <c r="H37" s="29"/>
      <c r="I37" s="29"/>
      <c r="J37" s="29"/>
      <c r="K37" s="29"/>
      <c r="L37" s="30"/>
      <c r="M37" s="10"/>
      <c r="N37" s="10"/>
    </row>
    <row r="38" spans="1:14" ht="90.75" customHeight="1" x14ac:dyDescent="0.2">
      <c r="A38" s="44"/>
      <c r="B38" s="11"/>
      <c r="C38" s="28"/>
      <c r="D38" s="29"/>
      <c r="E38" s="29"/>
      <c r="F38" s="29"/>
      <c r="G38" s="29"/>
      <c r="H38" s="29"/>
      <c r="I38" s="29"/>
      <c r="J38" s="29"/>
      <c r="K38" s="29"/>
      <c r="L38" s="30"/>
      <c r="M38" s="10"/>
      <c r="N38" s="10"/>
    </row>
    <row r="39" spans="1:14" ht="41.25" customHeight="1" x14ac:dyDescent="0.2">
      <c r="A39" s="43"/>
      <c r="B39" s="15"/>
      <c r="C39" s="25"/>
      <c r="D39" s="26"/>
      <c r="E39" s="26"/>
      <c r="F39" s="26"/>
      <c r="G39" s="26"/>
      <c r="H39" s="29"/>
      <c r="I39" s="26"/>
      <c r="J39" s="26"/>
      <c r="K39" s="26"/>
      <c r="L39" s="27"/>
      <c r="M39" s="17"/>
      <c r="N39" s="16"/>
    </row>
    <row r="40" spans="1:14" ht="32.25" customHeight="1" x14ac:dyDescent="0.2">
      <c r="A40" s="44"/>
      <c r="B40" s="11"/>
      <c r="C40" s="28"/>
      <c r="D40" s="29"/>
      <c r="E40" s="29"/>
      <c r="F40" s="29"/>
      <c r="G40" s="29"/>
      <c r="H40" s="29"/>
      <c r="I40" s="29"/>
      <c r="J40" s="29"/>
      <c r="K40" s="29"/>
      <c r="L40" s="30"/>
      <c r="M40" s="10"/>
      <c r="N40" s="16"/>
    </row>
    <row r="41" spans="1:14" ht="35.450000000000003" customHeight="1" x14ac:dyDescent="0.2">
      <c r="A41" s="44"/>
      <c r="B41" s="11"/>
      <c r="C41" s="28"/>
      <c r="D41" s="29"/>
      <c r="E41" s="29"/>
      <c r="F41" s="29"/>
      <c r="G41" s="29"/>
      <c r="H41" s="29"/>
      <c r="I41" s="29"/>
      <c r="J41" s="29"/>
      <c r="K41" s="29"/>
      <c r="L41" s="30"/>
      <c r="M41" s="10"/>
      <c r="N41" s="16"/>
    </row>
    <row r="42" spans="1:14" ht="46.5" customHeight="1" x14ac:dyDescent="0.2">
      <c r="A42" s="44"/>
      <c r="B42" s="11"/>
      <c r="C42" s="28"/>
      <c r="D42" s="29"/>
      <c r="E42" s="29"/>
      <c r="F42" s="29"/>
      <c r="G42" s="29"/>
      <c r="H42" s="29"/>
      <c r="I42" s="29"/>
      <c r="J42" s="29"/>
      <c r="K42" s="29"/>
      <c r="L42" s="30"/>
      <c r="M42" s="10"/>
      <c r="N42" s="16"/>
    </row>
    <row r="43" spans="1:14" ht="45" customHeight="1" x14ac:dyDescent="0.2">
      <c r="A43" s="44"/>
      <c r="B43" s="11"/>
      <c r="C43" s="28"/>
      <c r="D43" s="29"/>
      <c r="E43" s="29"/>
      <c r="F43" s="29"/>
      <c r="G43" s="29"/>
      <c r="H43" s="29"/>
      <c r="I43" s="29"/>
      <c r="J43" s="29"/>
      <c r="K43" s="29"/>
      <c r="L43" s="30"/>
      <c r="M43" s="10"/>
      <c r="N43" s="16"/>
    </row>
    <row r="44" spans="1:14" ht="37.5" customHeight="1" x14ac:dyDescent="0.2">
      <c r="A44" s="44"/>
      <c r="B44" s="11"/>
      <c r="C44" s="28"/>
      <c r="D44" s="29"/>
      <c r="E44" s="29"/>
      <c r="F44" s="29"/>
      <c r="G44" s="29"/>
      <c r="H44" s="29"/>
      <c r="I44" s="29"/>
      <c r="J44" s="29"/>
      <c r="K44" s="29"/>
      <c r="L44" s="30"/>
      <c r="M44" s="10"/>
      <c r="N44" s="16"/>
    </row>
    <row r="45" spans="1:14" ht="42.75" customHeight="1" x14ac:dyDescent="0.2">
      <c r="A45" s="44"/>
      <c r="B45" s="11"/>
      <c r="C45" s="28"/>
      <c r="D45" s="29"/>
      <c r="E45" s="29"/>
      <c r="F45" s="29"/>
      <c r="G45" s="29"/>
      <c r="H45" s="29"/>
      <c r="I45" s="29"/>
      <c r="J45" s="29"/>
      <c r="K45" s="29"/>
      <c r="L45" s="30"/>
      <c r="M45" s="10"/>
      <c r="N45" s="16"/>
    </row>
    <row r="46" spans="1:14" ht="48.2" customHeight="1" x14ac:dyDescent="0.2">
      <c r="A46" s="44"/>
      <c r="B46" s="11"/>
      <c r="C46" s="28"/>
      <c r="D46" s="29"/>
      <c r="E46" s="29"/>
      <c r="F46" s="29"/>
      <c r="G46" s="29"/>
      <c r="H46" s="29"/>
      <c r="I46" s="29"/>
      <c r="J46" s="29"/>
      <c r="K46" s="29"/>
      <c r="L46" s="30"/>
      <c r="M46" s="10"/>
      <c r="N46" s="16"/>
    </row>
    <row r="47" spans="1:14" ht="54" customHeight="1" x14ac:dyDescent="0.2">
      <c r="A47" s="44"/>
      <c r="B47" s="11"/>
      <c r="C47" s="28"/>
      <c r="D47" s="29"/>
      <c r="E47" s="29"/>
      <c r="F47" s="29"/>
      <c r="G47" s="29"/>
      <c r="H47" s="29"/>
      <c r="I47" s="29"/>
      <c r="J47" s="29"/>
      <c r="K47" s="29"/>
      <c r="L47" s="30"/>
      <c r="M47" s="10"/>
      <c r="N47" s="16"/>
    </row>
    <row r="48" spans="1:14" ht="55.5" customHeight="1" x14ac:dyDescent="0.2">
      <c r="A48" s="43"/>
      <c r="B48" s="15"/>
      <c r="C48" s="25"/>
      <c r="D48" s="26"/>
      <c r="E48" s="26"/>
      <c r="F48" s="26"/>
      <c r="G48" s="26"/>
      <c r="H48" s="32"/>
      <c r="I48" s="26"/>
      <c r="J48" s="26"/>
      <c r="K48" s="26"/>
      <c r="L48" s="27"/>
      <c r="M48" s="17"/>
      <c r="N48" s="17"/>
    </row>
    <row r="49" spans="1:14" ht="78.75" customHeight="1" x14ac:dyDescent="0.2">
      <c r="A49" s="44"/>
      <c r="B49" s="11"/>
      <c r="C49" s="28"/>
      <c r="D49" s="29"/>
      <c r="E49" s="29"/>
      <c r="F49" s="29"/>
      <c r="G49" s="29"/>
      <c r="H49" s="32"/>
      <c r="I49" s="29"/>
      <c r="J49" s="29"/>
      <c r="K49" s="29"/>
      <c r="L49" s="30"/>
      <c r="M49" s="10"/>
      <c r="N49" s="10"/>
    </row>
    <row r="50" spans="1:14" ht="59.25" customHeight="1" x14ac:dyDescent="0.2">
      <c r="A50" s="44"/>
      <c r="B50" s="11"/>
      <c r="C50" s="28"/>
      <c r="D50" s="29"/>
      <c r="E50" s="29"/>
      <c r="F50" s="29"/>
      <c r="G50" s="29"/>
      <c r="H50" s="32"/>
      <c r="I50" s="29"/>
      <c r="J50" s="29"/>
      <c r="K50" s="29"/>
      <c r="L50" s="30"/>
      <c r="M50" s="10"/>
      <c r="N50" s="10"/>
    </row>
    <row r="51" spans="1:14" ht="47.25" customHeight="1" x14ac:dyDescent="0.2">
      <c r="A51" s="44"/>
      <c r="B51" s="15"/>
      <c r="C51" s="25"/>
      <c r="D51" s="26"/>
      <c r="E51" s="26"/>
      <c r="F51" s="26"/>
      <c r="G51" s="26"/>
      <c r="H51" s="29"/>
      <c r="I51" s="26"/>
      <c r="J51" s="26"/>
      <c r="K51" s="26"/>
      <c r="L51" s="27"/>
      <c r="M51" s="17"/>
      <c r="N51" s="17"/>
    </row>
    <row r="52" spans="1:14" ht="184.7" customHeight="1" x14ac:dyDescent="0.2">
      <c r="A52" s="44"/>
      <c r="B52" s="11"/>
      <c r="C52" s="28"/>
      <c r="D52" s="29"/>
      <c r="E52" s="29"/>
      <c r="F52" s="29"/>
      <c r="G52" s="29"/>
      <c r="H52" s="29"/>
      <c r="I52" s="29"/>
      <c r="J52" s="29"/>
      <c r="K52" s="29"/>
      <c r="L52" s="30"/>
      <c r="M52" s="10"/>
      <c r="N52" s="10"/>
    </row>
    <row r="53" spans="1:14" ht="157.69999999999999" customHeight="1" x14ac:dyDescent="0.2">
      <c r="A53" s="44"/>
      <c r="B53" s="11"/>
      <c r="C53" s="28"/>
      <c r="D53" s="29"/>
      <c r="E53" s="29"/>
      <c r="F53" s="29"/>
      <c r="G53" s="29"/>
      <c r="H53" s="29"/>
      <c r="I53" s="29"/>
      <c r="J53" s="29"/>
      <c r="K53" s="29"/>
      <c r="L53" s="30"/>
      <c r="M53" s="10"/>
      <c r="N53" s="10"/>
    </row>
    <row r="54" spans="1:14" ht="52.5" customHeight="1" x14ac:dyDescent="0.2">
      <c r="A54" s="44"/>
      <c r="B54" s="15"/>
      <c r="C54" s="25"/>
      <c r="D54" s="26"/>
      <c r="E54" s="26"/>
      <c r="F54" s="26"/>
      <c r="G54" s="26"/>
      <c r="H54" s="26"/>
      <c r="I54" s="26"/>
      <c r="J54" s="26"/>
      <c r="K54" s="26"/>
      <c r="L54" s="27"/>
      <c r="M54" s="17"/>
      <c r="N54" s="17"/>
    </row>
    <row r="55" spans="1:14" ht="70.5" customHeight="1" x14ac:dyDescent="0.2">
      <c r="A55" s="44"/>
      <c r="B55" s="11"/>
      <c r="C55" s="28"/>
      <c r="D55" s="29"/>
      <c r="E55" s="29"/>
      <c r="F55" s="29"/>
      <c r="G55" s="29"/>
      <c r="H55" s="29"/>
      <c r="I55" s="29"/>
      <c r="J55" s="29"/>
      <c r="K55" s="29"/>
      <c r="L55" s="30"/>
      <c r="M55" s="10"/>
      <c r="N55" s="10"/>
    </row>
    <row r="56" spans="1:14" ht="79.5" customHeight="1" x14ac:dyDescent="0.2">
      <c r="A56" s="44"/>
      <c r="B56" s="11"/>
      <c r="C56" s="28"/>
      <c r="D56" s="29"/>
      <c r="E56" s="29"/>
      <c r="F56" s="29"/>
      <c r="G56" s="29"/>
      <c r="H56" s="29"/>
      <c r="I56" s="29"/>
      <c r="J56" s="29"/>
      <c r="K56" s="29"/>
      <c r="L56" s="30"/>
      <c r="M56" s="10"/>
      <c r="N56" s="10"/>
    </row>
    <row r="57" spans="1:14" ht="70.5" customHeight="1" x14ac:dyDescent="0.2">
      <c r="A57" s="44"/>
      <c r="B57" s="11"/>
      <c r="C57" s="28"/>
      <c r="D57" s="29"/>
      <c r="E57" s="29"/>
      <c r="F57" s="29"/>
      <c r="G57" s="29"/>
      <c r="H57" s="29"/>
      <c r="I57" s="29"/>
      <c r="J57" s="29"/>
      <c r="K57" s="29"/>
      <c r="L57" s="30"/>
      <c r="M57" s="10"/>
      <c r="N57" s="10"/>
    </row>
    <row r="58" spans="1:14" ht="78" customHeight="1" x14ac:dyDescent="0.2">
      <c r="A58" s="44"/>
      <c r="B58" s="11"/>
      <c r="C58" s="28"/>
      <c r="D58" s="29"/>
      <c r="E58" s="29"/>
      <c r="F58" s="29"/>
      <c r="G58" s="29"/>
      <c r="H58" s="29"/>
      <c r="I58" s="29"/>
      <c r="J58" s="29"/>
      <c r="K58" s="29"/>
      <c r="L58" s="30"/>
      <c r="M58" s="10"/>
      <c r="N58" s="10"/>
    </row>
    <row r="59" spans="1:14" ht="35.450000000000003" hidden="1" customHeight="1" x14ac:dyDescent="0.2">
      <c r="A59" s="43"/>
      <c r="B59" s="15"/>
      <c r="C59" s="25"/>
      <c r="D59" s="26"/>
      <c r="E59" s="26"/>
      <c r="F59" s="26"/>
      <c r="G59" s="26"/>
      <c r="H59" s="26"/>
      <c r="I59" s="26"/>
      <c r="J59" s="26"/>
      <c r="K59" s="26"/>
      <c r="L59" s="27"/>
      <c r="M59" s="10"/>
      <c r="N59" s="10"/>
    </row>
    <row r="60" spans="1:14" hidden="1" x14ac:dyDescent="0.2">
      <c r="A60" s="44"/>
      <c r="B60" s="11"/>
      <c r="C60" s="28"/>
      <c r="D60" s="29"/>
      <c r="E60" s="29"/>
      <c r="F60" s="29"/>
      <c r="G60" s="29"/>
      <c r="H60" s="29"/>
      <c r="I60" s="29"/>
      <c r="J60" s="29"/>
      <c r="K60" s="29"/>
      <c r="L60" s="30"/>
      <c r="M60" s="10"/>
      <c r="N60" s="10"/>
    </row>
    <row r="61" spans="1:14" ht="55.5" customHeight="1" x14ac:dyDescent="0.2">
      <c r="A61" s="43"/>
      <c r="B61" s="15"/>
      <c r="C61" s="25"/>
      <c r="D61" s="26"/>
      <c r="E61" s="26"/>
      <c r="F61" s="26"/>
      <c r="G61" s="26"/>
      <c r="H61" s="26"/>
      <c r="I61" s="26"/>
      <c r="J61" s="26"/>
      <c r="K61" s="26"/>
      <c r="L61" s="27"/>
      <c r="M61" s="17"/>
      <c r="N61" s="16"/>
    </row>
  </sheetData>
  <mergeCells count="6">
    <mergeCell ref="C5:L5"/>
    <mergeCell ref="A8:A9"/>
    <mergeCell ref="B8:B9"/>
    <mergeCell ref="C8:C9"/>
    <mergeCell ref="D8:K8"/>
    <mergeCell ref="L8:L9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33</vt:i4>
      </vt:variant>
    </vt:vector>
  </HeadingPairs>
  <TitlesOfParts>
    <vt:vector size="37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  <vt:lpstr>Лист1!Область_печати</vt:lpstr>
    </vt:vector>
  </TitlesOfParts>
  <Company>Cift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Трифонова Ольга Анатольевна</cp:lastModifiedBy>
  <cp:lastPrinted>2021-12-13T11:46:20Z</cp:lastPrinted>
  <dcterms:created xsi:type="dcterms:W3CDTF">2007-10-04T11:42:06Z</dcterms:created>
  <dcterms:modified xsi:type="dcterms:W3CDTF">2021-12-13T11:46:28Z</dcterms:modified>
</cp:coreProperties>
</file>