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5705" yWindow="585" windowWidth="14520" windowHeight="11580"/>
  </bookViews>
  <sheets>
    <sheet name="По услугам" sheetId="2" r:id="rId1"/>
  </sheets>
  <definedNames>
    <definedName name="_xlnm._FilterDatabase" localSheetId="0" hidden="1">'По услугам'!$A$8:$M$472</definedName>
    <definedName name="_xlnm.Print_Titles" localSheetId="0">'По услугам'!$5:$7</definedName>
    <definedName name="_xlnm.Print_Area" localSheetId="0">'По услугам'!$A$1:$M$477</definedName>
  </definedNames>
  <calcPr calcId="145621"/>
</workbook>
</file>

<file path=xl/calcChain.xml><?xml version="1.0" encoding="utf-8"?>
<calcChain xmlns="http://schemas.openxmlformats.org/spreadsheetml/2006/main">
  <c r="H435" i="2" l="1"/>
  <c r="H423" i="2" l="1"/>
  <c r="H421" i="2"/>
  <c r="I295" i="2" l="1"/>
  <c r="I235" i="2"/>
  <c r="I203" i="2"/>
  <c r="I157" i="2"/>
  <c r="I151" i="2"/>
  <c r="I146" i="2"/>
  <c r="I136" i="2"/>
  <c r="I133" i="2"/>
  <c r="I96" i="2"/>
  <c r="I34" i="2"/>
  <c r="I33" i="2"/>
  <c r="F297" i="2"/>
  <c r="E297" i="2"/>
  <c r="F290" i="2"/>
  <c r="G290" i="2"/>
  <c r="E290" i="2"/>
  <c r="E285" i="2"/>
  <c r="E293" i="2"/>
  <c r="I288" i="2"/>
  <c r="I284" i="2"/>
  <c r="I279" i="2"/>
  <c r="I280" i="2"/>
  <c r="I281" i="2"/>
  <c r="H289" i="2"/>
  <c r="E276" i="2"/>
  <c r="F276" i="2"/>
  <c r="G276" i="2"/>
  <c r="I275" i="2"/>
  <c r="I274" i="2"/>
  <c r="H275" i="2"/>
  <c r="H274" i="2"/>
  <c r="I260" i="2"/>
  <c r="I256" i="2"/>
  <c r="F252" i="2"/>
  <c r="G252" i="2"/>
  <c r="E252" i="2"/>
  <c r="I251" i="2"/>
  <c r="I250" i="2"/>
  <c r="H251" i="2"/>
  <c r="I245" i="2"/>
  <c r="I246" i="2"/>
  <c r="I247" i="2"/>
  <c r="I244" i="2"/>
  <c r="H246" i="2"/>
  <c r="G227" i="2"/>
  <c r="E227" i="2"/>
  <c r="I222" i="2"/>
  <c r="I197" i="2"/>
  <c r="H197" i="2"/>
  <c r="H193" i="2"/>
  <c r="H194" i="2"/>
  <c r="I173" i="2"/>
  <c r="I171" i="2"/>
  <c r="H171" i="2"/>
  <c r="F195" i="2" l="1"/>
  <c r="G195" i="2"/>
  <c r="E195" i="2"/>
  <c r="I192" i="2"/>
  <c r="I194" i="2"/>
  <c r="I191" i="2"/>
  <c r="G182" i="2"/>
  <c r="E182" i="2"/>
  <c r="I180" i="2"/>
  <c r="I181" i="2"/>
  <c r="H149" i="2" l="1"/>
  <c r="I149" i="2"/>
  <c r="H135" i="2"/>
  <c r="I135" i="2"/>
  <c r="I129" i="2"/>
  <c r="I130" i="2"/>
  <c r="I131" i="2"/>
  <c r="H102" i="2"/>
  <c r="I102" i="2"/>
  <c r="I66" i="2"/>
  <c r="H65" i="2"/>
  <c r="I65" i="2"/>
  <c r="H64" i="2"/>
  <c r="I64" i="2"/>
  <c r="H62" i="2"/>
  <c r="I60" i="2"/>
  <c r="I61" i="2"/>
  <c r="I62" i="2"/>
  <c r="I59" i="2"/>
  <c r="H33" i="2"/>
  <c r="H29" i="2" l="1"/>
  <c r="I29" i="2"/>
  <c r="I433" i="2" l="1"/>
  <c r="I471" i="2" l="1"/>
  <c r="I470" i="2"/>
  <c r="I336" i="2"/>
  <c r="I333" i="2"/>
  <c r="I63" i="2"/>
  <c r="I305" i="2"/>
  <c r="I225" i="2" l="1"/>
  <c r="I145" i="2"/>
  <c r="I394" i="2" l="1"/>
  <c r="I392" i="2"/>
  <c r="I359" i="2"/>
  <c r="H359" i="2"/>
  <c r="H336" i="2"/>
  <c r="I335" i="2"/>
  <c r="H335" i="2"/>
  <c r="H333" i="2"/>
  <c r="G330" i="2"/>
  <c r="F330" i="2"/>
  <c r="E330" i="2"/>
  <c r="G327" i="2"/>
  <c r="F327" i="2"/>
  <c r="E327" i="2"/>
  <c r="F324" i="2"/>
  <c r="G324" i="2"/>
  <c r="E324" i="2"/>
  <c r="G321" i="2"/>
  <c r="E321" i="2"/>
  <c r="I320" i="2"/>
  <c r="H320" i="2"/>
  <c r="G318" i="2"/>
  <c r="E318" i="2"/>
  <c r="E312" i="2"/>
  <c r="G309" i="2"/>
  <c r="I309" i="2" s="1"/>
  <c r="I308" i="2"/>
  <c r="H308" i="2"/>
  <c r="H309" i="2" s="1"/>
  <c r="G303" i="2"/>
  <c r="E303" i="2"/>
  <c r="F296" i="2"/>
  <c r="G296" i="2"/>
  <c r="E296" i="2"/>
  <c r="H295" i="2"/>
  <c r="H296" i="2" s="1"/>
  <c r="G293" i="2"/>
  <c r="I292" i="2"/>
  <c r="H292" i="2"/>
  <c r="H293" i="2" s="1"/>
  <c r="F293" i="2"/>
  <c r="H288" i="2"/>
  <c r="H290" i="2" s="1"/>
  <c r="H287" i="2"/>
  <c r="G285" i="2"/>
  <c r="H284" i="2"/>
  <c r="F282" i="2"/>
  <c r="G282" i="2"/>
  <c r="E282" i="2"/>
  <c r="H281" i="2"/>
  <c r="H280" i="2"/>
  <c r="H279" i="2"/>
  <c r="I278" i="2"/>
  <c r="H278" i="2"/>
  <c r="F272" i="2"/>
  <c r="G272" i="2"/>
  <c r="G297" i="2" s="1"/>
  <c r="E272" i="2"/>
  <c r="I264" i="2"/>
  <c r="H264" i="2"/>
  <c r="G261" i="2"/>
  <c r="F261" i="2"/>
  <c r="E261" i="2"/>
  <c r="H260" i="2"/>
  <c r="H261" i="2" s="1"/>
  <c r="F258" i="2"/>
  <c r="G258" i="2"/>
  <c r="E258" i="2"/>
  <c r="I257" i="2"/>
  <c r="H257" i="2"/>
  <c r="H256" i="2"/>
  <c r="H250" i="2"/>
  <c r="H252" i="2" s="1"/>
  <c r="F248" i="2"/>
  <c r="G248" i="2"/>
  <c r="E248" i="2"/>
  <c r="H247" i="2"/>
  <c r="H245" i="2"/>
  <c r="H244" i="2"/>
  <c r="G242" i="2"/>
  <c r="E242" i="2"/>
  <c r="I239" i="2"/>
  <c r="H239" i="2"/>
  <c r="G233" i="2"/>
  <c r="E233" i="2"/>
  <c r="I229" i="2"/>
  <c r="H229" i="2"/>
  <c r="H225" i="2"/>
  <c r="F223" i="2"/>
  <c r="F262" i="2" s="1"/>
  <c r="G223" i="2"/>
  <c r="E223" i="2"/>
  <c r="I220" i="2"/>
  <c r="H220" i="2"/>
  <c r="I219" i="2"/>
  <c r="H219" i="2"/>
  <c r="G217" i="2"/>
  <c r="E217" i="2"/>
  <c r="I212" i="2"/>
  <c r="H212" i="2"/>
  <c r="I210" i="2"/>
  <c r="H210" i="2"/>
  <c r="G208" i="2"/>
  <c r="E208" i="2"/>
  <c r="I200" i="2"/>
  <c r="H200" i="2"/>
  <c r="H192" i="2"/>
  <c r="G189" i="2"/>
  <c r="F189" i="2"/>
  <c r="E189" i="2"/>
  <c r="I184" i="2"/>
  <c r="H184" i="2"/>
  <c r="H181" i="2"/>
  <c r="I179" i="2"/>
  <c r="H179" i="2"/>
  <c r="G177" i="2"/>
  <c r="E177" i="2"/>
  <c r="I175" i="2"/>
  <c r="H175" i="2"/>
  <c r="H173" i="2"/>
  <c r="G169" i="2"/>
  <c r="E169" i="2"/>
  <c r="I160" i="2"/>
  <c r="H160" i="2"/>
  <c r="G158" i="2"/>
  <c r="E158" i="2"/>
  <c r="H157" i="2"/>
  <c r="G154" i="2"/>
  <c r="E154" i="2"/>
  <c r="I152" i="2"/>
  <c r="H151" i="2"/>
  <c r="I150" i="2"/>
  <c r="I148" i="2"/>
  <c r="E139" i="2"/>
  <c r="G139" i="2"/>
  <c r="I137" i="2"/>
  <c r="I134" i="2"/>
  <c r="H131" i="2"/>
  <c r="I127" i="2"/>
  <c r="H127" i="2"/>
  <c r="G125" i="2"/>
  <c r="E125" i="2"/>
  <c r="I124" i="2"/>
  <c r="H124" i="2"/>
  <c r="H125" i="2" s="1"/>
  <c r="F122" i="2"/>
  <c r="F155" i="2" s="1"/>
  <c r="G122" i="2"/>
  <c r="E122" i="2"/>
  <c r="I107" i="2"/>
  <c r="H107" i="2"/>
  <c r="F104" i="2"/>
  <c r="G104" i="2"/>
  <c r="E104" i="2"/>
  <c r="I99" i="2"/>
  <c r="H99" i="2"/>
  <c r="F97" i="2"/>
  <c r="G97" i="2"/>
  <c r="E97" i="2"/>
  <c r="F93" i="2"/>
  <c r="G93" i="2"/>
  <c r="E93" i="2"/>
  <c r="H96" i="2"/>
  <c r="I95" i="2"/>
  <c r="H95" i="2"/>
  <c r="I90" i="2"/>
  <c r="I86" i="2"/>
  <c r="H86" i="2"/>
  <c r="I85" i="2"/>
  <c r="H85" i="2"/>
  <c r="I84" i="2"/>
  <c r="H84" i="2"/>
  <c r="G82" i="2"/>
  <c r="E82" i="2"/>
  <c r="I71" i="2"/>
  <c r="H71" i="2"/>
  <c r="I69" i="2"/>
  <c r="H69" i="2"/>
  <c r="H55" i="2"/>
  <c r="I55" i="2"/>
  <c r="G198" i="2" l="1"/>
  <c r="E262" i="2"/>
  <c r="G262" i="2"/>
  <c r="E198" i="2"/>
  <c r="I169" i="2"/>
  <c r="I139" i="2"/>
  <c r="I327" i="2"/>
  <c r="I282" i="2"/>
  <c r="I330" i="2"/>
  <c r="I104" i="2"/>
  <c r="I303" i="2"/>
  <c r="I324" i="2"/>
  <c r="I125" i="2"/>
  <c r="I223" i="2"/>
  <c r="I227" i="2"/>
  <c r="I233" i="2"/>
  <c r="I242" i="2"/>
  <c r="I258" i="2"/>
  <c r="I318" i="2"/>
  <c r="I321" i="2"/>
  <c r="I97" i="2"/>
  <c r="I154" i="2"/>
  <c r="I217" i="2"/>
  <c r="I122" i="2"/>
  <c r="I208" i="2"/>
  <c r="I293" i="2"/>
  <c r="H321" i="2"/>
  <c r="H318" i="2"/>
  <c r="H258" i="2"/>
  <c r="H303" i="2"/>
  <c r="H248" i="2"/>
  <c r="H282" i="2"/>
  <c r="H242" i="2"/>
  <c r="H233" i="2"/>
  <c r="H227" i="2"/>
  <c r="H217" i="2"/>
  <c r="H208" i="2"/>
  <c r="H195" i="2"/>
  <c r="H189" i="2"/>
  <c r="H182" i="2"/>
  <c r="H177" i="2"/>
  <c r="G155" i="2"/>
  <c r="E155" i="2"/>
  <c r="H139" i="2"/>
  <c r="H169" i="2"/>
  <c r="H158" i="2"/>
  <c r="H154" i="2"/>
  <c r="F105" i="2"/>
  <c r="H97" i="2"/>
  <c r="H198" i="2" l="1"/>
  <c r="H155" i="2"/>
  <c r="I155" i="2"/>
  <c r="I297" i="2"/>
  <c r="H285" i="2" l="1"/>
  <c r="H235" i="2"/>
  <c r="I241" i="2"/>
  <c r="I240" i="2"/>
  <c r="H240" i="2"/>
  <c r="H180" i="2" l="1"/>
  <c r="H146" i="2"/>
  <c r="I138" i="2"/>
  <c r="H134" i="2"/>
  <c r="H88" i="2"/>
  <c r="H89" i="2"/>
  <c r="H90" i="2"/>
  <c r="H91" i="2"/>
  <c r="H92" i="2"/>
  <c r="H87" i="2"/>
  <c r="H93" i="2" l="1"/>
  <c r="G67" i="2"/>
  <c r="E67" i="2"/>
  <c r="H66" i="2"/>
  <c r="I67" i="2" l="1"/>
  <c r="H78" i="2"/>
  <c r="I176" i="2"/>
  <c r="H161" i="2"/>
  <c r="I161" i="2"/>
  <c r="H138" i="2"/>
  <c r="H142" i="2"/>
  <c r="H150" i="2"/>
  <c r="I142" i="2"/>
  <c r="I141" i="2"/>
  <c r="I72" i="2" l="1"/>
  <c r="H63" i="2"/>
  <c r="H433" i="2" l="1"/>
  <c r="H191" i="2" l="1"/>
  <c r="H30" i="2" l="1"/>
  <c r="I92" i="2" l="1"/>
  <c r="H81" i="2"/>
  <c r="I81" i="2"/>
  <c r="H82" i="2" l="1"/>
  <c r="I415" i="2" l="1"/>
  <c r="G306" i="2" l="1"/>
  <c r="E306" i="2"/>
  <c r="H305" i="2"/>
  <c r="I306" i="2" l="1"/>
  <c r="H306" i="2"/>
  <c r="H77" i="2"/>
  <c r="I77" i="2"/>
  <c r="H129" i="2"/>
  <c r="H72" i="2"/>
  <c r="G315" i="2" l="1"/>
  <c r="E315" i="2"/>
  <c r="G312" i="2"/>
  <c r="I312" i="2" s="1"/>
  <c r="G300" i="2"/>
  <c r="E300" i="2"/>
  <c r="I300" i="2" l="1"/>
  <c r="I315" i="2"/>
  <c r="H315" i="2"/>
  <c r="H300" i="2"/>
  <c r="I413" i="2" l="1"/>
  <c r="H413" i="2" l="1"/>
  <c r="I472" i="2" l="1"/>
  <c r="H472" i="2"/>
  <c r="I468" i="2"/>
  <c r="H468" i="2"/>
  <c r="I465" i="2"/>
  <c r="H465" i="2"/>
  <c r="I463" i="2"/>
  <c r="H463" i="2"/>
  <c r="I461" i="2"/>
  <c r="H461" i="2"/>
  <c r="I459" i="2"/>
  <c r="H459" i="2"/>
  <c r="I457" i="2"/>
  <c r="H457" i="2"/>
  <c r="I455" i="2"/>
  <c r="H455" i="2"/>
  <c r="I453" i="2"/>
  <c r="H453" i="2"/>
  <c r="I451" i="2"/>
  <c r="H451" i="2"/>
  <c r="I449" i="2"/>
  <c r="H449" i="2"/>
  <c r="I447" i="2"/>
  <c r="H447" i="2"/>
  <c r="I445" i="2"/>
  <c r="H445" i="2"/>
  <c r="I443" i="2"/>
  <c r="H443" i="2"/>
  <c r="I441" i="2"/>
  <c r="H441" i="2"/>
  <c r="I439" i="2"/>
  <c r="H439" i="2"/>
  <c r="I437" i="2"/>
  <c r="H437" i="2"/>
  <c r="I435" i="2"/>
  <c r="I431" i="2"/>
  <c r="H431" i="2"/>
  <c r="I429" i="2"/>
  <c r="H429" i="2"/>
  <c r="I427" i="2"/>
  <c r="H427" i="2"/>
  <c r="I425" i="2"/>
  <c r="H425" i="2"/>
  <c r="I423" i="2"/>
  <c r="I421" i="2"/>
  <c r="I419" i="2"/>
  <c r="H419" i="2"/>
  <c r="I417" i="2"/>
  <c r="H417" i="2"/>
  <c r="H415" i="2"/>
  <c r="I400" i="2"/>
  <c r="H400" i="2"/>
  <c r="I398" i="2"/>
  <c r="H398" i="2"/>
  <c r="I396" i="2"/>
  <c r="H396" i="2"/>
  <c r="I388" i="2"/>
  <c r="I386" i="2"/>
  <c r="H386" i="2"/>
  <c r="I384" i="2"/>
  <c r="H384" i="2"/>
  <c r="I382" i="2"/>
  <c r="H382" i="2"/>
  <c r="I380" i="2"/>
  <c r="H380" i="2"/>
  <c r="I378" i="2"/>
  <c r="H378" i="2"/>
  <c r="I375" i="2"/>
  <c r="H375" i="2"/>
  <c r="I373" i="2"/>
  <c r="H373" i="2"/>
  <c r="I371" i="2"/>
  <c r="H371" i="2"/>
  <c r="I369" i="2"/>
  <c r="H369" i="2"/>
  <c r="I367" i="2"/>
  <c r="H367" i="2"/>
  <c r="I365" i="2"/>
  <c r="H365" i="2"/>
  <c r="I363" i="2"/>
  <c r="H363" i="2"/>
  <c r="I361" i="2"/>
  <c r="H361" i="2"/>
  <c r="G357" i="2"/>
  <c r="E357" i="2"/>
  <c r="I356" i="2"/>
  <c r="H356" i="2"/>
  <c r="I355" i="2"/>
  <c r="H355" i="2"/>
  <c r="G353" i="2"/>
  <c r="E353" i="2"/>
  <c r="I352" i="2"/>
  <c r="H352" i="2"/>
  <c r="H351" i="2"/>
  <c r="G349" i="2"/>
  <c r="E349" i="2"/>
  <c r="I348" i="2"/>
  <c r="H348" i="2"/>
  <c r="I347" i="2"/>
  <c r="H347" i="2"/>
  <c r="G345" i="2"/>
  <c r="E345" i="2"/>
  <c r="I344" i="2"/>
  <c r="H344" i="2"/>
  <c r="I343" i="2"/>
  <c r="H343" i="2"/>
  <c r="G341" i="2"/>
  <c r="E341" i="2"/>
  <c r="I340" i="2"/>
  <c r="H340" i="2"/>
  <c r="I339" i="2"/>
  <c r="H339" i="2"/>
  <c r="I332" i="2"/>
  <c r="H332" i="2"/>
  <c r="I329" i="2"/>
  <c r="H329" i="2"/>
  <c r="H330" i="2" s="1"/>
  <c r="I326" i="2"/>
  <c r="H326" i="2"/>
  <c r="H327" i="2" s="1"/>
  <c r="I323" i="2"/>
  <c r="H323" i="2"/>
  <c r="H324" i="2" s="1"/>
  <c r="I317" i="2"/>
  <c r="H317" i="2"/>
  <c r="I314" i="2"/>
  <c r="H314" i="2"/>
  <c r="I311" i="2"/>
  <c r="H311" i="2"/>
  <c r="I302" i="2"/>
  <c r="H302" i="2"/>
  <c r="I299" i="2"/>
  <c r="H299" i="2"/>
  <c r="I271" i="2"/>
  <c r="H271" i="2"/>
  <c r="I270" i="2"/>
  <c r="H270" i="2"/>
  <c r="I269" i="2"/>
  <c r="H269" i="2"/>
  <c r="I268" i="2"/>
  <c r="H268" i="2"/>
  <c r="I267" i="2"/>
  <c r="H267" i="2"/>
  <c r="I266" i="2"/>
  <c r="H266" i="2"/>
  <c r="I265" i="2"/>
  <c r="H265" i="2"/>
  <c r="H254" i="2"/>
  <c r="H241" i="2"/>
  <c r="I232" i="2"/>
  <c r="H232" i="2"/>
  <c r="I231" i="2"/>
  <c r="H231" i="2"/>
  <c r="I230" i="2"/>
  <c r="H230" i="2"/>
  <c r="H222" i="2"/>
  <c r="H221" i="2"/>
  <c r="I216" i="2"/>
  <c r="H216" i="2"/>
  <c r="I215" i="2"/>
  <c r="H215" i="2"/>
  <c r="I214" i="2"/>
  <c r="H214" i="2"/>
  <c r="I213" i="2"/>
  <c r="H213" i="2"/>
  <c r="I211" i="2"/>
  <c r="H211" i="2"/>
  <c r="I207" i="2"/>
  <c r="H207" i="2"/>
  <c r="I206" i="2"/>
  <c r="H206" i="2"/>
  <c r="I205" i="2"/>
  <c r="I204" i="2"/>
  <c r="H204" i="2"/>
  <c r="H203" i="2"/>
  <c r="I202" i="2"/>
  <c r="H202" i="2"/>
  <c r="I201" i="2"/>
  <c r="H201" i="2"/>
  <c r="I185" i="2"/>
  <c r="H185" i="2"/>
  <c r="I188" i="2"/>
  <c r="H188" i="2"/>
  <c r="I187" i="2"/>
  <c r="H187" i="2"/>
  <c r="I186" i="2"/>
  <c r="H186" i="2"/>
  <c r="H176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53" i="2"/>
  <c r="H153" i="2"/>
  <c r="H152" i="2"/>
  <c r="H148" i="2"/>
  <c r="I147" i="2"/>
  <c r="H147" i="2"/>
  <c r="H145" i="2"/>
  <c r="I144" i="2"/>
  <c r="H144" i="2"/>
  <c r="I143" i="2"/>
  <c r="H143" i="2"/>
  <c r="H141" i="2"/>
  <c r="H137" i="2"/>
  <c r="H136" i="2"/>
  <c r="H133" i="2"/>
  <c r="I132" i="2"/>
  <c r="H132" i="2"/>
  <c r="H130" i="2"/>
  <c r="I128" i="2"/>
  <c r="H128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3" i="2"/>
  <c r="H103" i="2"/>
  <c r="I101" i="2"/>
  <c r="H101" i="2"/>
  <c r="I100" i="2"/>
  <c r="H100" i="2"/>
  <c r="I91" i="2"/>
  <c r="I89" i="2"/>
  <c r="I88" i="2"/>
  <c r="I87" i="2"/>
  <c r="I80" i="2"/>
  <c r="H80" i="2"/>
  <c r="I79" i="2"/>
  <c r="H79" i="2"/>
  <c r="I78" i="2"/>
  <c r="I76" i="2"/>
  <c r="H76" i="2"/>
  <c r="I75" i="2"/>
  <c r="H75" i="2"/>
  <c r="I74" i="2"/>
  <c r="H74" i="2"/>
  <c r="I73" i="2"/>
  <c r="H73" i="2"/>
  <c r="H61" i="2"/>
  <c r="H60" i="2"/>
  <c r="H59" i="2"/>
  <c r="G57" i="2"/>
  <c r="E57" i="2"/>
  <c r="I56" i="2"/>
  <c r="H56" i="2"/>
  <c r="I54" i="2"/>
  <c r="H54" i="2"/>
  <c r="I53" i="2"/>
  <c r="H53" i="2"/>
  <c r="G51" i="2"/>
  <c r="E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G35" i="2"/>
  <c r="E35" i="2"/>
  <c r="H34" i="2"/>
  <c r="G31" i="2"/>
  <c r="E31" i="2"/>
  <c r="I30" i="2"/>
  <c r="I28" i="2"/>
  <c r="H28" i="2"/>
  <c r="I27" i="2"/>
  <c r="H27" i="2"/>
  <c r="G25" i="2"/>
  <c r="E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31" i="2" l="1"/>
  <c r="I353" i="2"/>
  <c r="I25" i="2"/>
  <c r="I345" i="2"/>
  <c r="I35" i="2"/>
  <c r="I357" i="2"/>
  <c r="I51" i="2"/>
  <c r="I341" i="2"/>
  <c r="I349" i="2"/>
  <c r="H272" i="2"/>
  <c r="H297" i="2" s="1"/>
  <c r="H223" i="2"/>
  <c r="H262" i="2" s="1"/>
  <c r="H122" i="2"/>
  <c r="H104" i="2"/>
  <c r="E105" i="2"/>
  <c r="G105" i="2"/>
  <c r="H67" i="2"/>
  <c r="H31" i="2"/>
  <c r="H35" i="2"/>
  <c r="H25" i="2"/>
  <c r="N465" i="2"/>
  <c r="H341" i="2"/>
  <c r="H349" i="2"/>
  <c r="H357" i="2"/>
  <c r="H312" i="2"/>
  <c r="H51" i="2"/>
  <c r="H57" i="2"/>
  <c r="H345" i="2"/>
  <c r="H353" i="2"/>
  <c r="H471" i="2"/>
  <c r="I57" i="2"/>
  <c r="H470" i="2"/>
  <c r="I105" i="2" l="1"/>
  <c r="H105" i="2"/>
</calcChain>
</file>

<file path=xl/sharedStrings.xml><?xml version="1.0" encoding="utf-8"?>
<sst xmlns="http://schemas.openxmlformats.org/spreadsheetml/2006/main" count="1691" uniqueCount="623">
  <si>
    <t xml:space="preserve">Отчёт об исполнении муниципального задания  на оказание муниципальных услуг (работ) </t>
  </si>
  <si>
    <t>Наименование услуги (работ):</t>
  </si>
  <si>
    <t>Характеристика факторов, повлиявших на отклонение фактических результатов выполнения задания от запланированных</t>
  </si>
  <si>
    <t>Решения, принятые ГРБС по итогам проведения мониторинга</t>
  </si>
  <si>
    <t>Исполнители услуг</t>
  </si>
  <si>
    <t>Показатели,</t>
  </si>
  <si>
    <t>ед. изм.</t>
  </si>
  <si>
    <t>Фактические значения</t>
  </si>
  <si>
    <t>Отклонения</t>
  </si>
  <si>
    <t>1. Управление образования Администрации города Апатиты Мурманской области</t>
  </si>
  <si>
    <t>МБДОУ детский сад общеразвивающего вида №1</t>
  </si>
  <si>
    <t>Человек</t>
  </si>
  <si>
    <t>МБДОУ детский сад комбинированного вида №7</t>
  </si>
  <si>
    <t>МБДОУ детский сад комбинированного вида №10</t>
  </si>
  <si>
    <t>МАДОУ детский сад комбинированного вида №15</t>
  </si>
  <si>
    <t>МБДОУ детский сад комбинированного вида №17</t>
  </si>
  <si>
    <t>МБДОУ детский сад общеразвивающего вида №31</t>
  </si>
  <si>
    <t>МАДОУ детский сад для детей раннего возраста №35</t>
  </si>
  <si>
    <t>МБДОУ детский сад комбинированного вида №46</t>
  </si>
  <si>
    <t>МБДОУ детский сад общеразвивающего вида №48</t>
  </si>
  <si>
    <t>МБДОУ детский сад общеразвивающего вида №50</t>
  </si>
  <si>
    <t>МБДОУ детский сад комбинированного вида №54</t>
  </si>
  <si>
    <t>МБДОУ детский сад общеразвивающего вида №56</t>
  </si>
  <si>
    <t>МБДОУ детский сад общеразвивающего вида №58</t>
  </si>
  <si>
    <t>Итого</t>
  </si>
  <si>
    <t>МБДОУ детский сад присмотра и оздоровления №21</t>
  </si>
  <si>
    <t>МБДОУ детский сад комбинированного вида №61</t>
  </si>
  <si>
    <t>МБОУ Гимназия № 1</t>
  </si>
  <si>
    <t>МБОУ ООШ № 3</t>
  </si>
  <si>
    <t>МБОУ СОШ № 4</t>
  </si>
  <si>
    <t>МБОУ СОШ № 5</t>
  </si>
  <si>
    <t>МБОУ СОШ № 6</t>
  </si>
  <si>
    <t>МБОУ СОШ № 7</t>
  </si>
  <si>
    <t>МБОУ СОШ № 10</t>
  </si>
  <si>
    <t>МБОУ СОШ № 14</t>
  </si>
  <si>
    <t>МБОУ СОШ № 15</t>
  </si>
  <si>
    <t>МБУ ДО ДДТ</t>
  </si>
  <si>
    <t>Количество человеко-часов</t>
  </si>
  <si>
    <t>Количество проведенных мероприятий</t>
  </si>
  <si>
    <t>МБУ ЦБ № 1 УО</t>
  </si>
  <si>
    <t>МБУ КХЭО УО</t>
  </si>
  <si>
    <t>тыс.кв.м.</t>
  </si>
  <si>
    <t>2. Отдел по культуре и делам молодёжи.</t>
  </si>
  <si>
    <t>МБУДО ДМШ</t>
  </si>
  <si>
    <t>МБУДО ДШИ</t>
  </si>
  <si>
    <t>МБУМП «МСЦ»</t>
  </si>
  <si>
    <t>Количество мероприятий, ед.</t>
  </si>
  <si>
    <t>Количество мероприятий, ед</t>
  </si>
  <si>
    <t>МАУ АГДК</t>
  </si>
  <si>
    <t>Количество клубных формирований, ед.</t>
  </si>
  <si>
    <t xml:space="preserve">МБУК ЦБС </t>
  </si>
  <si>
    <t>Посещаемость, чел.</t>
  </si>
  <si>
    <t>МБУК ЦБС</t>
  </si>
  <si>
    <t>Объем поступлений, экз.</t>
  </si>
  <si>
    <t>Объем фондов, экз.</t>
  </si>
  <si>
    <t>Количество пользователей отчетов, ед.</t>
  </si>
  <si>
    <t>МБУ «ЦБХО ОКиДМ»</t>
  </si>
  <si>
    <t>Количество обслуживаемых учреждений, ед.</t>
  </si>
  <si>
    <t>3. Комитет по физической культуре и спорту Администрации города Апатиты Мурманской области</t>
  </si>
  <si>
    <t>МБУ «Централизованная бухгалтерия Комитета по физической культуре и спорту»</t>
  </si>
  <si>
    <t>МАУ СШ «Юность»</t>
  </si>
  <si>
    <t>Численность, чел.</t>
  </si>
  <si>
    <t>МАУ СШ «Олимп»</t>
  </si>
  <si>
    <t>МАУ ФСК «Атлет»</t>
  </si>
  <si>
    <t>4. Администрация города Апатиты</t>
  </si>
  <si>
    <t>МКУ «Муниципальный архив города Апатиты»</t>
  </si>
  <si>
    <t>% исполнения</t>
  </si>
  <si>
    <t>4.1.Обеспечение сохранности и учет архивных документов</t>
  </si>
  <si>
    <t>4.2. Комплектование архивными документами</t>
  </si>
  <si>
    <t>925112Ф.99.1БА73АА00000</t>
  </si>
  <si>
    <t>Объем хранимых дел (документов)</t>
  </si>
  <si>
    <t>925112Ф.99.1.БА70АА00000</t>
  </si>
  <si>
    <t>Количество дел  (документов), принятых на  хранение, ед.</t>
  </si>
  <si>
    <t>Количество дел (документов) включенных в состав Архивного фонда Российской Федерации, ед.</t>
  </si>
  <si>
    <t>3.6. Спортивная подготовка по олимпийским видам спорта (вид спорта – плавание, этап начальной подготовки)</t>
  </si>
  <si>
    <t>3.7. Спортивная подготовка по олимпийским видам спорта (вид спорта – плавание, тренировочный этап (этап спортивной специализации)</t>
  </si>
  <si>
    <t>3.8. Спортивная подготовка по олимпийским видам спорта (вид спорта – хоккей, этап начальной подготовки)</t>
  </si>
  <si>
    <t>3.9. Спортивная подготовка по олимпийским видам спорта (вид спорта – хоккей, тренировочный этап (этап спортивной специализации)</t>
  </si>
  <si>
    <t>3.10. Спортивная подготовка по олимпийским видам спорта (вид спорта – фигурное катание, этап начальной подготовки)</t>
  </si>
  <si>
    <t>3.11. Спортивная подготовка по олимпийским видам спорта (вид спорта – фигурное катание, тренировочный этап (этап спортивной специализации)</t>
  </si>
  <si>
    <t>3.12. Спортивная подготовка по олимпийским видам спорта (вид спорта – дзюдо, этап начальной подготовки)</t>
  </si>
  <si>
    <t>3.13. Спортивная подготовка по олимпийским видам спорта (вид спорта – дзюдо, тренировочный этап (этап спортивной специализации)</t>
  </si>
  <si>
    <t>3.14. Спортивная подготовка по олимпийским видам спорта (вид спорта – баскетбол, этап начальной подготовки)</t>
  </si>
  <si>
    <t>3.15. Спортивная подготовка по олимпийским видам спорта (вид спорта – баскетбол, тренировочный этап (этап спортивной специализации)</t>
  </si>
  <si>
    <t>2.10.  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</si>
  <si>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2.11. 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 молодежи</t>
  </si>
  <si>
    <t>2.12. 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</si>
  <si>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2.20. Ведение бухгалтерского учета бюджетными учреждениями, формирование регистров бухгалтерского учета (бюджетные учреждения)</t>
  </si>
  <si>
    <t>2.21. Ведение бухгалтерского учета автономными учреждениями, формирование регистров бухгалтерского учета (автономные учреждения)</t>
  </si>
  <si>
    <t>2.22. Ведение бюджетного учета, формирование регистров органами власти</t>
  </si>
  <si>
    <t>2.24. Формирование финансовой (бухгалтерской) отчетности бюджетных и автономных учреждений</t>
  </si>
  <si>
    <t>Номер услуги, работы (номер реестровой записи)</t>
  </si>
  <si>
    <t>801011О.99.0.БВ24ВТ22000</t>
  </si>
  <si>
    <t>801011О.99.0.БВ24ВУ42000</t>
  </si>
  <si>
    <t>801011О.99.0.БВ24ВЩ42000</t>
  </si>
  <si>
    <t>801011О.99.0.БВ24ВЭ62000</t>
  </si>
  <si>
    <t>801011О.99.0.БВ24ДН82000</t>
  </si>
  <si>
    <t>801011О.99.0.БВ24ГГ62000</t>
  </si>
  <si>
    <t>801011О.99.0.БВ24ГД82000</t>
  </si>
  <si>
    <t>801011О.99.0.БВ24БТ62000</t>
  </si>
  <si>
    <t>801011О.99.0.БВ24АК62000</t>
  </si>
  <si>
    <t>853212О.99.0.БВ23АГ14000</t>
  </si>
  <si>
    <t>853212О.99.0.БВ23АГ15000</t>
  </si>
  <si>
    <t>853211О.99.0.БВ19АА20000</t>
  </si>
  <si>
    <t>853211О.99.0.БВ19АБ04000</t>
  </si>
  <si>
    <t>801012О.99.0.БА81АЭ92001</t>
  </si>
  <si>
    <t>801012О.99.0.БА81АЩ72001</t>
  </si>
  <si>
    <t>801012О.99.0.БА81АБ68001</t>
  </si>
  <si>
    <t>801012О.99.0.БА81АА00001</t>
  </si>
  <si>
    <t>802111О.99.0.БА96АЮ58001</t>
  </si>
  <si>
    <t>802111О.99.0.БА96АП76001</t>
  </si>
  <si>
    <t>802111О.99.0.БА96АА00001</t>
  </si>
  <si>
    <t>802111О.99.0.БА96АБ75001</t>
  </si>
  <si>
    <t>802112О.99.0.ББ11АП76001</t>
  </si>
  <si>
    <t>801012О.99.0.БА81АЮ16001</t>
  </si>
  <si>
    <t>802111О.99.0.БА96АЮ83001</t>
  </si>
  <si>
    <t>802111О.99.0.БА96АЛ26001</t>
  </si>
  <si>
    <t>801012О.99.0.БА81АЮ40001</t>
  </si>
  <si>
    <t>802111О.99.0.БА96АР01001</t>
  </si>
  <si>
    <t>802111О.99.0.БА96АЧ08001</t>
  </si>
  <si>
    <t>2.1. Реализация дополнительных общеразвивающих программ (художественная направленность)</t>
  </si>
  <si>
    <t>2.9. 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</si>
  <si>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 xml:space="preserve">2.13. Работа по организации деятельности клубных формирований и формирований самодеятельного народного творчества </t>
  </si>
  <si>
    <t>2.16. Библиотечное, библиографическое и информационное обслуживание пользователей библиотек (в стационарных условиях)</t>
  </si>
  <si>
    <t>801011О.99.0.БВ24АТ02000</t>
  </si>
  <si>
    <t>802111О.99.0.БА96АО51001</t>
  </si>
  <si>
    <t>692021.P.54.1.23010001001</t>
  </si>
  <si>
    <t>692021.P.54.1.23050001001</t>
  </si>
  <si>
    <t>692021.P.54.1.23040001001</t>
  </si>
  <si>
    <t>692021.P.54.1.23060001001</t>
  </si>
  <si>
    <t>2.23. 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</t>
  </si>
  <si>
    <t>2.25. Содержание (эксплуатация) имущества</t>
  </si>
  <si>
    <t>3.1.  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</t>
  </si>
  <si>
    <t>3.2.  Формирование финансовой (бухгалтерской) отчетности бюджетных и автономных учреждений</t>
  </si>
  <si>
    <t>3.3. Ведение бюджетного учета, формирование регистров органами власти</t>
  </si>
  <si>
    <t>3.4.  Ведение бухгалтерского учета бюджетными учреждениями, формирование регистров бухгалтерского учета</t>
  </si>
  <si>
    <t>3.5.  Ведение бухгалтерского учета автономными учреждениями, формирование регистров бухгалтерского учета</t>
  </si>
  <si>
    <t>692021.P.54.1.23020001001</t>
  </si>
  <si>
    <t>931900О.99.0.БВ27АБ30001</t>
  </si>
  <si>
    <t>931900О.99.0.БВ27АБ31001</t>
  </si>
  <si>
    <t>931900О.99.0.БВ27АВ40001</t>
  </si>
  <si>
    <t>931900О.99.0.БВ27АВ41001</t>
  </si>
  <si>
    <t>931900О.99.0.БВ27АВ25001</t>
  </si>
  <si>
    <t>931900О.99.0.БВ27АВ26001</t>
  </si>
  <si>
    <t>931900О.99.0.БВ27АА85001</t>
  </si>
  <si>
    <t>931900О.99.0.БВ27АА86001</t>
  </si>
  <si>
    <t>931900О.99.0.БВ27АА10001</t>
  </si>
  <si>
    <t>931900О.99.0.БВ27АА11001</t>
  </si>
  <si>
    <t>931900О.99.0.БВ27АА25001</t>
  </si>
  <si>
    <t>931900О.99.0.БВ27АА26001</t>
  </si>
  <si>
    <t>931900О.99.0.БВ27АБ15001</t>
  </si>
  <si>
    <t>931900О.99.0.БВ27АБ16001</t>
  </si>
  <si>
    <t>931900О.99.0.БВ27АВ35001</t>
  </si>
  <si>
    <t>931900О.99.0.БВ27АВ36001</t>
  </si>
  <si>
    <t>931110.P.54.1.18160001001</t>
  </si>
  <si>
    <t>931110.P.54.1.18100001001</t>
  </si>
  <si>
    <t>931110.P.54.1.18230001001</t>
  </si>
  <si>
    <t>931110.P.54.1.18050001001</t>
  </si>
  <si>
    <t>931110.P.54.1.18200001001</t>
  </si>
  <si>
    <t>931110.P.54.1.18140001001</t>
  </si>
  <si>
    <t>931110.P.54.1.18130001001</t>
  </si>
  <si>
    <t>931110.P.54.1.18300001001</t>
  </si>
  <si>
    <t>931110.P.54.1.18240001001</t>
  </si>
  <si>
    <t>925112Ф.99.1.БА70АА00001</t>
  </si>
  <si>
    <t>2.2. Реализация дополнительных предпрофессиональных программ в области искусств (народные инструменты)</t>
  </si>
  <si>
    <t>2.3. Реализация дополнительных предпрофессиональных программ в области искусств (хоровое пение)</t>
  </si>
  <si>
    <t>804200О.99.0.ББ52АЕ76000</t>
  </si>
  <si>
    <t>804200О.99.0.ББ52АЖ24000</t>
  </si>
  <si>
    <t>804200О.99.0.ББ52АЕ52000</t>
  </si>
  <si>
    <t>804200О.99.0.ББ52АЕ28000</t>
  </si>
  <si>
    <t>804200О.99.0.ББ52АЕ04000</t>
  </si>
  <si>
    <t>692021.Р.54.1.23010001001</t>
  </si>
  <si>
    <t>692021.Р.54.1.23020001001</t>
  </si>
  <si>
    <t>692021.Р.54.1.23060001001</t>
  </si>
  <si>
    <t>692021.Р.54.1.23050001001</t>
  </si>
  <si>
    <t>683213.Р.54.1.05070001002</t>
  </si>
  <si>
    <t>кол-во рейсов</t>
  </si>
  <si>
    <t>802112О.99.0.ББ55АБ04000</t>
  </si>
  <si>
    <t>802112О.99.0.ББ55АВ16000</t>
  </si>
  <si>
    <t>802112О.99.0.ББ55АА48000</t>
  </si>
  <si>
    <t>2.4. Реализация дополнительных предпрофессиональных программ в области искусств (духовые и ударные инструменты)</t>
  </si>
  <si>
    <t>802112О.99.0.ББ55АБ60000</t>
  </si>
  <si>
    <t>2.5. Реализация дополнительных предпрофессиональных программ в области искусств (фортепиано)</t>
  </si>
  <si>
    <t>2.6. Реализация дополнительных предпрофессиональных программ в области искусств (струнные инструменты)</t>
  </si>
  <si>
    <t>802112О.99.0.ББ55АГ28000</t>
  </si>
  <si>
    <t>932929.Р.54.1.19040001001</t>
  </si>
  <si>
    <t>932929.Р.54.1.19050001001</t>
  </si>
  <si>
    <t>932929.Р.54.1.19060001001</t>
  </si>
  <si>
    <t>2.7. Реализация дополнительных предпрофессиональных программ в области искусств (живопись)</t>
  </si>
  <si>
    <t>802112О.99.0.ББ55АД40000</t>
  </si>
  <si>
    <t>2.8. Реализация дополнительных предпрофессиональных программ в области искусств (хореографическое творчество)</t>
  </si>
  <si>
    <t>802112О.99.0.ББ55АЖ08000</t>
  </si>
  <si>
    <t>910100О.99.0.ББ83АА00000</t>
  </si>
  <si>
    <t>2.17. Библиотечное, библиографическое и информационное обслуживание пользователей библиотеки (удаленно через сеть Интернет)</t>
  </si>
  <si>
    <t>910100О.99.0.ББ83АА02000</t>
  </si>
  <si>
    <t>2.18. Работа по библиографической обработке документов и созданию каталогов</t>
  </si>
  <si>
    <t>910111.Р.54.1.13070001001</t>
  </si>
  <si>
    <t>2.19. Работа по формированию, учету, изучению, обеспечению физического сохранения и безопасности фондов библиотек, включая оцифровку фондов</t>
  </si>
  <si>
    <t>910111.Р.54.1.13060001001</t>
  </si>
  <si>
    <t>692021.Р.54.1.23040001001</t>
  </si>
  <si>
    <t>683213.Р.54.1.05060001002</t>
  </si>
  <si>
    <t>тел: (81555)60247</t>
  </si>
  <si>
    <t>Исполнители:</t>
  </si>
  <si>
    <t>Количество согласованных нормативных документов, регламентирующих деятельность архивных и делопроизводственных служб</t>
  </si>
  <si>
    <t>Присмотр и уход (все категории)</t>
  </si>
  <si>
    <t>Обучение 1-4 классы</t>
  </si>
  <si>
    <t>Обучение 5-9 классы</t>
  </si>
  <si>
    <t>Обучение 10-11 классы</t>
  </si>
  <si>
    <t>Реализация общеобразовательных программ в ДОУ (все направления и все категории)</t>
  </si>
  <si>
    <t>Плановые значения (первоначальные)</t>
  </si>
  <si>
    <t xml:space="preserve">Плановые значения </t>
  </si>
  <si>
    <t>Количество мероприятий, шт.</t>
  </si>
  <si>
    <t>Количество привлеченных лиц, чел.</t>
  </si>
  <si>
    <t>804200О.99.0.ББ52АЖ00000</t>
  </si>
  <si>
    <t>801012О.99.0.БА81АЦ60001</t>
  </si>
  <si>
    <t>823011.P.54.1.01010001001</t>
  </si>
  <si>
    <t>493121.P.54.1.01090001003</t>
  </si>
  <si>
    <t xml:space="preserve">Зарплату выплачивали полностью. </t>
  </si>
  <si>
    <t>Показатели не менялись с отчета за 1-ое полугодие</t>
  </si>
  <si>
    <t>802112О.99.0.ББ11АР26001</t>
  </si>
  <si>
    <t>932929.Р.54.1.19010001002</t>
  </si>
  <si>
    <t>900410.Р.54.1.13100001003</t>
  </si>
  <si>
    <t>2.14. Организация и проведение культурно-массовых мероприятий (иные зрелищные мероприятия)</t>
  </si>
  <si>
    <t>900410.Р.54.1.13170001003</t>
  </si>
  <si>
    <t>900410.Р.54.1.13160001003</t>
  </si>
  <si>
    <t>Отклонение в пределах допустимого значения.</t>
  </si>
  <si>
    <t>1.2. Реализация основных общеобразовательных программ дошкольного образования (Обучающиеся с ограниченными возможностями здоровья (ОВЗ)) от 1 года до 3 лет</t>
  </si>
  <si>
    <t>1.3. Реализация основных общеобразовательных программ дошкольного образования (дети – инвалиды) от 1 года до 3 лет</t>
  </si>
  <si>
    <r>
      <t>1.4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Реализация основных общеобразовательных программ дошкольного образования (очная) дети от 3 лет до 8 лет</t>
    </r>
  </si>
  <si>
    <t>Муниципальное задание выполнено.</t>
  </si>
  <si>
    <t>1.5. Реализация основных общеобразовательных программ дошкольного образования (Обучающиеся с ограниченными возможностями здоровья (ОВЗ)) от 3 лет до 8 лет</t>
  </si>
  <si>
    <t>1.6. Реализация основных общеобразовательных программ дошкольного образования (Дети - инвалиды) от 3 лет до 8 лет, группа полного дня</t>
  </si>
  <si>
    <t>МБДОУ № 7 г. Апатиты</t>
  </si>
  <si>
    <t>МБДОУ № 10 г. Апатиты</t>
  </si>
  <si>
    <t>МБДОУ № 17 г. Апатиты</t>
  </si>
  <si>
    <t>МАДОУ № 35 г. Апатиты</t>
  </si>
  <si>
    <t>МБДОУ № 46 г. Апатиты</t>
  </si>
  <si>
    <t>МБДОУ № 1 г. Апатиты</t>
  </si>
  <si>
    <t>МАДОУ № 15 г. Апатиты</t>
  </si>
  <si>
    <t>802112О.99.0.ББ11АО51001</t>
  </si>
  <si>
    <t>Количество объектов учета (регистров)</t>
  </si>
  <si>
    <t xml:space="preserve">Муниципальное задание выполнено. </t>
  </si>
  <si>
    <t xml:space="preserve">Финансовое обеспечение, направленное на выполнение муниципального задания – 0,0 тыс.рублей. </t>
  </si>
  <si>
    <t>МБДОУ детский сад общеразвивающего вида №61</t>
  </si>
  <si>
    <t xml:space="preserve">Финансовое обеспечение, направленное на выполнение муниципального задания – 0 тыс.рублей. </t>
  </si>
  <si>
    <t>1.1.Реализация основных общеобразовательных программ дошкольного образования (очная) дети от 1 года до 3 лет</t>
  </si>
  <si>
    <t>Муниципальное задание выполнено</t>
  </si>
  <si>
    <t>Отклонение объясняется тем, что в плановых значениях отражен годовой показатель, исполнение за полугодие</t>
  </si>
  <si>
    <t>3.17. Спортивная подготовка по олимпийским видам спорта (вид спорта – бокс, этап начальной подготовки)</t>
  </si>
  <si>
    <t>3.18. Спортивная подготовка по олимпийским видам спорта (вид спорта – бокс, тренировочный этап (этап спортивной специализации)</t>
  </si>
  <si>
    <t>3.19. Спортивная подготовка по олимпийским видам спорта (вид спорта – лыжные гонки, этап начальной подготовки)</t>
  </si>
  <si>
    <t>3.20. Спортивная подготовка по олимпийским видам спорта (вид спорта – лыжные гонки, тренировочный этап (этап спортивной специализации)</t>
  </si>
  <si>
    <t>3.21. Спортивная подготовка по олимпийским видам спорта (вид спорта – футбол, этап начальной подготовки)</t>
  </si>
  <si>
    <t>3.22. Спортивная подготовка по олимпийским видам спорта (вид спорта – футбол, тренировочный этап (этап спортивной специализации)</t>
  </si>
  <si>
    <t>3.24. Организация и проведение официальных физкультурных (физкультурно-оздоровительных) мероприятий</t>
  </si>
  <si>
    <t>3.25.  Обеспечение участия в официальных физкультурных (физкультурно-оздоровительных) мероприятиях</t>
  </si>
  <si>
    <t>3.26. Организация и проведение официальных спортивных мероприятий</t>
  </si>
  <si>
    <t>3.27.  Обеспечение участия спортивных сборных команд в официальных спортивных мероприятиях</t>
  </si>
  <si>
    <t>3.28.  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испытаний комплекса ГТО)</t>
  </si>
  <si>
    <t>3.30.  Проведение тестирования выполнения нормативов испытаний (тестов) комплекса ГТО</t>
  </si>
  <si>
    <t>3.31.  Обеспечение доступа к объектам спорта</t>
  </si>
  <si>
    <t>3.32. Организация и проведение спортивно-оздоровительной работы по развитию физической культуре и спорта среди различных групп населения (количество посещений)</t>
  </si>
  <si>
    <t>801011О.99.0.БВ24ГД82001</t>
  </si>
  <si>
    <t>Превышение объясняется увеличением контингента обучающихся. Муниципальное задание будет уточнено в октябре месяце с учетом сложившейся численности за январь-август и прогнозной численности с  начала нового учебного года</t>
  </si>
  <si>
    <t>МБДОУ детский сад общеразвивающего вида №35</t>
  </si>
  <si>
    <t>802111О.99.БА96ААЯ08001</t>
  </si>
  <si>
    <t xml:space="preserve"> Плановое финансовое обеспечение на выполнение муниципального задания – 2 626,2 тыс. рублей.</t>
  </si>
  <si>
    <t>Плановое финансовое обеспечение на выполнение муниципального задания – 1158,0 тыс. рублей.</t>
  </si>
  <si>
    <t>Плановое финансовое обеспечение на выполнение муниципального задания – 571,9 тыс. рублей.</t>
  </si>
  <si>
    <t>Плановое финансовое обеспечение на выполнение муниципального задания – 1 175,1 тыс. рублей.</t>
  </si>
  <si>
    <t>Плановое финансовое обеспечение на выполнение муниципального задания – 4 185,7 тыс. рублей.</t>
  </si>
  <si>
    <t>Плановое финансовое обеспечение на выполнение муниципального задания – 2 131,8 тыс. рублей.</t>
  </si>
  <si>
    <t>Плановое финансовое обеспечение на выполнение муниципального задания –  12 916,0 тыс. рублей.</t>
  </si>
  <si>
    <t>Плановое финансовое обеспечение на выполнение муниципального задания – 1 998,7 тыс. рублей.</t>
  </si>
  <si>
    <t>Плановое финансовое обеспечение на выполнение муниципального задания – 298,6 тыс. рублей.</t>
  </si>
  <si>
    <t>Плановое финансовое обеспечение на выполнение муниципального задания – 918,9 тыс. рублей.</t>
  </si>
  <si>
    <t>Плановое финансовое обеспечение на выполнение муниципального задания – 781,1 тыс. рублей.</t>
  </si>
  <si>
    <t>Плановое финансовое обеспечение на выполнение муниципального задания – 160,8 тыс. рублей.</t>
  </si>
  <si>
    <t>Количество часов доступа по договорам безвозмездного пользования</t>
  </si>
  <si>
    <t>Плановое финансовое обеспечение на выполнение муниципального задания – 91,9 тыс. рублей.</t>
  </si>
  <si>
    <t xml:space="preserve">3.16. Реализация дополнительных общеразвивающих программ МАУДОУ СОШ "Юность" </t>
  </si>
  <si>
    <t>Человеко-час</t>
  </si>
  <si>
    <t xml:space="preserve">3.23. Реализация дополнительных общеразвивающих программ МАУДО СШ "Олимп" </t>
  </si>
  <si>
    <t>МБДОУ детский сад комбинированного вида №58</t>
  </si>
  <si>
    <t>МБДОУ детский сад присмотра и оздоровления №31</t>
  </si>
  <si>
    <t>МБДОУ детский сад общеразвивающего вида №17</t>
  </si>
  <si>
    <t>1.7. Реализация основных общеобразовательных программ дошкольного образования (Обучающиеся за исключением обучающихся с ограниченными возможностями здоровья (ОВЗ) и детей-инвалидов) от 3 лет до 8 лет, группа продленного дня</t>
  </si>
  <si>
    <t>1.8. Реализация основных общеобразовательных программ дошкольного образования. Адаптированная программа. От 3 лет до 8 лет, группа полного дня.</t>
  </si>
  <si>
    <t>1.9. Реализация основных общеобразовательных программ дошкольного образования (адаптированная образовательная программа для детей-инвалидов) от 3 лет до 8 лет</t>
  </si>
  <si>
    <t>МБДОУ № 15 г. Апатиты</t>
  </si>
  <si>
    <t>1.10. Реализация основных общеобразовательных программ дошкольного образования (адаптированная образовательная программа для детей-инвалидов, обучающихся по состоянию здоровья на дому) от 3 лет до 8 лет,очно-заочная</t>
  </si>
  <si>
    <t>МБДОУ № 48 г. Апатиты</t>
  </si>
  <si>
    <t>1.11. Реализация основных общеобразовательных программ дошкольного образования, дети от 3 лет до 8 лет</t>
  </si>
  <si>
    <r>
      <t>1.12.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Присмотр и уход (Физические лица льготных категорий, определяемых учредителем)</t>
    </r>
  </si>
  <si>
    <t>1.13. Присмотр и уход (Физические лица льготных категорий, определяемых учредителем, группа продленого дня, без указания возраста )</t>
  </si>
  <si>
    <r>
      <t>1.14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Присмотр и уход (дети-сироты и дети, оставшиеся без попечения родителей)</t>
    </r>
  </si>
  <si>
    <t>МАДОУ детский сад комбинированного вида №10</t>
  </si>
  <si>
    <t>МБДОУ детский сад комбинированного вида №21</t>
  </si>
  <si>
    <t>1.15. Присмотр и уход (дети – инвалиды)</t>
  </si>
  <si>
    <t xml:space="preserve">Финансовое обеспечение, направленное на выполнение муниципального задания – 250,4 тыс.рублей. </t>
  </si>
  <si>
    <t>МБДОУ детский сад комбинированного вида №56</t>
  </si>
  <si>
    <t>1.16. Реализация основных общеобразовательных программ начального общего образования (обучающиеся за исключением обучающихся с ограниченными возможностями здоровья (ОВЗ) и детей-инвалидов), очная, 1-4 классы</t>
  </si>
  <si>
    <t>1.17. Реализация основных общеобразовательных программ начального общего образования (очная) (1-4 классы)</t>
  </si>
  <si>
    <t>МБОУ ООШ № 7</t>
  </si>
  <si>
    <t>802111О.99.0.БА96АА25001</t>
  </si>
  <si>
    <t>802111О.99.0.БА96АГ00000</t>
  </si>
  <si>
    <t>802112О.99.0.ББ11АЛ26001</t>
  </si>
  <si>
    <t>802112О.99.0.ББ11АА00001</t>
  </si>
  <si>
    <t>802112О.99.0.ББ11АБ75001</t>
  </si>
  <si>
    <t xml:space="preserve">Финансовое обеспечение, направленное на выполнение муниципального задания – 5 286,1 тыс.рублей. </t>
  </si>
  <si>
    <t>2.15. Организация и проведение культурно-массовых мероприятий (фестиваль, выставка, конкурс, смотров)</t>
  </si>
  <si>
    <t>801011О.99.0.БВ24ВУ43000</t>
  </si>
  <si>
    <t>Муниципальное задание исполнено с учетом допустимого отклонения</t>
  </si>
  <si>
    <t xml:space="preserve">Финансовое обеспечение на выполнение муниципального задания – 34 416,5 тыс. рублей,  </t>
  </si>
  <si>
    <t xml:space="preserve">Финансовое обеспечение на выполнение муниципального задания – 11 820 тыс. рублей,  </t>
  </si>
  <si>
    <t xml:space="preserve">Финансовое обеспечение на выполнение муниципального задания – 2 240,7 тыс. рублей,  </t>
  </si>
  <si>
    <t xml:space="preserve">Финансовое обеспечение на выполнение муниципального задания – 802,1 тыс. рублей,  </t>
  </si>
  <si>
    <t xml:space="preserve">Финансовое обеспечение на выполнение муниципального задания – 2 327,7 тыс. рублей,  </t>
  </si>
  <si>
    <t xml:space="preserve">Финансовое обеспечение на выполнение муниципального задания – 527,3 тыс. рублей,  </t>
  </si>
  <si>
    <t xml:space="preserve">Финансовое обеспечение на выполнение муниципального задания – 645,1 тыс. рублей,  </t>
  </si>
  <si>
    <t xml:space="preserve">Финансовое обеспечение на выполнение муниципального задания – 4 917,3 тыс. рублей,  </t>
  </si>
  <si>
    <t xml:space="preserve">Финансовое обеспечение на выполнение муниципального задания – 2 609,8 тыс. рублей,  </t>
  </si>
  <si>
    <t xml:space="preserve">Финансовое обеспечение на выполнение муниципального задания – 1 382,6 тыс. рублей,  </t>
  </si>
  <si>
    <t xml:space="preserve">Финансовое обеспечение на выполнение муниципального задания – 29 215,1 тыс. рублей,  </t>
  </si>
  <si>
    <t xml:space="preserve">Финансовое обеспечение на выполнение муниципального задания – 1 660,4 тыс. рублей,  </t>
  </si>
  <si>
    <t xml:space="preserve">Финансовое обеспечение на выполнение муниципального задания – 3 689,6 тыс. рублей,  </t>
  </si>
  <si>
    <t xml:space="preserve">Финансовое обеспечение на выполнение муниципального задания – 5 534,3 тыс. рублей,  </t>
  </si>
  <si>
    <t xml:space="preserve">Финансовое обеспечение на выполнение муниципального задания – 4 612,0 тыс. рублей,  </t>
  </si>
  <si>
    <t xml:space="preserve">Финансовое обеспечение на выполнение муниципального задания – 34 470,1 тыс. рублей,  </t>
  </si>
  <si>
    <t xml:space="preserve">Финансовое обеспечение на выполнение муниципального задания – 20 107,6 тыс. рублей,  </t>
  </si>
  <si>
    <t>Финансовое обеспечение на выполнение муниципального задания – 2 872,5 тыс. рублей</t>
  </si>
  <si>
    <t>Финансовое обеспечение на выполнение муниципального задания – 37 797,5 тыс. рублей</t>
  </si>
  <si>
    <t>Финансовое обеспечение на выполнение муниципального задания – 5 399,6 тыс. рублей</t>
  </si>
  <si>
    <t>Финансовое обеспечение на выполнение муниципального задания – 2 699,8 тыс. рублей</t>
  </si>
  <si>
    <t>Финансовое обеспечение на выполнение муниципального задания – 8 099,5 тыс. рублей</t>
  </si>
  <si>
    <t>Финансовое обеспечение на выполнение муниципального задания – 7 070,1 тыс. рублей</t>
  </si>
  <si>
    <t>Финансовое обеспечение на выполнение муниципального задания – 2 571,0 тыс. рублей</t>
  </si>
  <si>
    <t>Финансовое обеспечение на выполнение муниципального задания – 642,7 тыс. рублей</t>
  </si>
  <si>
    <t>Финансовое обеспечение на выполнение муниципального задания – 1 928,2 тыс. рублей</t>
  </si>
  <si>
    <t>Финансовое обеспечение на выполнение муниципального задания – 24 759,8 тыс. рублей</t>
  </si>
  <si>
    <t>Отклонение в пределах допустимого</t>
  </si>
  <si>
    <t>МБДОУ детский сад общеразвивающего вида № 31</t>
  </si>
  <si>
    <t xml:space="preserve">Финансовое обеспечение, направленное на выполнение муниципального задания – 9 022,4 тыс.рублей. </t>
  </si>
  <si>
    <t xml:space="preserve">Финансовое обеспечение, направленное на выполнение муниципального задания – 2 611,3 тыс.рублей. </t>
  </si>
  <si>
    <t xml:space="preserve">Финансовое обеспечение, направленное на выполнение муниципального задания – 8 974,2 тыс.рублей. </t>
  </si>
  <si>
    <t xml:space="preserve">Финансовое обеспечение, направленное на выполнение муниципального задания – 8 955,9 тыс.рублей. </t>
  </si>
  <si>
    <t xml:space="preserve">Финансовое обеспечение, направленное на выполнение муниципального задания – 3 523,4 тыс.рублей. </t>
  </si>
  <si>
    <t xml:space="preserve">Финансовое обеспечение, направленное на выполнение муниципального задания – 9 947,7 тыс.рублей. </t>
  </si>
  <si>
    <t xml:space="preserve">Финансовое обеспечение, направленное на выполнение муниципального задания – 12 660,0 тыс.рублей. </t>
  </si>
  <si>
    <t xml:space="preserve">Финансовое обеспечение, направленное на выполнение муниципального задания – 4 168,9 тыс.рублей. </t>
  </si>
  <si>
    <t xml:space="preserve">Финансовое обеспечение, направленное на выполнение муниципального задания – 7 819,7 тыс.рублей. </t>
  </si>
  <si>
    <t xml:space="preserve">Финансовое обеспечение, направленное на выполнение муниципального задания – 7 068,2 тыс.рублей. </t>
  </si>
  <si>
    <t xml:space="preserve">Финансовое обеспечение, направленное на выполнение муниципального задания – 11 097,7 тыс.рублей. </t>
  </si>
  <si>
    <t xml:space="preserve">Финансовое обеспечение, направленное на выполнение муниципального задания – 6 293,0 тыс.рублей. </t>
  </si>
  <si>
    <t xml:space="preserve">Финансовое обеспечение, направленное на выполнение муниципального задания – 7 925,3 тыс.рублей. </t>
  </si>
  <si>
    <t xml:space="preserve">Финансовое обеспечение, направленное на выполнение муниципального задания – 6 930,3 тыс.рублей. </t>
  </si>
  <si>
    <t xml:space="preserve">Финансовое обеспечение, направленное на выполнение муниципального задания – 9 350,0 тыс.рублей. </t>
  </si>
  <si>
    <t xml:space="preserve">Финансовое обеспечение, направленное на выполнение муниципального задания – 6 757,4 тыс.рублей. </t>
  </si>
  <si>
    <t xml:space="preserve">Финансовое обеспечение, направленное на выполнение муниципального задания – 1 572,3 тыс.рублей. </t>
  </si>
  <si>
    <t xml:space="preserve">Финансовое обеспечение, направленное на выполнение муниципального задания – 6 912,4 тыс.рублей. </t>
  </si>
  <si>
    <t xml:space="preserve">Финансовое обеспечение, направленное на выполнение муниципального задания – 106,3 тыс.рублей. </t>
  </si>
  <si>
    <t xml:space="preserve">Финансовое обеспечение, направленное на выполнение муниципального задания – 17 546,0 тыс.рублей. </t>
  </si>
  <si>
    <t xml:space="preserve">Финансовое обеспечение, направленное на выполнение муниципального задания – 7 525,6 тыс.рублей. </t>
  </si>
  <si>
    <t xml:space="preserve">Финансовое обеспечение, направленное на выполнение муниципального задания – 5 506,9 тыс.рублей. </t>
  </si>
  <si>
    <t xml:space="preserve">Финансовое обеспечение, направленное на выполнение муниципального задания – 13 771,9 тыс.рублей. </t>
  </si>
  <si>
    <t xml:space="preserve">Финансовое обеспечение, направленное на выполнение муниципального задания – 8 401,9 тыс.рублей. </t>
  </si>
  <si>
    <t xml:space="preserve">Финансовое обеспечение, направленное на выполнение муниципального задания – 21 665,1 тыс.рублей. </t>
  </si>
  <si>
    <t xml:space="preserve">Финансовое обеспечение, направленное на выполнение муниципального задания – 27 464,4 тыс.рублей. </t>
  </si>
  <si>
    <t xml:space="preserve">Финансовое обеспечение, направленное на выполнение муниципального задания – 11 992,6 тыс.рублей. </t>
  </si>
  <si>
    <t xml:space="preserve">Финансовое обеспечение, направленное на выполнение муниципального задания – 16 467,8 тыс.рублей. </t>
  </si>
  <si>
    <t xml:space="preserve">Финансовое обеспечение, направленное на выполнение муниципального задания – 16 133,4 тыс.рублей. </t>
  </si>
  <si>
    <t xml:space="preserve">Финансовое обеспечение, направленное на выполнение муниципального задания – 22 706,2 тыс.рублей. </t>
  </si>
  <si>
    <t xml:space="preserve">Финансовое обеспечение, направленное на выполнение муниципального задания – 18 751,3 тыс.рублей. </t>
  </si>
  <si>
    <t xml:space="preserve">Финансовое обеспечение, направленное на выполнение муниципального задания – 22 585,2 тыс.рублей. </t>
  </si>
  <si>
    <t xml:space="preserve">Финансовое обеспечение, направленное на выполнение муниципального задания – 18 000,2 тыс.рублей. </t>
  </si>
  <si>
    <t xml:space="preserve">Финансовое обеспечение, направленное на выполнение муниципального задания – 21 594,6 тыс.рублей. </t>
  </si>
  <si>
    <t xml:space="preserve">Финансовое обеспечение, направленное на выполнение муниципального задания – 16 194,0 тыс.рублей. </t>
  </si>
  <si>
    <t xml:space="preserve">Финансовое обеспечение, направленное на выполнение муниципального задания – 7 110,7 тыс.рублей. </t>
  </si>
  <si>
    <t xml:space="preserve">Финансовое обеспечение, направленное на выполнение муниципального задания – 17 356,2 тыс.рублей. </t>
  </si>
  <si>
    <t>МБДОУ детский сад комбинированного вида №50</t>
  </si>
  <si>
    <t xml:space="preserve">Финансовое обеспечение, направленное на выполнение муниципального задания – 151,1 тыс.рублей. </t>
  </si>
  <si>
    <t xml:space="preserve">Финансовое обеспечение, направленное на выполнение муниципального задания – 61,9 тыс.рублей. </t>
  </si>
  <si>
    <t xml:space="preserve">Финансовое обеспечение, направленное на выполнение муниципального задания – 175,3 тыс.рублей. </t>
  </si>
  <si>
    <t xml:space="preserve">Финансовое обеспечение, направленное на выполнение муниципального задания – 78,3 тыс.рублей. </t>
  </si>
  <si>
    <t xml:space="preserve">Финансовое обеспечение, направленное на выполнение муниципального задания – 176,2 тыс.рублей. </t>
  </si>
  <si>
    <t xml:space="preserve">Финансовое обеспечение, направленное на выполнение муниципального задания – 63,8 тыс.рублей. </t>
  </si>
  <si>
    <t xml:space="preserve">Финансовое обеспечение, направленное на выполнение муниципального задания – 130,2 тыс.рублей. </t>
  </si>
  <si>
    <t xml:space="preserve">Финансовое обеспечение, направленное на выполнение муниципального задания – 55,4 тыс.рублей. </t>
  </si>
  <si>
    <t xml:space="preserve">Финансовое обеспечение, направленное на выполнение муниципального задания – 4 964,0 тыс.рублей. </t>
  </si>
  <si>
    <t xml:space="preserve">Финансовое обеспечение, направленное на выполнение муниципального задания – 5 699,6 тыс.рублей. </t>
  </si>
  <si>
    <t xml:space="preserve">Финансовое обеспечение, направленное на выполнение муниципального задания – 4 965,5 тыс.рублей. </t>
  </si>
  <si>
    <t xml:space="preserve">Финансовое обеспечение, направленное на выполнение муниципального задания – 43 282,11 тыс.рублей. </t>
  </si>
  <si>
    <t xml:space="preserve">Финансовое обеспечение, направленное на выполнение муниципального задания – 14 595,5 тыс.рублей. </t>
  </si>
  <si>
    <t xml:space="preserve">Финансовое обеспечение, направленное на выполнение муниципального задания – 9 471,3 тыс.рублей. </t>
  </si>
  <si>
    <t xml:space="preserve">Финансовое обеспечение, направленное на выполнение муниципального задания – 6 317,7 тыс.рублей. </t>
  </si>
  <si>
    <t xml:space="preserve">Финансовое обеспечение, направленное на выполнение муниципального задания – 15 291,9 тыс.рублей. </t>
  </si>
  <si>
    <t xml:space="preserve">Финансовое обеспечение, направленное на выполнение муниципального задания – 38 974,0 тыс.рублей. </t>
  </si>
  <si>
    <t xml:space="preserve">Финансовое обеспечение, направленное на выполнение муниципального задания – 10 117,7 тыс.рублей. </t>
  </si>
  <si>
    <t xml:space="preserve">Финансовое обеспечение, направленное на выполнение муниципального задания – 20 962,6 тыс.рублей. </t>
  </si>
  <si>
    <t xml:space="preserve">Финансовое обеспечение, направленное на выполнение муниципального задания – 8 990,7 тыс.рублей. </t>
  </si>
  <si>
    <t xml:space="preserve">Финансовое обеспечение, направленное на выполнение муниципального задания – 307,6 тыс.рублей. </t>
  </si>
  <si>
    <t xml:space="preserve">Финансовое обеспечение, направленное на выполнение муниципального задания – 13 357,4 тыс.рублей. </t>
  </si>
  <si>
    <t xml:space="preserve">Финансовое обеспечение, направленное на выполнение муниципального задания – 281,6 тыс.рублей. </t>
  </si>
  <si>
    <t xml:space="preserve">Финансовое обеспечение, направленное на выполнение муниципального задания – 793,2 тыс.рублей. </t>
  </si>
  <si>
    <t xml:space="preserve">Финансовое обеспечение, направленное на выполнение муниципального задания – 8 797,4 тыс.рублей. </t>
  </si>
  <si>
    <t xml:space="preserve">Финансовое обеспечение, направленное на выполнение муниципального задания – 403,6 тыс.рублей. </t>
  </si>
  <si>
    <t xml:space="preserve">Финансовое обеспечение, направленное на выполнение муниципального задания – 690,2 тыс.рублей. </t>
  </si>
  <si>
    <t xml:space="preserve">Финансовое обеспечение, направленное на выполнение муниципального задания – 304,0 тыс.рублей. </t>
  </si>
  <si>
    <t xml:space="preserve">Финансовое обеспечение, направленное на выполнение муниципального задания – 2 087,4 тыс.рублей. </t>
  </si>
  <si>
    <t xml:space="preserve">Финансовое обеспечение, направленное на выполнение муниципального задания – 41,3 тыс.рублей. </t>
  </si>
  <si>
    <t xml:space="preserve">Финансовое обеспечение, направленное на выполнение муниципального задания – 223,7 тыс.рублей. </t>
  </si>
  <si>
    <t>МБДОУ № 54 г. Апатиты</t>
  </si>
  <si>
    <t xml:space="preserve">Финансовое обеспечение, направленное на выполнение муниципального задания – 7 958,3 тыс.рублей. </t>
  </si>
  <si>
    <t xml:space="preserve">Финансовое обеспечение, направленное на выполнение муниципального задания – 12 898,1 тыс.рублей. </t>
  </si>
  <si>
    <t xml:space="preserve">Финансовое обеспечение, направленное на выполнение муниципального задания – 4 387,5 тыс.рублей. </t>
  </si>
  <si>
    <t xml:space="preserve">Финансовое обеспечение, направленное на выполнение муниципального задания – 1 122,7 тыс.рублей. </t>
  </si>
  <si>
    <t xml:space="preserve">Финансовое обеспечение, направленное на выполнение муниципального задания – 3 498,0 тыс.рублей. </t>
  </si>
  <si>
    <t xml:space="preserve">Финансовое обеспечение, направленное на выполнение муниципального задания – 183,4 тыс.рублей. </t>
  </si>
  <si>
    <t xml:space="preserve">Финансовое обеспечение, направленное на выполнение муниципального задания – 293,4 тыс.рублей. </t>
  </si>
  <si>
    <t>МБДОУ № 50 г. Апатиты</t>
  </si>
  <si>
    <t xml:space="preserve">Финансовое обеспечение, направленное на выполнение муниципального задания – 177,1 тыс.рублей. </t>
  </si>
  <si>
    <t xml:space="preserve">Финансовое обеспечение, направленное на выполнение муниципального задания – 4,0 тыс.рублей. </t>
  </si>
  <si>
    <t xml:space="preserve">Финансовое обеспечение, направленное на выполнение муниципального задания – 337,4  тыс.рублей. </t>
  </si>
  <si>
    <t xml:space="preserve">Финансовое обеспечение, направленное на выполнение муниципального задания – 235,8 тыс.рублей. </t>
  </si>
  <si>
    <t xml:space="preserve">Финансовое обеспечение, направленное на выполнение муниципального задания – 482,1 тыс.рублей. </t>
  </si>
  <si>
    <t xml:space="preserve">Финансовое обеспечение, направленное на выполнение муниципального задания – 189,7 тыс.рублей. </t>
  </si>
  <si>
    <t>1.18.  Реализация основных общеобразовательных программ начального общего образования (очная) (1-4 классы). Образовательная программа, обеспечивающая углубленное изучение отдельных учебных предметов, предметных областей (профильное обучение).</t>
  </si>
  <si>
    <t>1.19. Реализация основных общеобразовательных программ начального общего образования (проходящие обучение по состоянию здоровья в медицинских организациях 1-4 классы)</t>
  </si>
  <si>
    <t>1.20. Реализация основных общеобразовательных программ начального общего образования (адаптированная образовательная программа для детей инвалидов, проходящих обучение по состоянию здоровья на дому) 1-4 классы</t>
  </si>
  <si>
    <t>1.21. Реализация основных общеобразовательных программ начального общего образования (дети-инвалиды,проходящие обучение по состоянию здоровья на дому) 1 – 4 классы</t>
  </si>
  <si>
    <t>1.22. Реализация основных общеобразовательных программ начального общего образования (адаптированная образовательная программа для обучающихся с ограниченными возможностями здоровья (ОВЗ)) 1 – 4 классы</t>
  </si>
  <si>
    <t>1.23. Реализация основных общеобразовательных программ начального общего образования (проходящие обучение по состоянию здоровья на дому) 1 – 4 классы</t>
  </si>
  <si>
    <t>801012О.99.0.БА81АП40001</t>
  </si>
  <si>
    <t>1.25. Реализация основных общеобразовательных программ основного общего образования (очная) (5-9 классы)</t>
  </si>
  <si>
    <t>802111О.99.0.БА81АА24001</t>
  </si>
  <si>
    <t xml:space="preserve">Финансовое обеспечение, направленное на выполнение муниципального задания – 198,3 тыс.рублей. </t>
  </si>
  <si>
    <t>1.26.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5 – 9 классы</t>
  </si>
  <si>
    <t>1.27.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дети-инвалиды, обучающиеся на дому  5 – 9 классы</t>
  </si>
  <si>
    <t xml:space="preserve">Финансовое обеспечение, направленное на выполнение муниципального задания – 275,4 тыс.рублей. </t>
  </si>
  <si>
    <t xml:space="preserve">Финансовое обеспечение, направленное на выполнение муниципального задания – 158,1 тыс.рублей. </t>
  </si>
  <si>
    <t xml:space="preserve">Финансовое обеспечение, направленное на выполнение муниципального задания – 631,3 тыс.рублей. </t>
  </si>
  <si>
    <t>1.28. Реализация основных общеобразовательных программ основного общего образования, обучающиеся проходящие обучение по состоянию здоровья на дому  5 – 9 классы</t>
  </si>
  <si>
    <t>1.29. Реализация основных общеобразовательных программ основного общего образования (адаптированная образовательная программа для обучающихся с ограниченными возможностями здоровья (ОВЗ)) 
5 – 9 классы</t>
  </si>
  <si>
    <t>1.30. Реализация основных общеобразовательных программ основного общего образования (дети, проходящие обучение по состоянию здоровья в медицинских организациях) 5-9 классы</t>
  </si>
  <si>
    <t>1.31. Реализация основных общеобразовательных программ основного общего образования (дети-инвалиды, проходящие обучение по состоянию здоровья на дому) 5-9 классы</t>
  </si>
  <si>
    <t>1.32. Реализация основных общеобразовательных программ основного общего образования (адаптированная образовательная программа для детей-инвалидов, проходящих обучение по состоянию здоровья на дому) 5 - 9 классы</t>
  </si>
  <si>
    <t xml:space="preserve">Финансовое обеспечение, направленное на выполнение муниципального задания – 1 446,2 тыс.рублей. </t>
  </si>
  <si>
    <t>1.33. Реализация основных общеобразовательных программ основного общего образования (обучающиеся за исключением обучающихся с ограниченными возможностями здоровья (ОВЗ) и детей-инвалидов) очная форма 5 – 9 классы</t>
  </si>
  <si>
    <t xml:space="preserve">Финансовое обеспечение, направленное на выполнение муниципального задания – 10,9 тыс.рублей. </t>
  </si>
  <si>
    <t>1.34.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обучение), очная форма, обучающиеся за исключением обучающихся с ограниченными возможностями здоровья (ОВЗ) и детей-инвалидов)  5 – 9 классы</t>
  </si>
  <si>
    <t xml:space="preserve">Финансовое обеспечение, направленное на выполнение муниципального задания – 2,2 тыс.рублей. </t>
  </si>
  <si>
    <t>1.35.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обучение)), дети-инвалиды, очная форма обучения 5 - 9 классы</t>
  </si>
  <si>
    <t>1.36. Реализация основных общеобразовательных программ основного общего образования, обучающиеся с ограниченными возможностями здоровья (ОВЗ) проходящие обучение по состоянию здоровья на дому, адаптированная образовательная программа, очная форма обучения 5 - 9 классы</t>
  </si>
  <si>
    <t xml:space="preserve">Финансовое обеспечение, направленное на выполнение муниципального задания – 278,0 тыс.рублей. </t>
  </si>
  <si>
    <t xml:space="preserve">Финансовое обеспечение, направленное на выполнение муниципального задания – 392,2 тыс.рублей. </t>
  </si>
  <si>
    <t>1.37. Реализация основных общеобразовательных программ основного общего образования, адаптированная образовательная программа</t>
  </si>
  <si>
    <t xml:space="preserve">Финансовое обеспечение, направленное на выполнение муниципального задания – 4,4 тыс.рублей. </t>
  </si>
  <si>
    <r>
      <t xml:space="preserve">1.38. Реализация основных общеобразовательных программ  среднего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</t>
    </r>
    <r>
      <rPr>
        <b/>
        <sz val="12"/>
        <color theme="1"/>
        <rFont val="Times New Roman"/>
        <family val="1"/>
        <charset val="204"/>
      </rPr>
      <t>(очная) (10-11 классы)</t>
    </r>
  </si>
  <si>
    <t>1.40. Реализация основных общеобразовательных программ среднего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 для обучающихся с ограниченными возможностями здоровья (ОВЗ)) (обучение на дому)10 – 11 классы</t>
  </si>
  <si>
    <t>802112О.99.0.ББ11АР01001</t>
  </si>
  <si>
    <t xml:space="preserve">Финансовое обеспечение, направленное нвыполнение муниципального задания – 278,0 тыс.рублей. </t>
  </si>
  <si>
    <t xml:space="preserve">Финансовое обеспечение, направленное на выполнение муниципального задания – 118,9 тыс.рублей. </t>
  </si>
  <si>
    <t xml:space="preserve">Финансовое обеспечение, направленное на выполнение муниципального задания – 332,7 тыс.рублей. </t>
  </si>
  <si>
    <t>1.41. Реализация основных общеобразовательных программ среднего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обучение). 10 – 11 классы, проходящие обучение по состоянию здоровья в медицинских организациях</t>
  </si>
  <si>
    <t xml:space="preserve">Финансовое обеспечение, направленное на выполнение муниципального задания – 107,1 тыс.рублей. </t>
  </si>
  <si>
    <t>1.42. Реализация основных общеобразовательных программ среднего общего образования. 10 – 11 классы.  Экстернат. Образовательная программа, обеспечивающая углубленное изучение отдельных учебных предметов, предметных областей (профильное обучение)</t>
  </si>
  <si>
    <t xml:space="preserve">Финансовое обеспечение, направленное на выполнение муниципального задания – 1,8 тыс.рублей. </t>
  </si>
  <si>
    <t>1.43. Реализация основных общеобразовательных программ среднего общего образования. 10 – 11 классы. Адаптированная образовательная программа, обучающиеся с ограниченными возможностями здоровья (ОВЗ).</t>
  </si>
  <si>
    <t>1.44. Реализация основных общеобразовательных программ среднего общего образования. 10 – 11 классы. Адаптированная образовательная программа, дети-инвалиды.</t>
  </si>
  <si>
    <t xml:space="preserve">Финансовое обеспечение, направленное на выполнение муниципального задания – 22 202,4 тыс.рублей. </t>
  </si>
  <si>
    <t>1.45. Реализация дополнительных общеразвивающих программ (художественной направленности)</t>
  </si>
  <si>
    <t>1.46. Реализация дополнительных общеразвивающих программ (туристско-краеведческой направленности). Бесплатно.</t>
  </si>
  <si>
    <t xml:space="preserve">Финансовое обеспечение, направленное на выполнение муниципального задания – 380,6 тыс.рублей. </t>
  </si>
  <si>
    <t>1.47. Реализация дополнительных общеразвивающих программ (социально-педагогической направленности, на бесплатной основе)</t>
  </si>
  <si>
    <t xml:space="preserve">Финансовое обеспечение, направленное на выполнение муниципального задания – 422,8 тыс.рублей. </t>
  </si>
  <si>
    <t>1.48. Реализация дополнительных общеразвивающих программ (физкультурно-спортивной направленности)</t>
  </si>
  <si>
    <t xml:space="preserve">Финансовое обеспечение, направленное на выполнение муниципального задания – 18 980,0 тыс.рублей. </t>
  </si>
  <si>
    <t>1.49. Реализация дополнительных общеразвивающих программ (естественнонаучной направленности)</t>
  </si>
  <si>
    <t xml:space="preserve">Финансовое обеспечение, направленное на выполнение муниципального задания – 2 748,4 тыс.рублей. </t>
  </si>
  <si>
    <t>1.50. Реализация дополнительных общеразвивающих программ (технической направленности)</t>
  </si>
  <si>
    <t xml:space="preserve">Финансовое обеспечение, направленное на выполнение муниципального задания – 10740,0 тыс.рублей. </t>
  </si>
  <si>
    <t>1.51. 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 научно – исследовательской) деятельности, творческой деятельности, физкультурно – спортивной деятельности</t>
  </si>
  <si>
    <t xml:space="preserve">1.52. Ведение бухгалтерского учета бюджетными учреждениями, формирование регистров бухгалтерского учета </t>
  </si>
  <si>
    <t xml:space="preserve">Финансовое обеспечение, направленное на выполнение муниципального задания – 57 234,3 тыс.рублей. </t>
  </si>
  <si>
    <t>1.53. Ведение бухгалтерского учета автономными учреждениями, формирование регистров бухгалтерского учета</t>
  </si>
  <si>
    <t xml:space="preserve">Финансовое обеспечение, направленное на выполнение муниципального задания – 5 420,5 тыс.рублей. </t>
  </si>
  <si>
    <t>1.54. 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</t>
  </si>
  <si>
    <t xml:space="preserve">Финансовое обеспечение, направленное на выполнение муниципального задания – 265,4 тыс.рублей. </t>
  </si>
  <si>
    <t>1.55. Формирование финансовой (бухгалтерской) отчетности бюджетных и автономных учреждений</t>
  </si>
  <si>
    <t xml:space="preserve">Финансовое обеспечение, направленное на выполнение муниципального задания – 2 447,2 тыс.рублей. </t>
  </si>
  <si>
    <t>1.56. Содержание ( эксплуатация) имущества</t>
  </si>
  <si>
    <t xml:space="preserve">Финансовое обеспечение, направленное на выполнение муниципального задания – 18 105,4 тыс.рублей. </t>
  </si>
  <si>
    <t>1.57. 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</si>
  <si>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 xml:space="preserve">Финансовое обеспечение, направленное на выполнение муниципального задания – 17 040,2 тыс.рублей. </t>
  </si>
  <si>
    <t>Муниципальное задание будет откорректировано на 31.12.2024</t>
  </si>
  <si>
    <t>Превышение объясняется увеличением обучающихся</t>
  </si>
  <si>
    <t xml:space="preserve">Превышение объясняется увеличением контингента обучающихся. </t>
  </si>
  <si>
    <t xml:space="preserve">Муниципальное задание выполнено. Превышение объясняется увеличением контингента обучающихся. </t>
  </si>
  <si>
    <t>Муниципальное задание выполнено. Превышение объясняется увеличением контингента обучающихся</t>
  </si>
  <si>
    <t>Превышение объясняется увеличением контингента обучающихся</t>
  </si>
  <si>
    <t>1.24. Реализация основных общеобразовательных программ начального общего образования ( проходящие обучение по состоянию здоровья на дому)  1 – 4 классы, обучающиеся с ограниченными возможностями здоровья (ОВЗ), адаптированная образовательная программа</t>
  </si>
  <si>
    <t>1.39. Реализация основных общеобразовательных программ  среднего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(проходящие обучение по состоянию здоровья на дому) (10-11 классы)</t>
  </si>
  <si>
    <t>Плановое финансовое обеспечение на выполнение муниципального задания – 15 237,8 тыс. рублей.</t>
  </si>
  <si>
    <t>Плановое финансовое обеспечение на выполнение муниципального задания – 20 623,8 тыс. рублей.</t>
  </si>
  <si>
    <t xml:space="preserve"> </t>
  </si>
  <si>
    <t>Плановое финансовое обеспечение на выполнение муниципального задания – 2 741,5 тыс. рублей.</t>
  </si>
  <si>
    <t>Плановое финансовое обеспечение на выполнение муниципального задания – 13 536,6 тыс. рублей.</t>
  </si>
  <si>
    <t>Плановое финансовое обеспечение на выполнение муниципального задания – 55 116,3 тыс. рублей.</t>
  </si>
  <si>
    <t>Плановое финансовое обеспечение на выполнение муниципального задания –  3 895,7 тыс. рублей.</t>
  </si>
  <si>
    <t>Плановое финансовое обеспечение на выполнение муниципального задания – 5 071,6 тыс. рублей.</t>
  </si>
  <si>
    <t>Плановое финансовое обеспечение на выполнение муниципального задания – 2 267,9 тыс. рублей.</t>
  </si>
  <si>
    <t>Плановое финансовое обеспечение на выполнение муниципального задания – 3 892,7тыс. рублей.</t>
  </si>
  <si>
    <t>Плановое финансовое обеспечение на выполнение муниципального задания – 8 041,3 тыс. рублей.</t>
  </si>
  <si>
    <t>Плановое финансовое обеспечение на выполнение муниципального задания – 4 687,5 тыс. рублей.</t>
  </si>
  <si>
    <t>Плановое финансовое обеспечение на выполнение муниципального задания – 7 879,7тыс. рублей.</t>
  </si>
  <si>
    <t>Плановое финансовое обеспечение на выполнение муниципального задания – 5 547,8  тыс. рублей.</t>
  </si>
  <si>
    <t>Плановое финансовое обеспечение на выполнение муниципального задания – 2 454,5 тыс. рублей.</t>
  </si>
  <si>
    <t>Плановое финансовое обеспечение на выполнение муниципального задания – 1 642,8 тыс. рублей.</t>
  </si>
  <si>
    <t>Плановое финансовое обеспечение на выполнение муниципального задания – 6 154,4 тыс. рублей.</t>
  </si>
  <si>
    <r>
      <t>Плановое финансовое обеспечение на выполнение муниципального задания – 5 606,8</t>
    </r>
    <r>
      <rPr>
        <sz val="10"/>
        <color theme="1"/>
        <rFont val="Times New Roman"/>
        <family val="1"/>
        <charset val="204"/>
      </rPr>
      <t>т</t>
    </r>
    <r>
      <rPr>
        <sz val="11"/>
        <color theme="1"/>
        <rFont val="Times New Roman"/>
        <family val="1"/>
        <charset val="204"/>
      </rPr>
      <t>ыс. рублей.</t>
    </r>
  </si>
  <si>
    <t>Плановое финансовое обеспечение на выполнение муниципального задания – 6 370,7 тыс. рублей.</t>
  </si>
  <si>
    <t>Плановое финансовое обеспечение на выполнение муниципального задания – 11 181,2 тыс. рублей.</t>
  </si>
  <si>
    <t>Допустимое отклонение по данной услуге 10% ( мун.задание - исполнено)</t>
  </si>
  <si>
    <t>за 2024 год</t>
  </si>
  <si>
    <t xml:space="preserve"> Плановое финансовое обеспечение на выполнение муниципального задания в целом – 7 627,6 тыс. рублей, фактическое выполнение 7 484,4 тыс. рублей 98,12 %.</t>
  </si>
  <si>
    <t xml:space="preserve">Финансовое обеспечение, направленное на выполнение муниципального задания – 23 497,6 тыс.рублей. </t>
  </si>
  <si>
    <t xml:space="preserve">Финансовое обеспечение, направленное на выполнение муниципального задания – 25 473,1 тыс.рублей. </t>
  </si>
  <si>
    <t xml:space="preserve">Финансовое обеспечение, направленное на выполнение муниципального задания – 30 703,3 тыс.рублей. </t>
  </si>
  <si>
    <t xml:space="preserve">Финансовое обеспечение, направленное на выполнение муниципального задания – 25 134,8 тыс.рублей. </t>
  </si>
  <si>
    <t xml:space="preserve">Финансовое обеспечение, направленное на выполнение муниципального задания – 11 896,8 тыс.рублей. </t>
  </si>
  <si>
    <t>Финансовое обеспечение, направленное на выполнение муниципального задания – 17 086,8 тыс.рублей</t>
  </si>
  <si>
    <t xml:space="preserve">Финансовое обеспечение, направленное на выполнение муниципального задания – 29 036,6 тыс.рублей. </t>
  </si>
  <si>
    <t xml:space="preserve">Финансовое обеспечение, направленное на выполнение муниципального задания – 29 536,6 тыс.рублей. </t>
  </si>
  <si>
    <t xml:space="preserve">Финансовое обеспечение, направленное на выполнение муниципального задания – 17 832,7  тыс.рублей. </t>
  </si>
  <si>
    <t xml:space="preserve">Финансовое обеспечение, направленное на выполнение муниципального задания – 41 320,6 тыс.рублей. </t>
  </si>
  <si>
    <t xml:space="preserve">Финансовое обеспечение, направленное на выполнение муниципального задания – 17 175,1 тыс.рублей. </t>
  </si>
  <si>
    <t xml:space="preserve">Финансовое обеспечение, направленное на выполнение муниципального задания – 27 811,9 тыс.рублей. </t>
  </si>
  <si>
    <t xml:space="preserve">Финансовое обеспечение, направленное на выполнение муниципального задания – 18 566,2  тыс.рублей. </t>
  </si>
  <si>
    <t xml:space="preserve">Финансовое обеспечение, направленное на выполнение муниципального задания – 29 498,4 тыс.рублей. </t>
  </si>
  <si>
    <t xml:space="preserve">Финансовое обеспечение, направленное на выполнение муниципального задания – 25 337,3 тыс.рублей. </t>
  </si>
  <si>
    <t xml:space="preserve">Финансовое обеспечение, направленное на выполнение муниципального задания – 3 436,9 тыс.рублей. </t>
  </si>
  <si>
    <t xml:space="preserve">Финансовое обеспечение, направленное на выполнение муниципального задания – 289,2 тыс.рублей. </t>
  </si>
  <si>
    <t xml:space="preserve">Финансовое обеспечение, направленное на выполнение муниципального задания – 165,1 тыс.рублей. </t>
  </si>
  <si>
    <t xml:space="preserve">Финансовое обеспечение, направленное на выполнение муниципального задания – 295,4 тыс.рублей. </t>
  </si>
  <si>
    <t xml:space="preserve">Финансовое обеспечение, направленное на выполнение муниципального задания – 155,5 тыс.рублей. </t>
  </si>
  <si>
    <t xml:space="preserve">Финансовое обеспечение, направленное на выполнение муниципального задания – 305,4 тыс.рублей. </t>
  </si>
  <si>
    <t xml:space="preserve">Финансовое обеспечение, направленное на выполнение муниципального задания – 537,5 тыс.рублей. </t>
  </si>
  <si>
    <t xml:space="preserve">Финансовое обеспечение, направленное на выполнение муниципального задания – 198,7 тыс.рублей. </t>
  </si>
  <si>
    <t xml:space="preserve">Финансовое обеспечение, направленное на выполнение муниципального задания – 239,4 тыс.рублей. </t>
  </si>
  <si>
    <t xml:space="preserve">Финансовое обеспечение, направленное на выполнение муниципального задания – 258,7 тыс.рублей. </t>
  </si>
  <si>
    <t xml:space="preserve">Финансовое обеспечение, направленное на выполнение муниципального задания – 3 793,2 тыс.рублей. </t>
  </si>
  <si>
    <t xml:space="preserve">Финансовое обеспечение, направленное на выполнение муниципального задания – 425,5 тыс.рублей. </t>
  </si>
  <si>
    <t xml:space="preserve">Финансовое обеспечение, направленное на выполнение муниципального задания – 264,4 тыс.рублей. </t>
  </si>
  <si>
    <t xml:space="preserve">Финансовое обеспечение, направленное на выполнение муниципального задания – 1 679,6 тыс.рублей. </t>
  </si>
  <si>
    <t xml:space="preserve">Финансовое обеспечение, направленное на выполнение муниципального задания – 122,5 тыс.рублей. </t>
  </si>
  <si>
    <t xml:space="preserve">Финансовое обеспечение, направленное на выполнение муниципального задания – 290,3 тыс.рублей. </t>
  </si>
  <si>
    <t xml:space="preserve">Финансовое обеспечение, направленное на выполнение муниципального задания – 577,5 тыс.рублей. </t>
  </si>
  <si>
    <t xml:space="preserve">Финансовое обеспечение, направленное на выполнение муниципального задания – 58,0 тыс.рублей. </t>
  </si>
  <si>
    <t xml:space="preserve">Финансовое обеспечение, направленное на выполнение муниципального задания – 217,0 тыс.рублей. </t>
  </si>
  <si>
    <t xml:space="preserve">Финансовое обеспечение, направленное на выполнение муниципального задания – 126,1 тыс.рублей. </t>
  </si>
  <si>
    <t xml:space="preserve">Финансовое обеспечение, направленное на выполнение муниципального задания – 760,3 тыс.рублей. </t>
  </si>
  <si>
    <t xml:space="preserve">Финансовое обеспечение, направленное на выполнение муниципального задания – 350,0 тыс.рублей. </t>
  </si>
  <si>
    <t xml:space="preserve">Финансовое обеспечение, направленное на выполнение муниципального задания – 30 443,9 тыс.рублей. </t>
  </si>
  <si>
    <t xml:space="preserve">Финансовое обеспечение, направленное на выполнение муниципального задания – 8 123,1 тыс.рублей. </t>
  </si>
  <si>
    <t xml:space="preserve">Финансовое обеспечение, направленное на выполнение муниципального задания – 19 878,4 тыс.рублей. </t>
  </si>
  <si>
    <t xml:space="preserve">Финансовое обеспечение, направленное на выполнение муниципального задания –  27 061,9 тыс.рублей. </t>
  </si>
  <si>
    <t xml:space="preserve">Финансовое обеспечение, направленное на выполнение муниципального задания – 21 264,4 тыс.рублей. </t>
  </si>
  <si>
    <t xml:space="preserve">Финансовое обеспечение, направленное на выполнение муниципального задания – 18 074,2 тыс.рублей. </t>
  </si>
  <si>
    <t xml:space="preserve">Финансовое обеспечение, направленное на выполнение муниципального задания – 20 662,8 тыс.рублей. </t>
  </si>
  <si>
    <t xml:space="preserve">Финансовое обеспечение, направленное на выполнение муниципального задания – 12 506,9 тыс.рублей. </t>
  </si>
  <si>
    <t xml:space="preserve">Финансовое обеспечение, направленное на выполнение муниципального задания – 29 494,1 тыс.рублей. </t>
  </si>
  <si>
    <t xml:space="preserve">Финансовое обеспечение, направленное на выполнение муниципального задания – 2 058,0 тыс.рублей. </t>
  </si>
  <si>
    <t xml:space="preserve">Финансовое обеспечение, направленное на выполнение муниципального задания – 446,6  тыс.рублей. </t>
  </si>
  <si>
    <t xml:space="preserve">Финансовое обеспечение, направленное на выполнение муниципального задания – 1 761,7 тыс.рублей. </t>
  </si>
  <si>
    <t xml:space="preserve">Финансовое обеспечение, направленное на выполнение муниципального задания – 11 981,2 тыс.рублей. </t>
  </si>
  <si>
    <t xml:space="preserve">Финансовое обеспечение, направленное на выполнение муниципального задания – 16 597,1 тыс.рублей. </t>
  </si>
  <si>
    <t xml:space="preserve">Финансовое обеспечение, направленное на выполнение муниципального задания – 13 624,8 тыс.рублей. </t>
  </si>
  <si>
    <t xml:space="preserve">Финансовое обеспечение, направленное на выполнение муниципального задания – 36 661,9 тыс.рублей. </t>
  </si>
  <si>
    <t xml:space="preserve">Финансовое обеспечение, направленное на выполнение муниципального задания – 43 447,2 тыс.рублей. </t>
  </si>
  <si>
    <t xml:space="preserve">Финансовое обеспечение, направленное на выполнение муниципального задания – 113,1 тыс.рублей. </t>
  </si>
  <si>
    <t xml:space="preserve">Финансовое обеспечение, направленное на выполнение муниципального задания – 79,1 тыс.рублей. </t>
  </si>
  <si>
    <t xml:space="preserve">Финансовое обеспечение, направленное на выполнение муниципального задания – 117,4 тыс.рублей. </t>
  </si>
  <si>
    <t>Муниципальное задание выполнено. Превышение объясняется увеличением обучающихся</t>
  </si>
  <si>
    <t xml:space="preserve">Финансовое обеспечение, направленное на выполнение муниципального задания – 17 458,4 тыс.рублей. </t>
  </si>
  <si>
    <t xml:space="preserve">Финансовое обеспечение, направленное на выполнение муниципального задания – 17 245,3 тыс.рублей. </t>
  </si>
  <si>
    <t xml:space="preserve">Финансовое обеспечение, направленное на выполнение муниципального задания – 22 121,3 тыс.рублей. </t>
  </si>
  <si>
    <t xml:space="preserve">Финансовое обеспечение, направленное на выполнение муниципального задания – 10 878,8 тыс.рублей. </t>
  </si>
  <si>
    <t xml:space="preserve">Финансовое обеспечение, направленное на выполнение муниципального задания – 20 322,8 тыс.рублей. </t>
  </si>
  <si>
    <t xml:space="preserve">Финансовое обеспечение, направленное на выполнение муниципального задания – 22 801,4 тыс.рублей. </t>
  </si>
  <si>
    <t xml:space="preserve">Финансовое обеспечение, направленное на выполнение муниципального задания – 22 041,6 тыс.рублей. </t>
  </si>
  <si>
    <t xml:space="preserve">Финансовое обеспечение, направленное на выполнение муниципального задания – 18 799,6 тыс.рублей. </t>
  </si>
  <si>
    <t xml:space="preserve">Финансовое обеспечение, направленное на выполнение муниципального задания – 63 758,6 тыс.рублей. </t>
  </si>
  <si>
    <t xml:space="preserve">Финансовое обеспечение, направленное на выполнение муниципального задания – 16 831,8тыс.рублей. </t>
  </si>
  <si>
    <t xml:space="preserve">Финансовое обеспечение, направленное на выполнение муниципального задания – 29 310,5 тыс.рублей. </t>
  </si>
  <si>
    <t xml:space="preserve">Финансовое обеспечение, направленное на выполнение муниципального задания – 35 875,8 тыс.рублей. </t>
  </si>
  <si>
    <t xml:space="preserve">Финансовое обеспечение, направленное на выполнение муниципального задания – 13 024,0 тыс.рублей. </t>
  </si>
  <si>
    <t xml:space="preserve">Финансовое обеспечение, направленное на выполнение муниципального задания – 22 495,2 тыс.рублей. </t>
  </si>
  <si>
    <t xml:space="preserve">Финансовое обеспечение, направленное на выполнение муниципального задания – 39 370,0 тыс.рублей. </t>
  </si>
  <si>
    <t xml:space="preserve">Финансовое обеспечение, направленное на выполнение муниципального задания – 26 782,1 тыс.рублей. </t>
  </si>
  <si>
    <t xml:space="preserve">Финансовое обеспечение, направленное на выполнение муниципального задания – 30 050,5 тыс.рублей. </t>
  </si>
  <si>
    <t xml:space="preserve">Финансовое обеспечение, направленное на выполнение муниципального задания – 36 742,6 тыс.рублей. </t>
  </si>
  <si>
    <t xml:space="preserve">Финансовое обеспечение, направленное на выполнение муниципального задания – 69 222,8 тыс.рублей. </t>
  </si>
  <si>
    <t xml:space="preserve">Финансовое обеспечение, направленное на выполнение муниципального задания – 928,9 тыс.рублей. </t>
  </si>
  <si>
    <t xml:space="preserve">Финансовое обеспечение, направленное на выполнение муниципального задания – 5 241,3 тыс.рублей. </t>
  </si>
  <si>
    <t xml:space="preserve">Финансовое обеспечение, направленное на выполнение муниципального задания – 959,0 тыс.рублей. </t>
  </si>
  <si>
    <t xml:space="preserve">Муниципальное задание выполнено.Превышение объясняется увеличением контингента обучающихся. </t>
  </si>
  <si>
    <t xml:space="preserve">Финансовое обеспечение, направленное на выполнение муниципального задания – 105,4 тыс.рублей. </t>
  </si>
  <si>
    <t xml:space="preserve">Финансовое обеспечение, направленное на выполнение муниципального задания – 6,6 тыс.рублей. </t>
  </si>
  <si>
    <t xml:space="preserve">Финансовое обеспечение, направленное на выполнение муниципального задания – 12,8 тыс.рублей. </t>
  </si>
  <si>
    <t xml:space="preserve">Финансовое обеспечение, направленное на выполнение муниципального задания – 11,1 тыс.рублей. </t>
  </si>
  <si>
    <t xml:space="preserve">Финансовое обеспечение, направленное на выполнение муниципального задания – 10 209,5 тыс.рублей. </t>
  </si>
  <si>
    <t xml:space="preserve">Финансовое обеспечение, направленное на выполнение муниципального задания – 6 021,5 тыс.рублей. </t>
  </si>
  <si>
    <t xml:space="preserve">Финансовое обеспечение, направленное на выполнение муниципального задания – 7 362,2 тыс.рублей. </t>
  </si>
  <si>
    <t xml:space="preserve">Финансовое обеспечение, направленное на выполнение муниципального задания – 9 530,7 тыс.рублей. </t>
  </si>
  <si>
    <t xml:space="preserve">Финансовое обеспечение, направленное на выполнение муниципального задания – 9 170,4 тыс.рублей. </t>
  </si>
  <si>
    <t xml:space="preserve">Финансовое обеспечение, направленное на выполнение муниципального задания – 8 205,3 тыс.рублей. </t>
  </si>
  <si>
    <t xml:space="preserve">Финансовое обеспечение, направленное на выполнение муниципального задания – 16 125,2 тыс.рублей. </t>
  </si>
  <si>
    <t xml:space="preserve">Финансовое обеспечение, направленное на выполнение муниципального задания – 336,7 тыс.рублей. </t>
  </si>
  <si>
    <t xml:space="preserve">Финансовое обеспечение, направленное на выполнение муниципального задания – 142,5 тыс.рублей. </t>
  </si>
  <si>
    <t xml:space="preserve">Финансовое обеспечение, направленное на выполнение муниципального задания – 283,5 тыс.рублей. </t>
  </si>
  <si>
    <t xml:space="preserve">Финансовое обеспечение, направленное на выполнение муниципального задания – 6 451,2 тыс.рублей. </t>
  </si>
  <si>
    <t xml:space="preserve">Финансовое обеспечение, направленное на выполнение муниципального задания – 1 746,1 тыс.рублей. </t>
  </si>
  <si>
    <t>Муниципальное задание выполнено. Превышение объясняется увеличением численности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</si>
</sst>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91">
    <xf numFmtId="0" fontId="0" fillId="0" borderId="0" xfId="0"/>
    <xf numFmtId="0" fontId="4" fillId="2" borderId="1" xfId="0" applyFont="1" applyFill="1" applyBorder="1" applyAlignment="1">
      <alignment horizontal="left" vertical="center" wrapText="1" shrinkToFit="1"/>
    </xf>
    <xf numFmtId="0" fontId="0" fillId="2" borderId="0" xfId="0" applyFill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ill="1" applyAlignment="1">
      <alignment wrapText="1" shrinkToFit="1"/>
    </xf>
    <xf numFmtId="0" fontId="2" fillId="2" borderId="1" xfId="0" applyFont="1" applyFill="1" applyBorder="1" applyAlignment="1">
      <alignment horizontal="center" vertical="top" wrapText="1" shrinkToFit="1"/>
    </xf>
    <xf numFmtId="0" fontId="9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0" fillId="2" borderId="0" xfId="0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wrapText="1" shrinkToFit="1"/>
    </xf>
    <xf numFmtId="0" fontId="10" fillId="2" borderId="0" xfId="0" applyFont="1" applyFill="1" applyAlignment="1">
      <alignment wrapText="1"/>
    </xf>
    <xf numFmtId="166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 shrinkToFi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 shrinkToFi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0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166" fontId="7" fillId="0" borderId="1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 shrinkToFi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2" fillId="0" borderId="11" xfId="0" applyFont="1" applyFill="1" applyBorder="1" applyAlignment="1">
      <alignment vertical="center" wrapText="1" shrinkToFit="1"/>
    </xf>
    <xf numFmtId="3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 shrinkToFi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 shrinkToFi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9" fontId="2" fillId="0" borderId="1" xfId="1" applyNumberFormat="1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 shrinkToFi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F00FF"/>
      <color rgb="FFFF99CC"/>
      <color rgb="FFCCFFFF"/>
      <color rgb="FF96F4E9"/>
      <color rgb="FF99FFCC"/>
      <color rgb="FFFFE5FF"/>
      <color rgb="FFDEBDFF"/>
      <color rgb="FF41F1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N477"/>
  <sheetViews>
    <sheetView tabSelected="1" view="pageBreakPreview" zoomScale="60" zoomScaleNormal="90" workbookViewId="0">
      <pane ySplit="8" topLeftCell="A48" activePane="bottomLeft" state="frozen"/>
      <selection pane="bottomLeft" activeCell="A133" sqref="A133:M133"/>
    </sheetView>
  </sheetViews>
  <sheetFormatPr defaultColWidth="9.140625" defaultRowHeight="15" x14ac:dyDescent="0.25"/>
  <cols>
    <col min="1" max="1" width="13.42578125" style="2" customWidth="1"/>
    <col min="2" max="2" width="19.85546875" style="2" customWidth="1"/>
    <col min="3" max="3" width="9.140625" style="2"/>
    <col min="4" max="4" width="21.85546875" style="2" customWidth="1"/>
    <col min="5" max="5" width="18" style="2" customWidth="1"/>
    <col min="6" max="6" width="16.85546875" style="2" hidden="1" customWidth="1"/>
    <col min="7" max="7" width="12.42578125" style="2" customWidth="1"/>
    <col min="8" max="8" width="11.5703125" style="2" customWidth="1"/>
    <col min="9" max="9" width="16.42578125" style="2" customWidth="1"/>
    <col min="10" max="10" width="9.140625" style="2" customWidth="1"/>
    <col min="11" max="11" width="59.42578125" style="2" customWidth="1"/>
    <col min="12" max="12" width="29.5703125" style="3" customWidth="1"/>
    <col min="13" max="13" width="47" style="4" customWidth="1"/>
    <col min="14" max="14" width="52.42578125" style="2" customWidth="1"/>
    <col min="15" max="15" width="10.140625" style="2" customWidth="1"/>
    <col min="16" max="16384" width="9.140625" style="2"/>
  </cols>
  <sheetData>
    <row r="2" spans="1:13" ht="18.75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8.75" x14ac:dyDescent="0.3">
      <c r="A3" s="29" t="s">
        <v>523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8.600000000000001" x14ac:dyDescent="0.3">
      <c r="A4" s="18"/>
    </row>
    <row r="5" spans="1:13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30" t="s">
        <v>2</v>
      </c>
      <c r="K5" s="31"/>
      <c r="L5" s="25" t="s">
        <v>91</v>
      </c>
      <c r="M5" s="36" t="s">
        <v>3</v>
      </c>
    </row>
    <row r="6" spans="1:13" x14ac:dyDescent="0.25">
      <c r="A6" s="25" t="s">
        <v>4</v>
      </c>
      <c r="B6" s="25"/>
      <c r="C6" s="25" t="s">
        <v>5</v>
      </c>
      <c r="D6" s="25"/>
      <c r="E6" s="25" t="s">
        <v>210</v>
      </c>
      <c r="F6" s="37" t="s">
        <v>209</v>
      </c>
      <c r="G6" s="25" t="s">
        <v>7</v>
      </c>
      <c r="H6" s="25" t="s">
        <v>8</v>
      </c>
      <c r="I6" s="25" t="s">
        <v>66</v>
      </c>
      <c r="J6" s="32"/>
      <c r="K6" s="33"/>
      <c r="L6" s="25"/>
      <c r="M6" s="36"/>
    </row>
    <row r="7" spans="1:13" ht="67.7" customHeight="1" x14ac:dyDescent="0.25">
      <c r="A7" s="25"/>
      <c r="B7" s="25"/>
      <c r="C7" s="25" t="s">
        <v>6</v>
      </c>
      <c r="D7" s="25"/>
      <c r="E7" s="25"/>
      <c r="F7" s="38"/>
      <c r="G7" s="25"/>
      <c r="H7" s="25"/>
      <c r="I7" s="25"/>
      <c r="J7" s="34"/>
      <c r="K7" s="35"/>
      <c r="L7" s="25"/>
      <c r="M7" s="36"/>
    </row>
    <row r="8" spans="1:13" ht="14.25" x14ac:dyDescent="0.25">
      <c r="A8" s="27">
        <v>1</v>
      </c>
      <c r="B8" s="27"/>
      <c r="C8" s="27">
        <v>2</v>
      </c>
      <c r="D8" s="27"/>
      <c r="E8" s="17">
        <v>3</v>
      </c>
      <c r="F8" s="17"/>
      <c r="G8" s="17">
        <v>4</v>
      </c>
      <c r="H8" s="17">
        <v>5</v>
      </c>
      <c r="I8" s="17"/>
      <c r="J8" s="27">
        <v>6</v>
      </c>
      <c r="K8" s="27"/>
      <c r="L8" s="17"/>
      <c r="M8" s="5">
        <v>7</v>
      </c>
    </row>
    <row r="9" spans="1:13" s="8" customFormat="1" ht="15.75" customHeight="1" x14ac:dyDescent="0.25">
      <c r="A9" s="28" t="s">
        <v>9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6"/>
      <c r="M9" s="7"/>
    </row>
    <row r="10" spans="1:13" s="8" customFormat="1" ht="24" customHeight="1" x14ac:dyDescent="0.25">
      <c r="A10" s="26" t="s">
        <v>245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16" t="s">
        <v>92</v>
      </c>
      <c r="M10" s="1"/>
    </row>
    <row r="11" spans="1:13" s="8" customFormat="1" ht="73.5" customHeight="1" x14ac:dyDescent="0.25">
      <c r="A11" s="39" t="s">
        <v>10</v>
      </c>
      <c r="B11" s="40"/>
      <c r="C11" s="41" t="s">
        <v>11</v>
      </c>
      <c r="D11" s="42"/>
      <c r="E11" s="43">
        <v>41.6</v>
      </c>
      <c r="F11" s="43">
        <v>61.3</v>
      </c>
      <c r="G11" s="43">
        <v>42.5</v>
      </c>
      <c r="H11" s="44">
        <f>G11-E11</f>
        <v>0.89999999999999858</v>
      </c>
      <c r="I11" s="45">
        <f>G11/E11</f>
        <v>1.0216346153846154</v>
      </c>
      <c r="J11" s="46" t="s">
        <v>246</v>
      </c>
      <c r="K11" s="47"/>
      <c r="L11" s="48" t="s">
        <v>92</v>
      </c>
      <c r="M11" s="49" t="s">
        <v>342</v>
      </c>
    </row>
    <row r="12" spans="1:13" s="8" customFormat="1" ht="75.2" customHeight="1" x14ac:dyDescent="0.25">
      <c r="A12" s="39" t="s">
        <v>12</v>
      </c>
      <c r="B12" s="40"/>
      <c r="C12" s="41" t="s">
        <v>11</v>
      </c>
      <c r="D12" s="42"/>
      <c r="E12" s="43">
        <v>14.4</v>
      </c>
      <c r="F12" s="43">
        <v>32.9</v>
      </c>
      <c r="G12" s="43">
        <v>14.4</v>
      </c>
      <c r="H12" s="44">
        <f>G12-E12</f>
        <v>0</v>
      </c>
      <c r="I12" s="45">
        <f>G12/E12</f>
        <v>1</v>
      </c>
      <c r="J12" s="46" t="s">
        <v>246</v>
      </c>
      <c r="K12" s="47"/>
      <c r="L12" s="48" t="s">
        <v>92</v>
      </c>
      <c r="M12" s="49" t="s">
        <v>343</v>
      </c>
    </row>
    <row r="13" spans="1:13" s="8" customFormat="1" ht="86.25" customHeight="1" x14ac:dyDescent="0.25">
      <c r="A13" s="39" t="s">
        <v>13</v>
      </c>
      <c r="B13" s="40"/>
      <c r="C13" s="41" t="s">
        <v>11</v>
      </c>
      <c r="D13" s="42"/>
      <c r="E13" s="43">
        <v>39.6</v>
      </c>
      <c r="F13" s="43">
        <v>19.3</v>
      </c>
      <c r="G13" s="43">
        <v>38.200000000000003</v>
      </c>
      <c r="H13" s="44">
        <f>G13-E13</f>
        <v>-1.3999999999999986</v>
      </c>
      <c r="I13" s="45">
        <f>G13/E13</f>
        <v>0.96464646464646464</v>
      </c>
      <c r="J13" s="46" t="s">
        <v>225</v>
      </c>
      <c r="K13" s="47"/>
      <c r="L13" s="48" t="s">
        <v>92</v>
      </c>
      <c r="M13" s="49" t="s">
        <v>344</v>
      </c>
    </row>
    <row r="14" spans="1:13" s="8" customFormat="1" ht="90" customHeight="1" x14ac:dyDescent="0.25">
      <c r="A14" s="39" t="s">
        <v>14</v>
      </c>
      <c r="B14" s="40"/>
      <c r="C14" s="41" t="s">
        <v>11</v>
      </c>
      <c r="D14" s="42"/>
      <c r="E14" s="43">
        <v>42.4</v>
      </c>
      <c r="F14" s="43">
        <v>53.3</v>
      </c>
      <c r="G14" s="43">
        <v>42.2</v>
      </c>
      <c r="H14" s="44">
        <f>G14-E14</f>
        <v>-0.19999999999999574</v>
      </c>
      <c r="I14" s="45">
        <f>G14/E14</f>
        <v>0.99528301886792458</v>
      </c>
      <c r="J14" s="46" t="s">
        <v>225</v>
      </c>
      <c r="K14" s="47"/>
      <c r="L14" s="48" t="s">
        <v>92</v>
      </c>
      <c r="M14" s="49" t="s">
        <v>345</v>
      </c>
    </row>
    <row r="15" spans="1:13" s="8" customFormat="1" ht="72" customHeight="1" x14ac:dyDescent="0.25">
      <c r="A15" s="39" t="s">
        <v>15</v>
      </c>
      <c r="B15" s="40"/>
      <c r="C15" s="41" t="s">
        <v>11</v>
      </c>
      <c r="D15" s="42"/>
      <c r="E15" s="43">
        <v>16.899999999999999</v>
      </c>
      <c r="F15" s="43">
        <v>18.3</v>
      </c>
      <c r="G15" s="43">
        <v>17</v>
      </c>
      <c r="H15" s="44">
        <f>G15-E15</f>
        <v>0.10000000000000142</v>
      </c>
      <c r="I15" s="45">
        <f>G15/E15</f>
        <v>1.0059171597633136</v>
      </c>
      <c r="J15" s="46" t="s">
        <v>246</v>
      </c>
      <c r="K15" s="47"/>
      <c r="L15" s="48" t="s">
        <v>92</v>
      </c>
      <c r="M15" s="49" t="s">
        <v>346</v>
      </c>
    </row>
    <row r="16" spans="1:13" s="8" customFormat="1" ht="81" customHeight="1" x14ac:dyDescent="0.25">
      <c r="A16" s="39" t="s">
        <v>16</v>
      </c>
      <c r="B16" s="40"/>
      <c r="C16" s="41" t="s">
        <v>11</v>
      </c>
      <c r="D16" s="42"/>
      <c r="E16" s="43">
        <v>53.4</v>
      </c>
      <c r="F16" s="43">
        <v>66.8</v>
      </c>
      <c r="G16" s="43">
        <v>53.3</v>
      </c>
      <c r="H16" s="44">
        <f t="shared" ref="H16:H50" si="0">G16-E16</f>
        <v>-0.10000000000000142</v>
      </c>
      <c r="I16" s="45">
        <f t="shared" ref="I16:I25" si="1">G16/E16</f>
        <v>0.99812734082397003</v>
      </c>
      <c r="J16" s="46" t="s">
        <v>225</v>
      </c>
      <c r="K16" s="47"/>
      <c r="L16" s="48" t="s">
        <v>92</v>
      </c>
      <c r="M16" s="49" t="s">
        <v>347</v>
      </c>
    </row>
    <row r="17" spans="1:13" s="8" customFormat="1" ht="90" customHeight="1" x14ac:dyDescent="0.25">
      <c r="A17" s="41" t="s">
        <v>17</v>
      </c>
      <c r="B17" s="42"/>
      <c r="C17" s="41" t="s">
        <v>11</v>
      </c>
      <c r="D17" s="42"/>
      <c r="E17" s="43">
        <v>61.4</v>
      </c>
      <c r="F17" s="43">
        <v>69.3</v>
      </c>
      <c r="G17" s="43">
        <v>59.8</v>
      </c>
      <c r="H17" s="44">
        <f t="shared" si="0"/>
        <v>-1.6000000000000014</v>
      </c>
      <c r="I17" s="45">
        <f t="shared" si="1"/>
        <v>0.97394136807817588</v>
      </c>
      <c r="J17" s="46" t="s">
        <v>225</v>
      </c>
      <c r="K17" s="47"/>
      <c r="L17" s="48" t="s">
        <v>92</v>
      </c>
      <c r="M17" s="49" t="s">
        <v>348</v>
      </c>
    </row>
    <row r="18" spans="1:13" s="8" customFormat="1" ht="45" customHeight="1" x14ac:dyDescent="0.25">
      <c r="A18" s="41" t="s">
        <v>18</v>
      </c>
      <c r="B18" s="42"/>
      <c r="C18" s="41" t="s">
        <v>11</v>
      </c>
      <c r="D18" s="42"/>
      <c r="E18" s="43">
        <v>21.9</v>
      </c>
      <c r="F18" s="43">
        <v>21.8</v>
      </c>
      <c r="G18" s="43">
        <v>21.7</v>
      </c>
      <c r="H18" s="44">
        <f t="shared" si="0"/>
        <v>-0.19999999999999929</v>
      </c>
      <c r="I18" s="45">
        <f>G18/E18</f>
        <v>0.9908675799086758</v>
      </c>
      <c r="J18" s="46" t="s">
        <v>225</v>
      </c>
      <c r="K18" s="47"/>
      <c r="L18" s="48" t="s">
        <v>92</v>
      </c>
      <c r="M18" s="49" t="s">
        <v>349</v>
      </c>
    </row>
    <row r="19" spans="1:13" s="8" customFormat="1" ht="61.5" customHeight="1" x14ac:dyDescent="0.25">
      <c r="A19" s="50" t="s">
        <v>19</v>
      </c>
      <c r="B19" s="50"/>
      <c r="C19" s="50" t="s">
        <v>11</v>
      </c>
      <c r="D19" s="50"/>
      <c r="E19" s="43">
        <v>38.700000000000003</v>
      </c>
      <c r="F19" s="43">
        <v>40.299999999999997</v>
      </c>
      <c r="G19" s="43">
        <v>38.9</v>
      </c>
      <c r="H19" s="44">
        <f t="shared" si="0"/>
        <v>0.19999999999999574</v>
      </c>
      <c r="I19" s="45">
        <f t="shared" si="1"/>
        <v>1.0051679586563307</v>
      </c>
      <c r="J19" s="46" t="s">
        <v>246</v>
      </c>
      <c r="K19" s="47"/>
      <c r="L19" s="48" t="s">
        <v>92</v>
      </c>
      <c r="M19" s="49" t="s">
        <v>350</v>
      </c>
    </row>
    <row r="20" spans="1:13" s="8" customFormat="1" ht="72.75" customHeight="1" x14ac:dyDescent="0.25">
      <c r="A20" s="50" t="s">
        <v>20</v>
      </c>
      <c r="B20" s="50"/>
      <c r="C20" s="50" t="s">
        <v>11</v>
      </c>
      <c r="D20" s="50"/>
      <c r="E20" s="43">
        <v>36.1</v>
      </c>
      <c r="F20" s="43">
        <v>33</v>
      </c>
      <c r="G20" s="43">
        <v>36.299999999999997</v>
      </c>
      <c r="H20" s="44">
        <f t="shared" si="0"/>
        <v>0.19999999999999574</v>
      </c>
      <c r="I20" s="45">
        <f t="shared" si="1"/>
        <v>1.0055401662049861</v>
      </c>
      <c r="J20" s="46" t="s">
        <v>246</v>
      </c>
      <c r="K20" s="47"/>
      <c r="L20" s="48" t="s">
        <v>92</v>
      </c>
      <c r="M20" s="49" t="s">
        <v>351</v>
      </c>
    </row>
    <row r="21" spans="1:13" s="8" customFormat="1" ht="92.25" customHeight="1" x14ac:dyDescent="0.25">
      <c r="A21" s="50" t="s">
        <v>21</v>
      </c>
      <c r="B21" s="50"/>
      <c r="C21" s="50" t="s">
        <v>11</v>
      </c>
      <c r="D21" s="50"/>
      <c r="E21" s="43">
        <v>63</v>
      </c>
      <c r="F21" s="43">
        <v>71.3</v>
      </c>
      <c r="G21" s="43">
        <v>62.8</v>
      </c>
      <c r="H21" s="44">
        <f t="shared" si="0"/>
        <v>-0.20000000000000284</v>
      </c>
      <c r="I21" s="45">
        <f t="shared" si="1"/>
        <v>0.99682539682539673</v>
      </c>
      <c r="J21" s="46" t="s">
        <v>225</v>
      </c>
      <c r="K21" s="47"/>
      <c r="L21" s="48" t="s">
        <v>92</v>
      </c>
      <c r="M21" s="49" t="s">
        <v>352</v>
      </c>
    </row>
    <row r="22" spans="1:13" s="8" customFormat="1" ht="62.45" customHeight="1" x14ac:dyDescent="0.25">
      <c r="A22" s="50" t="s">
        <v>22</v>
      </c>
      <c r="B22" s="50"/>
      <c r="C22" s="50" t="s">
        <v>11</v>
      </c>
      <c r="D22" s="50"/>
      <c r="E22" s="43">
        <v>29.6</v>
      </c>
      <c r="F22" s="43">
        <v>44.1</v>
      </c>
      <c r="G22" s="43">
        <v>29.6</v>
      </c>
      <c r="H22" s="44">
        <f t="shared" si="0"/>
        <v>0</v>
      </c>
      <c r="I22" s="45">
        <f t="shared" si="1"/>
        <v>1</v>
      </c>
      <c r="J22" s="46" t="s">
        <v>246</v>
      </c>
      <c r="K22" s="47"/>
      <c r="L22" s="48" t="s">
        <v>92</v>
      </c>
      <c r="M22" s="49" t="s">
        <v>353</v>
      </c>
    </row>
    <row r="23" spans="1:13" s="8" customFormat="1" ht="58.7" customHeight="1" x14ac:dyDescent="0.25">
      <c r="A23" s="50" t="s">
        <v>23</v>
      </c>
      <c r="B23" s="50"/>
      <c r="C23" s="50" t="s">
        <v>11</v>
      </c>
      <c r="D23" s="50"/>
      <c r="E23" s="43">
        <v>42.6</v>
      </c>
      <c r="F23" s="43">
        <v>50</v>
      </c>
      <c r="G23" s="43">
        <v>42.6</v>
      </c>
      <c r="H23" s="44">
        <f t="shared" si="0"/>
        <v>0</v>
      </c>
      <c r="I23" s="45">
        <f t="shared" si="1"/>
        <v>1</v>
      </c>
      <c r="J23" s="46" t="s">
        <v>246</v>
      </c>
      <c r="K23" s="47"/>
      <c r="L23" s="48" t="s">
        <v>92</v>
      </c>
      <c r="M23" s="49" t="s">
        <v>354</v>
      </c>
    </row>
    <row r="24" spans="1:13" s="8" customFormat="1" ht="71.45" customHeight="1" x14ac:dyDescent="0.25">
      <c r="A24" s="50" t="s">
        <v>26</v>
      </c>
      <c r="B24" s="50"/>
      <c r="C24" s="50" t="s">
        <v>11</v>
      </c>
      <c r="D24" s="50"/>
      <c r="E24" s="43">
        <v>37.5</v>
      </c>
      <c r="F24" s="43">
        <v>52.6</v>
      </c>
      <c r="G24" s="43">
        <v>37.5</v>
      </c>
      <c r="H24" s="44">
        <f t="shared" si="0"/>
        <v>0</v>
      </c>
      <c r="I24" s="45">
        <f t="shared" si="1"/>
        <v>1</v>
      </c>
      <c r="J24" s="46" t="s">
        <v>246</v>
      </c>
      <c r="K24" s="47"/>
      <c r="L24" s="48" t="s">
        <v>92</v>
      </c>
      <c r="M24" s="49" t="s">
        <v>355</v>
      </c>
    </row>
    <row r="25" spans="1:13" s="9" customFormat="1" x14ac:dyDescent="0.25">
      <c r="A25" s="51" t="s">
        <v>24</v>
      </c>
      <c r="B25" s="51"/>
      <c r="C25" s="51" t="s">
        <v>11</v>
      </c>
      <c r="D25" s="51"/>
      <c r="E25" s="52">
        <f>SUM(E11:E24)</f>
        <v>539.1</v>
      </c>
      <c r="F25" s="52"/>
      <c r="G25" s="53">
        <f>SUM(G11:G24)</f>
        <v>536.80000000000007</v>
      </c>
      <c r="H25" s="53">
        <f>SUM(H11:H24)</f>
        <v>-2.3000000000000078</v>
      </c>
      <c r="I25" s="54">
        <f t="shared" si="1"/>
        <v>0.99573363012428129</v>
      </c>
      <c r="J25" s="55"/>
      <c r="K25" s="56"/>
      <c r="L25" s="57" t="s">
        <v>92</v>
      </c>
      <c r="M25" s="58"/>
    </row>
    <row r="26" spans="1:13" s="8" customFormat="1" ht="22.7" customHeight="1" x14ac:dyDescent="0.25">
      <c r="A26" s="59" t="s">
        <v>226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48" t="s">
        <v>94</v>
      </c>
      <c r="M26" s="60"/>
    </row>
    <row r="27" spans="1:13" s="8" customFormat="1" ht="62.45" customHeight="1" x14ac:dyDescent="0.25">
      <c r="A27" s="50" t="s">
        <v>12</v>
      </c>
      <c r="B27" s="50"/>
      <c r="C27" s="50" t="s">
        <v>11</v>
      </c>
      <c r="D27" s="50"/>
      <c r="E27" s="43">
        <v>40.700000000000003</v>
      </c>
      <c r="F27" s="44">
        <v>15</v>
      </c>
      <c r="G27" s="43">
        <v>40.799999999999997</v>
      </c>
      <c r="H27" s="44">
        <f>G27-E27</f>
        <v>9.9999999999994316E-2</v>
      </c>
      <c r="I27" s="45">
        <f t="shared" ref="I27:I34" si="2">G27/E27</f>
        <v>1.0024570024570023</v>
      </c>
      <c r="J27" s="46" t="s">
        <v>246</v>
      </c>
      <c r="K27" s="47"/>
      <c r="L27" s="48" t="s">
        <v>94</v>
      </c>
      <c r="M27" s="49" t="s">
        <v>356</v>
      </c>
    </row>
    <row r="28" spans="1:13" s="8" customFormat="1" ht="90" customHeight="1" x14ac:dyDescent="0.25">
      <c r="A28" s="50" t="s">
        <v>25</v>
      </c>
      <c r="B28" s="50"/>
      <c r="C28" s="50" t="s">
        <v>11</v>
      </c>
      <c r="D28" s="50"/>
      <c r="E28" s="43">
        <v>28.5</v>
      </c>
      <c r="F28" s="44">
        <v>41</v>
      </c>
      <c r="G28" s="43">
        <v>29.6</v>
      </c>
      <c r="H28" s="44">
        <f>G28-E28</f>
        <v>1.1000000000000014</v>
      </c>
      <c r="I28" s="45">
        <f t="shared" si="2"/>
        <v>1.0385964912280703</v>
      </c>
      <c r="J28" s="46" t="s">
        <v>246</v>
      </c>
      <c r="K28" s="47"/>
      <c r="L28" s="48" t="s">
        <v>94</v>
      </c>
      <c r="M28" s="49" t="s">
        <v>357</v>
      </c>
    </row>
    <row r="29" spans="1:13" s="8" customFormat="1" ht="90" customHeight="1" x14ac:dyDescent="0.25">
      <c r="A29" s="50" t="s">
        <v>341</v>
      </c>
      <c r="B29" s="50"/>
      <c r="C29" s="50" t="s">
        <v>11</v>
      </c>
      <c r="D29" s="50"/>
      <c r="E29" s="61">
        <v>6.7</v>
      </c>
      <c r="F29" s="44"/>
      <c r="G29" s="61">
        <v>6.2</v>
      </c>
      <c r="H29" s="44">
        <f>G29-E29</f>
        <v>-0.5</v>
      </c>
      <c r="I29" s="45">
        <f t="shared" si="2"/>
        <v>0.92537313432835822</v>
      </c>
      <c r="J29" s="46" t="s">
        <v>225</v>
      </c>
      <c r="K29" s="47"/>
      <c r="L29" s="48" t="s">
        <v>94</v>
      </c>
      <c r="M29" s="49" t="s">
        <v>358</v>
      </c>
    </row>
    <row r="30" spans="1:13" s="8" customFormat="1" ht="90" customHeight="1" x14ac:dyDescent="0.25">
      <c r="A30" s="50" t="s">
        <v>19</v>
      </c>
      <c r="B30" s="50"/>
      <c r="C30" s="50" t="s">
        <v>11</v>
      </c>
      <c r="D30" s="50"/>
      <c r="E30" s="61">
        <v>27.6</v>
      </c>
      <c r="F30" s="44">
        <v>41.3</v>
      </c>
      <c r="G30" s="61">
        <v>26.6</v>
      </c>
      <c r="H30" s="44">
        <f>G30-E30</f>
        <v>-1</v>
      </c>
      <c r="I30" s="45">
        <f t="shared" si="2"/>
        <v>0.96376811594202894</v>
      </c>
      <c r="J30" s="46" t="s">
        <v>225</v>
      </c>
      <c r="K30" s="47"/>
      <c r="L30" s="48" t="s">
        <v>94</v>
      </c>
      <c r="M30" s="49" t="s">
        <v>359</v>
      </c>
    </row>
    <row r="31" spans="1:13" s="9" customFormat="1" ht="29.25" customHeight="1" x14ac:dyDescent="0.25">
      <c r="A31" s="51" t="s">
        <v>24</v>
      </c>
      <c r="B31" s="51"/>
      <c r="C31" s="51" t="s">
        <v>11</v>
      </c>
      <c r="D31" s="51"/>
      <c r="E31" s="53">
        <f>SUM(E27:E30)</f>
        <v>103.5</v>
      </c>
      <c r="F31" s="53"/>
      <c r="G31" s="53">
        <f>SUM(G27:G30)</f>
        <v>103.20000000000002</v>
      </c>
      <c r="H31" s="53">
        <f>G31-E31</f>
        <v>-0.29999999999998295</v>
      </c>
      <c r="I31" s="54">
        <f t="shared" si="2"/>
        <v>0.99710144927536248</v>
      </c>
      <c r="J31" s="55"/>
      <c r="K31" s="56"/>
      <c r="L31" s="57" t="s">
        <v>94</v>
      </c>
      <c r="M31" s="58"/>
    </row>
    <row r="32" spans="1:13" s="8" customFormat="1" ht="24" customHeight="1" x14ac:dyDescent="0.25">
      <c r="A32" s="59" t="s">
        <v>227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48" t="s">
        <v>97</v>
      </c>
      <c r="M32" s="62"/>
    </row>
    <row r="33" spans="1:13" s="8" customFormat="1" ht="69" customHeight="1" x14ac:dyDescent="0.25">
      <c r="A33" s="39" t="s">
        <v>19</v>
      </c>
      <c r="B33" s="40"/>
      <c r="C33" s="41" t="s">
        <v>11</v>
      </c>
      <c r="D33" s="42"/>
      <c r="E33" s="43">
        <v>1</v>
      </c>
      <c r="F33" s="44">
        <v>0</v>
      </c>
      <c r="G33" s="43">
        <v>1</v>
      </c>
      <c r="H33" s="44">
        <f t="shared" ref="H33:H34" si="3">G33-E33</f>
        <v>0</v>
      </c>
      <c r="I33" s="45">
        <f t="shared" si="2"/>
        <v>1</v>
      </c>
      <c r="J33" s="46" t="s">
        <v>246</v>
      </c>
      <c r="K33" s="47"/>
      <c r="L33" s="48" t="s">
        <v>97</v>
      </c>
      <c r="M33" s="49" t="s">
        <v>299</v>
      </c>
    </row>
    <row r="34" spans="1:13" s="8" customFormat="1" ht="75.2" customHeight="1" x14ac:dyDescent="0.25">
      <c r="A34" s="50" t="s">
        <v>22</v>
      </c>
      <c r="B34" s="50"/>
      <c r="C34" s="50" t="s">
        <v>11</v>
      </c>
      <c r="D34" s="50"/>
      <c r="E34" s="43">
        <v>0.5</v>
      </c>
      <c r="F34" s="44">
        <v>0</v>
      </c>
      <c r="G34" s="43">
        <v>0.5</v>
      </c>
      <c r="H34" s="44">
        <f t="shared" si="3"/>
        <v>0</v>
      </c>
      <c r="I34" s="45">
        <f t="shared" si="2"/>
        <v>1</v>
      </c>
      <c r="J34" s="46" t="s">
        <v>246</v>
      </c>
      <c r="K34" s="47"/>
      <c r="L34" s="48" t="s">
        <v>97</v>
      </c>
      <c r="M34" s="49" t="s">
        <v>360</v>
      </c>
    </row>
    <row r="35" spans="1:13" s="9" customFormat="1" ht="30.75" customHeight="1" x14ac:dyDescent="0.25">
      <c r="A35" s="51" t="s">
        <v>24</v>
      </c>
      <c r="B35" s="51"/>
      <c r="C35" s="51" t="s">
        <v>11</v>
      </c>
      <c r="D35" s="51"/>
      <c r="E35" s="53">
        <f>SUM(E33:E34)</f>
        <v>1.5</v>
      </c>
      <c r="F35" s="53"/>
      <c r="G35" s="53">
        <f>SUM(G33:G34)</f>
        <v>1.5</v>
      </c>
      <c r="H35" s="53">
        <f>SUM(H33:H34)</f>
        <v>0</v>
      </c>
      <c r="I35" s="54">
        <f t="shared" ref="I35" si="4">G35/E35</f>
        <v>1</v>
      </c>
      <c r="J35" s="63"/>
      <c r="K35" s="64"/>
      <c r="L35" s="57" t="s">
        <v>97</v>
      </c>
      <c r="M35" s="58"/>
    </row>
    <row r="36" spans="1:13" s="8" customFormat="1" ht="28.5" customHeight="1" x14ac:dyDescent="0.25">
      <c r="A36" s="59" t="s">
        <v>228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48" t="s">
        <v>93</v>
      </c>
      <c r="M36" s="62"/>
    </row>
    <row r="37" spans="1:13" s="8" customFormat="1" ht="90" customHeight="1" x14ac:dyDescent="0.25">
      <c r="A37" s="50" t="s">
        <v>10</v>
      </c>
      <c r="B37" s="50"/>
      <c r="C37" s="50" t="s">
        <v>11</v>
      </c>
      <c r="D37" s="50"/>
      <c r="E37" s="43">
        <v>80.900000000000006</v>
      </c>
      <c r="F37" s="44">
        <v>157</v>
      </c>
      <c r="G37" s="43">
        <v>80.3</v>
      </c>
      <c r="H37" s="44">
        <f t="shared" si="0"/>
        <v>-0.60000000000000853</v>
      </c>
      <c r="I37" s="45">
        <f t="shared" ref="I37:I51" si="5">G37/E37</f>
        <v>0.99258343634116186</v>
      </c>
      <c r="J37" s="46" t="s">
        <v>225</v>
      </c>
      <c r="K37" s="47"/>
      <c r="L37" s="48" t="s">
        <v>93</v>
      </c>
      <c r="M37" s="49" t="s">
        <v>361</v>
      </c>
    </row>
    <row r="38" spans="1:13" s="8" customFormat="1" ht="81" customHeight="1" x14ac:dyDescent="0.25">
      <c r="A38" s="50" t="s">
        <v>12</v>
      </c>
      <c r="B38" s="50"/>
      <c r="C38" s="50" t="s">
        <v>11</v>
      </c>
      <c r="D38" s="50"/>
      <c r="E38" s="43">
        <v>41.5</v>
      </c>
      <c r="F38" s="44">
        <v>78</v>
      </c>
      <c r="G38" s="43">
        <v>41.3</v>
      </c>
      <c r="H38" s="44">
        <f t="shared" si="0"/>
        <v>-0.20000000000000284</v>
      </c>
      <c r="I38" s="45">
        <f t="shared" si="5"/>
        <v>0.99518072289156623</v>
      </c>
      <c r="J38" s="46" t="s">
        <v>225</v>
      </c>
      <c r="K38" s="47"/>
      <c r="L38" s="48" t="s">
        <v>93</v>
      </c>
      <c r="M38" s="49" t="s">
        <v>362</v>
      </c>
    </row>
    <row r="39" spans="1:13" s="8" customFormat="1" ht="68.25" customHeight="1" x14ac:dyDescent="0.25">
      <c r="A39" s="50" t="s">
        <v>13</v>
      </c>
      <c r="B39" s="50"/>
      <c r="C39" s="50" t="s">
        <v>11</v>
      </c>
      <c r="D39" s="50"/>
      <c r="E39" s="43">
        <v>24.3</v>
      </c>
      <c r="F39" s="44">
        <v>25.1</v>
      </c>
      <c r="G39" s="43">
        <v>24.9</v>
      </c>
      <c r="H39" s="44">
        <f t="shared" si="0"/>
        <v>0.59999999999999787</v>
      </c>
      <c r="I39" s="45">
        <f t="shared" si="5"/>
        <v>1.0246913580246912</v>
      </c>
      <c r="J39" s="46" t="s">
        <v>246</v>
      </c>
      <c r="K39" s="47"/>
      <c r="L39" s="48" t="s">
        <v>93</v>
      </c>
      <c r="M39" s="49" t="s">
        <v>363</v>
      </c>
    </row>
    <row r="40" spans="1:13" s="8" customFormat="1" ht="45" customHeight="1" x14ac:dyDescent="0.25">
      <c r="A40" s="50" t="s">
        <v>14</v>
      </c>
      <c r="B40" s="50"/>
      <c r="C40" s="50" t="s">
        <v>11</v>
      </c>
      <c r="D40" s="50"/>
      <c r="E40" s="43">
        <v>65.2</v>
      </c>
      <c r="F40" s="44">
        <v>96</v>
      </c>
      <c r="G40" s="43">
        <v>65.2</v>
      </c>
      <c r="H40" s="44">
        <f t="shared" si="0"/>
        <v>0</v>
      </c>
      <c r="I40" s="45">
        <f t="shared" si="5"/>
        <v>1</v>
      </c>
      <c r="J40" s="46" t="s">
        <v>246</v>
      </c>
      <c r="K40" s="47"/>
      <c r="L40" s="48" t="s">
        <v>93</v>
      </c>
      <c r="M40" s="49" t="s">
        <v>364</v>
      </c>
    </row>
    <row r="41" spans="1:13" s="8" customFormat="1" ht="90" customHeight="1" x14ac:dyDescent="0.25">
      <c r="A41" s="50" t="s">
        <v>15</v>
      </c>
      <c r="B41" s="50"/>
      <c r="C41" s="50" t="s">
        <v>11</v>
      </c>
      <c r="D41" s="50"/>
      <c r="E41" s="43">
        <v>40.299999999999997</v>
      </c>
      <c r="F41" s="44">
        <v>43.3</v>
      </c>
      <c r="G41" s="43">
        <v>40.799999999999997</v>
      </c>
      <c r="H41" s="44">
        <f t="shared" si="0"/>
        <v>0.5</v>
      </c>
      <c r="I41" s="45">
        <f t="shared" si="5"/>
        <v>1.0124069478908189</v>
      </c>
      <c r="J41" s="46" t="s">
        <v>246</v>
      </c>
      <c r="K41" s="47"/>
      <c r="L41" s="48" t="s">
        <v>93</v>
      </c>
      <c r="M41" s="49" t="s">
        <v>365</v>
      </c>
    </row>
    <row r="42" spans="1:13" s="8" customFormat="1" ht="90" customHeight="1" x14ac:dyDescent="0.25">
      <c r="A42" s="50" t="s">
        <v>16</v>
      </c>
      <c r="B42" s="50"/>
      <c r="C42" s="50" t="s">
        <v>11</v>
      </c>
      <c r="D42" s="50"/>
      <c r="E42" s="43">
        <v>116.3</v>
      </c>
      <c r="F42" s="44">
        <v>149</v>
      </c>
      <c r="G42" s="43">
        <v>115</v>
      </c>
      <c r="H42" s="44">
        <f t="shared" si="0"/>
        <v>-1.2999999999999972</v>
      </c>
      <c r="I42" s="45">
        <f t="shared" si="5"/>
        <v>0.98882201203783326</v>
      </c>
      <c r="J42" s="46" t="s">
        <v>225</v>
      </c>
      <c r="K42" s="47"/>
      <c r="L42" s="48" t="s">
        <v>93</v>
      </c>
      <c r="M42" s="49" t="s">
        <v>366</v>
      </c>
    </row>
    <row r="43" spans="1:13" s="8" customFormat="1" ht="60.75" customHeight="1" x14ac:dyDescent="0.25">
      <c r="A43" s="50" t="s">
        <v>17</v>
      </c>
      <c r="B43" s="50"/>
      <c r="C43" s="50" t="s">
        <v>11</v>
      </c>
      <c r="D43" s="50"/>
      <c r="E43" s="43">
        <v>133.19999999999999</v>
      </c>
      <c r="F43" s="44">
        <v>131</v>
      </c>
      <c r="G43" s="43">
        <v>134.6</v>
      </c>
      <c r="H43" s="44">
        <f t="shared" si="0"/>
        <v>1.4000000000000057</v>
      </c>
      <c r="I43" s="45">
        <f t="shared" si="5"/>
        <v>1.0105105105105106</v>
      </c>
      <c r="J43" s="46" t="s">
        <v>246</v>
      </c>
      <c r="K43" s="47"/>
      <c r="L43" s="48" t="s">
        <v>93</v>
      </c>
      <c r="M43" s="49" t="s">
        <v>367</v>
      </c>
    </row>
    <row r="44" spans="1:13" s="8" customFormat="1" ht="90" customHeight="1" x14ac:dyDescent="0.25">
      <c r="A44" s="50" t="s">
        <v>18</v>
      </c>
      <c r="B44" s="50"/>
      <c r="C44" s="50" t="s">
        <v>11</v>
      </c>
      <c r="D44" s="50"/>
      <c r="E44" s="43">
        <v>63</v>
      </c>
      <c r="F44" s="44">
        <v>55</v>
      </c>
      <c r="G44" s="43">
        <v>62.8</v>
      </c>
      <c r="H44" s="44">
        <f t="shared" si="0"/>
        <v>-0.20000000000000284</v>
      </c>
      <c r="I44" s="45">
        <f t="shared" si="5"/>
        <v>0.99682539682539673</v>
      </c>
      <c r="J44" s="46" t="s">
        <v>225</v>
      </c>
      <c r="K44" s="47"/>
      <c r="L44" s="48" t="s">
        <v>93</v>
      </c>
      <c r="M44" s="49" t="s">
        <v>368</v>
      </c>
    </row>
    <row r="45" spans="1:13" s="8" customFormat="1" ht="45" customHeight="1" x14ac:dyDescent="0.25">
      <c r="A45" s="50" t="s">
        <v>19</v>
      </c>
      <c r="B45" s="50"/>
      <c r="C45" s="50" t="s">
        <v>11</v>
      </c>
      <c r="D45" s="50"/>
      <c r="E45" s="43">
        <v>81.5</v>
      </c>
      <c r="F45" s="44">
        <v>97.3</v>
      </c>
      <c r="G45" s="43">
        <v>80.7</v>
      </c>
      <c r="H45" s="44">
        <f t="shared" si="0"/>
        <v>-0.79999999999999716</v>
      </c>
      <c r="I45" s="45">
        <f t="shared" si="5"/>
        <v>0.99018404907975466</v>
      </c>
      <c r="J45" s="46" t="s">
        <v>225</v>
      </c>
      <c r="K45" s="47"/>
      <c r="L45" s="48" t="s">
        <v>93</v>
      </c>
      <c r="M45" s="49" t="s">
        <v>369</v>
      </c>
    </row>
    <row r="46" spans="1:13" s="8" customFormat="1" ht="69.75" customHeight="1" x14ac:dyDescent="0.25">
      <c r="A46" s="50" t="s">
        <v>20</v>
      </c>
      <c r="B46" s="50"/>
      <c r="C46" s="50" t="s">
        <v>11</v>
      </c>
      <c r="D46" s="50"/>
      <c r="E46" s="43">
        <v>82.4</v>
      </c>
      <c r="F46" s="44">
        <v>97</v>
      </c>
      <c r="G46" s="43">
        <v>81.8</v>
      </c>
      <c r="H46" s="44">
        <f t="shared" si="0"/>
        <v>-0.60000000000000853</v>
      </c>
      <c r="I46" s="45">
        <f t="shared" si="5"/>
        <v>0.99271844660194164</v>
      </c>
      <c r="J46" s="46" t="s">
        <v>225</v>
      </c>
      <c r="K46" s="47"/>
      <c r="L46" s="48" t="s">
        <v>93</v>
      </c>
      <c r="M46" s="49" t="s">
        <v>370</v>
      </c>
    </row>
    <row r="47" spans="1:13" s="8" customFormat="1" ht="81.75" customHeight="1" x14ac:dyDescent="0.25">
      <c r="A47" s="50" t="s">
        <v>21</v>
      </c>
      <c r="B47" s="50"/>
      <c r="C47" s="50" t="s">
        <v>11</v>
      </c>
      <c r="D47" s="50"/>
      <c r="E47" s="43">
        <v>128.9</v>
      </c>
      <c r="F47" s="44">
        <v>158</v>
      </c>
      <c r="G47" s="43">
        <v>128.5</v>
      </c>
      <c r="H47" s="44">
        <f t="shared" si="0"/>
        <v>-0.40000000000000568</v>
      </c>
      <c r="I47" s="45">
        <f t="shared" si="5"/>
        <v>0.99689681923972062</v>
      </c>
      <c r="J47" s="46" t="s">
        <v>225</v>
      </c>
      <c r="K47" s="47"/>
      <c r="L47" s="48" t="s">
        <v>93</v>
      </c>
      <c r="M47" s="49" t="s">
        <v>371</v>
      </c>
    </row>
    <row r="48" spans="1:13" s="8" customFormat="1" ht="45" customHeight="1" x14ac:dyDescent="0.25">
      <c r="A48" s="50" t="s">
        <v>22</v>
      </c>
      <c r="B48" s="50"/>
      <c r="C48" s="50" t="s">
        <v>11</v>
      </c>
      <c r="D48" s="50"/>
      <c r="E48" s="43">
        <v>88.2</v>
      </c>
      <c r="F48" s="44">
        <v>72.7</v>
      </c>
      <c r="G48" s="43">
        <v>88.7</v>
      </c>
      <c r="H48" s="44">
        <f t="shared" si="0"/>
        <v>0.5</v>
      </c>
      <c r="I48" s="45">
        <f t="shared" si="5"/>
        <v>1.0056689342403629</v>
      </c>
      <c r="J48" s="46" t="s">
        <v>246</v>
      </c>
      <c r="K48" s="47"/>
      <c r="L48" s="48" t="s">
        <v>93</v>
      </c>
      <c r="M48" s="49" t="s">
        <v>372</v>
      </c>
    </row>
    <row r="49" spans="1:13" s="8" customFormat="1" ht="71.45" customHeight="1" x14ac:dyDescent="0.25">
      <c r="A49" s="50" t="s">
        <v>23</v>
      </c>
      <c r="B49" s="50"/>
      <c r="C49" s="50" t="s">
        <v>11</v>
      </c>
      <c r="D49" s="50"/>
      <c r="E49" s="43">
        <v>121.4</v>
      </c>
      <c r="F49" s="44">
        <v>178.3</v>
      </c>
      <c r="G49" s="43">
        <v>121.8</v>
      </c>
      <c r="H49" s="44">
        <f t="shared" si="0"/>
        <v>0.39999999999999147</v>
      </c>
      <c r="I49" s="45">
        <f t="shared" si="5"/>
        <v>1.0032948929159802</v>
      </c>
      <c r="J49" s="46" t="s">
        <v>246</v>
      </c>
      <c r="K49" s="47"/>
      <c r="L49" s="48" t="s">
        <v>93</v>
      </c>
      <c r="M49" s="49" t="s">
        <v>373</v>
      </c>
    </row>
    <row r="50" spans="1:13" s="8" customFormat="1" ht="71.45" customHeight="1" x14ac:dyDescent="0.25">
      <c r="A50" s="50" t="s">
        <v>26</v>
      </c>
      <c r="B50" s="50"/>
      <c r="C50" s="50" t="s">
        <v>11</v>
      </c>
      <c r="D50" s="50"/>
      <c r="E50" s="43">
        <v>97.4</v>
      </c>
      <c r="F50" s="44">
        <v>166.3</v>
      </c>
      <c r="G50" s="43">
        <v>97.1</v>
      </c>
      <c r="H50" s="44">
        <f t="shared" si="0"/>
        <v>-0.30000000000001137</v>
      </c>
      <c r="I50" s="45">
        <f t="shared" si="5"/>
        <v>0.99691991786447631</v>
      </c>
      <c r="J50" s="46" t="s">
        <v>225</v>
      </c>
      <c r="K50" s="47"/>
      <c r="L50" s="48" t="s">
        <v>93</v>
      </c>
      <c r="M50" s="49" t="s">
        <v>374</v>
      </c>
    </row>
    <row r="51" spans="1:13" s="9" customFormat="1" ht="28.5" customHeight="1" x14ac:dyDescent="0.25">
      <c r="A51" s="51" t="s">
        <v>24</v>
      </c>
      <c r="B51" s="51"/>
      <c r="C51" s="51" t="s">
        <v>11</v>
      </c>
      <c r="D51" s="51"/>
      <c r="E51" s="65">
        <f>SUM(E37:E50)</f>
        <v>1164.5000000000002</v>
      </c>
      <c r="F51" s="65"/>
      <c r="G51" s="65">
        <f>SUM(G37:G50)</f>
        <v>1163.5</v>
      </c>
      <c r="H51" s="65">
        <f>SUM(H37:H50)</f>
        <v>-1.0000000000000391</v>
      </c>
      <c r="I51" s="54">
        <f t="shared" si="5"/>
        <v>0.99914126234435363</v>
      </c>
      <c r="J51" s="55"/>
      <c r="K51" s="56"/>
      <c r="L51" s="57" t="s">
        <v>93</v>
      </c>
      <c r="M51" s="58"/>
    </row>
    <row r="52" spans="1:13" s="8" customFormat="1" ht="36" customHeight="1" x14ac:dyDescent="0.25">
      <c r="A52" s="66" t="s">
        <v>230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48" t="s">
        <v>95</v>
      </c>
      <c r="M52" s="49"/>
    </row>
    <row r="53" spans="1:13" s="8" customFormat="1" ht="57.75" customHeight="1" x14ac:dyDescent="0.25">
      <c r="A53" s="50" t="s">
        <v>12</v>
      </c>
      <c r="B53" s="50"/>
      <c r="C53" s="50" t="s">
        <v>11</v>
      </c>
      <c r="D53" s="50"/>
      <c r="E53" s="43">
        <v>94</v>
      </c>
      <c r="F53" s="44">
        <v>64</v>
      </c>
      <c r="G53" s="43">
        <v>93.9</v>
      </c>
      <c r="H53" s="44">
        <f>G53-E53</f>
        <v>-9.9999999999994316E-2</v>
      </c>
      <c r="I53" s="45">
        <f>G53/E53</f>
        <v>0.99893617021276604</v>
      </c>
      <c r="J53" s="46" t="s">
        <v>225</v>
      </c>
      <c r="K53" s="47"/>
      <c r="L53" s="48" t="s">
        <v>95</v>
      </c>
      <c r="M53" s="49" t="s">
        <v>375</v>
      </c>
    </row>
    <row r="54" spans="1:13" s="9" customFormat="1" ht="90" customHeight="1" x14ac:dyDescent="0.25">
      <c r="A54" s="50" t="s">
        <v>25</v>
      </c>
      <c r="B54" s="50"/>
      <c r="C54" s="50" t="s">
        <v>11</v>
      </c>
      <c r="D54" s="50"/>
      <c r="E54" s="43">
        <v>68.3</v>
      </c>
      <c r="F54" s="44">
        <v>76</v>
      </c>
      <c r="G54" s="43">
        <v>68.599999999999994</v>
      </c>
      <c r="H54" s="44">
        <f>G54-E54</f>
        <v>0.29999999999999716</v>
      </c>
      <c r="I54" s="45">
        <f>G54/E54</f>
        <v>1.0043923865300146</v>
      </c>
      <c r="J54" s="46" t="s">
        <v>246</v>
      </c>
      <c r="K54" s="47"/>
      <c r="L54" s="48" t="s">
        <v>95</v>
      </c>
      <c r="M54" s="49" t="s">
        <v>376</v>
      </c>
    </row>
    <row r="55" spans="1:13" s="9" customFormat="1" ht="66.75" customHeight="1" x14ac:dyDescent="0.25">
      <c r="A55" s="50" t="s">
        <v>284</v>
      </c>
      <c r="B55" s="50"/>
      <c r="C55" s="50" t="s">
        <v>11</v>
      </c>
      <c r="D55" s="50"/>
      <c r="E55" s="43">
        <v>30.3</v>
      </c>
      <c r="F55" s="44"/>
      <c r="G55" s="43">
        <v>30.5</v>
      </c>
      <c r="H55" s="44">
        <f>G55-E55</f>
        <v>0.19999999999999929</v>
      </c>
      <c r="I55" s="45">
        <f>G55/E55</f>
        <v>1.0066006600660067</v>
      </c>
      <c r="J55" s="46" t="s">
        <v>246</v>
      </c>
      <c r="K55" s="47"/>
      <c r="L55" s="48" t="s">
        <v>95</v>
      </c>
      <c r="M55" s="49" t="s">
        <v>377</v>
      </c>
    </row>
    <row r="56" spans="1:13" s="8" customFormat="1" ht="45" customHeight="1" x14ac:dyDescent="0.25">
      <c r="A56" s="50" t="s">
        <v>19</v>
      </c>
      <c r="B56" s="50"/>
      <c r="C56" s="50" t="s">
        <v>11</v>
      </c>
      <c r="D56" s="50"/>
      <c r="E56" s="43">
        <v>69.3</v>
      </c>
      <c r="F56" s="44">
        <v>87.3</v>
      </c>
      <c r="G56" s="43">
        <v>68.599999999999994</v>
      </c>
      <c r="H56" s="44">
        <f>G56-E56</f>
        <v>-0.70000000000000284</v>
      </c>
      <c r="I56" s="45">
        <f>G56/E56</f>
        <v>0.98989898989898983</v>
      </c>
      <c r="J56" s="46" t="s">
        <v>225</v>
      </c>
      <c r="K56" s="47"/>
      <c r="L56" s="48" t="s">
        <v>95</v>
      </c>
      <c r="M56" s="49" t="s">
        <v>378</v>
      </c>
    </row>
    <row r="57" spans="1:13" s="8" customFormat="1" ht="21.2" customHeight="1" x14ac:dyDescent="0.25">
      <c r="A57" s="51" t="s">
        <v>24</v>
      </c>
      <c r="B57" s="51"/>
      <c r="C57" s="51" t="s">
        <v>11</v>
      </c>
      <c r="D57" s="51"/>
      <c r="E57" s="53">
        <f>SUM(E53:E56)</f>
        <v>261.90000000000003</v>
      </c>
      <c r="F57" s="53"/>
      <c r="G57" s="53">
        <f>SUM(G53:G56)</f>
        <v>261.60000000000002</v>
      </c>
      <c r="H57" s="53">
        <f>G57-E57</f>
        <v>-0.30000000000001137</v>
      </c>
      <c r="I57" s="54">
        <f>G57/E57</f>
        <v>0.99885452462772051</v>
      </c>
      <c r="J57" s="63"/>
      <c r="K57" s="64"/>
      <c r="L57" s="57" t="s">
        <v>95</v>
      </c>
      <c r="M57" s="49"/>
    </row>
    <row r="58" spans="1:13" s="8" customFormat="1" ht="38.25" customHeight="1" x14ac:dyDescent="0.25">
      <c r="A58" s="59" t="s">
        <v>231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48" t="s">
        <v>98</v>
      </c>
      <c r="M58" s="49"/>
    </row>
    <row r="59" spans="1:13" s="8" customFormat="1" ht="75.2" customHeight="1" x14ac:dyDescent="0.25">
      <c r="A59" s="50" t="s">
        <v>232</v>
      </c>
      <c r="B59" s="50"/>
      <c r="C59" s="50" t="s">
        <v>11</v>
      </c>
      <c r="D59" s="50"/>
      <c r="E59" s="43">
        <v>0.7</v>
      </c>
      <c r="F59" s="44"/>
      <c r="G59" s="43">
        <v>0.8</v>
      </c>
      <c r="H59" s="44">
        <f t="shared" ref="H59:H66" si="6">G59-E59</f>
        <v>0.10000000000000009</v>
      </c>
      <c r="I59" s="45">
        <f t="shared" ref="I59:I62" si="7">G59/E59</f>
        <v>1.142857142857143</v>
      </c>
      <c r="J59" s="46" t="s">
        <v>246</v>
      </c>
      <c r="K59" s="47"/>
      <c r="L59" s="48" t="s">
        <v>98</v>
      </c>
      <c r="M59" s="49" t="s">
        <v>380</v>
      </c>
    </row>
    <row r="60" spans="1:13" s="8" customFormat="1" ht="75.2" customHeight="1" x14ac:dyDescent="0.25">
      <c r="A60" s="41" t="s">
        <v>17</v>
      </c>
      <c r="B60" s="42"/>
      <c r="C60" s="50" t="s">
        <v>11</v>
      </c>
      <c r="D60" s="50"/>
      <c r="E60" s="43">
        <v>0.3</v>
      </c>
      <c r="F60" s="44">
        <v>2</v>
      </c>
      <c r="G60" s="43">
        <v>0.3</v>
      </c>
      <c r="H60" s="44">
        <f t="shared" si="6"/>
        <v>0</v>
      </c>
      <c r="I60" s="45">
        <f t="shared" si="7"/>
        <v>1</v>
      </c>
      <c r="J60" s="46" t="s">
        <v>246</v>
      </c>
      <c r="K60" s="47"/>
      <c r="L60" s="48" t="s">
        <v>98</v>
      </c>
      <c r="M60" s="49" t="s">
        <v>381</v>
      </c>
    </row>
    <row r="61" spans="1:13" s="9" customFormat="1" ht="75.2" customHeight="1" x14ac:dyDescent="0.25">
      <c r="A61" s="50" t="s">
        <v>19</v>
      </c>
      <c r="B61" s="50"/>
      <c r="C61" s="50" t="s">
        <v>11</v>
      </c>
      <c r="D61" s="50"/>
      <c r="E61" s="43">
        <v>0.7</v>
      </c>
      <c r="F61" s="44">
        <v>1</v>
      </c>
      <c r="G61" s="43">
        <v>0.7</v>
      </c>
      <c r="H61" s="44">
        <f t="shared" si="6"/>
        <v>0</v>
      </c>
      <c r="I61" s="45">
        <f t="shared" si="7"/>
        <v>1</v>
      </c>
      <c r="J61" s="46" t="s">
        <v>246</v>
      </c>
      <c r="K61" s="47"/>
      <c r="L61" s="48" t="s">
        <v>98</v>
      </c>
      <c r="M61" s="49" t="s">
        <v>382</v>
      </c>
    </row>
    <row r="62" spans="1:13" s="9" customFormat="1" ht="75.2" customHeight="1" x14ac:dyDescent="0.25">
      <c r="A62" s="50" t="s">
        <v>379</v>
      </c>
      <c r="B62" s="50"/>
      <c r="C62" s="50" t="s">
        <v>11</v>
      </c>
      <c r="D62" s="50"/>
      <c r="E62" s="43">
        <v>0.4</v>
      </c>
      <c r="F62" s="44"/>
      <c r="G62" s="43">
        <v>0.6</v>
      </c>
      <c r="H62" s="44">
        <f t="shared" si="6"/>
        <v>0.19999999999999996</v>
      </c>
      <c r="I62" s="45">
        <f t="shared" si="7"/>
        <v>1.4999999999999998</v>
      </c>
      <c r="J62" s="46" t="s">
        <v>246</v>
      </c>
      <c r="K62" s="47"/>
      <c r="L62" s="48" t="s">
        <v>98</v>
      </c>
      <c r="M62" s="49" t="s">
        <v>383</v>
      </c>
    </row>
    <row r="63" spans="1:13" s="9" customFormat="1" ht="75.2" customHeight="1" x14ac:dyDescent="0.25">
      <c r="A63" s="50" t="s">
        <v>21</v>
      </c>
      <c r="B63" s="50"/>
      <c r="C63" s="50" t="s">
        <v>11</v>
      </c>
      <c r="D63" s="50"/>
      <c r="E63" s="43">
        <v>1</v>
      </c>
      <c r="F63" s="44"/>
      <c r="G63" s="43">
        <v>1</v>
      </c>
      <c r="H63" s="44">
        <f t="shared" si="6"/>
        <v>0</v>
      </c>
      <c r="I63" s="45">
        <f t="shared" ref="I63:I66" si="8">G63/E63</f>
        <v>1</v>
      </c>
      <c r="J63" s="46" t="s">
        <v>229</v>
      </c>
      <c r="K63" s="47"/>
      <c r="L63" s="48" t="s">
        <v>98</v>
      </c>
      <c r="M63" s="49" t="s">
        <v>384</v>
      </c>
    </row>
    <row r="64" spans="1:13" s="9" customFormat="1" ht="75.2" customHeight="1" x14ac:dyDescent="0.25">
      <c r="A64" s="50" t="s">
        <v>300</v>
      </c>
      <c r="B64" s="50"/>
      <c r="C64" s="50" t="s">
        <v>11</v>
      </c>
      <c r="D64" s="50"/>
      <c r="E64" s="43">
        <v>0.3</v>
      </c>
      <c r="F64" s="44"/>
      <c r="G64" s="43">
        <v>0.3</v>
      </c>
      <c r="H64" s="44">
        <f t="shared" si="6"/>
        <v>0</v>
      </c>
      <c r="I64" s="45">
        <f t="shared" si="8"/>
        <v>1</v>
      </c>
      <c r="J64" s="46" t="s">
        <v>229</v>
      </c>
      <c r="K64" s="47"/>
      <c r="L64" s="48" t="s">
        <v>98</v>
      </c>
      <c r="M64" s="49" t="s">
        <v>385</v>
      </c>
    </row>
    <row r="65" spans="1:13" s="9" customFormat="1" ht="75.2" customHeight="1" x14ac:dyDescent="0.25">
      <c r="A65" s="50" t="s">
        <v>283</v>
      </c>
      <c r="B65" s="50"/>
      <c r="C65" s="50" t="s">
        <v>11</v>
      </c>
      <c r="D65" s="50"/>
      <c r="E65" s="43">
        <v>0.7</v>
      </c>
      <c r="F65" s="44"/>
      <c r="G65" s="43">
        <v>0.7</v>
      </c>
      <c r="H65" s="44">
        <f t="shared" si="6"/>
        <v>0</v>
      </c>
      <c r="I65" s="45">
        <f t="shared" si="8"/>
        <v>1</v>
      </c>
      <c r="J65" s="46" t="s">
        <v>229</v>
      </c>
      <c r="K65" s="47"/>
      <c r="L65" s="48" t="s">
        <v>98</v>
      </c>
      <c r="M65" s="49" t="s">
        <v>386</v>
      </c>
    </row>
    <row r="66" spans="1:13" s="9" customFormat="1" ht="75.2" customHeight="1" x14ac:dyDescent="0.25">
      <c r="A66" s="50" t="s">
        <v>243</v>
      </c>
      <c r="B66" s="50"/>
      <c r="C66" s="50" t="s">
        <v>11</v>
      </c>
      <c r="D66" s="50"/>
      <c r="E66" s="43">
        <v>0.3</v>
      </c>
      <c r="F66" s="44"/>
      <c r="G66" s="43">
        <v>0.3</v>
      </c>
      <c r="H66" s="44">
        <f t="shared" si="6"/>
        <v>0</v>
      </c>
      <c r="I66" s="45">
        <f t="shared" si="8"/>
        <v>1</v>
      </c>
      <c r="J66" s="46" t="s">
        <v>229</v>
      </c>
      <c r="K66" s="47"/>
      <c r="L66" s="48" t="s">
        <v>262</v>
      </c>
      <c r="M66" s="49" t="s">
        <v>387</v>
      </c>
    </row>
    <row r="67" spans="1:13" s="8" customFormat="1" ht="30.75" customHeight="1" x14ac:dyDescent="0.25">
      <c r="A67" s="51" t="s">
        <v>24</v>
      </c>
      <c r="B67" s="51"/>
      <c r="C67" s="51" t="s">
        <v>11</v>
      </c>
      <c r="D67" s="51"/>
      <c r="E67" s="53">
        <f>SUM(E59:E66)</f>
        <v>4.3999999999999995</v>
      </c>
      <c r="F67" s="53"/>
      <c r="G67" s="53">
        <f>SUM(G59:G66)</f>
        <v>4.6999999999999993</v>
      </c>
      <c r="H67" s="53">
        <f>SUM(H59:H66)</f>
        <v>0.30000000000000004</v>
      </c>
      <c r="I67" s="54">
        <f>G67/E67</f>
        <v>1.0681818181818181</v>
      </c>
      <c r="J67" s="55"/>
      <c r="K67" s="56"/>
      <c r="L67" s="57" t="s">
        <v>98</v>
      </c>
      <c r="M67" s="49"/>
    </row>
    <row r="68" spans="1:13" s="8" customFormat="1" ht="42" customHeight="1" x14ac:dyDescent="0.25">
      <c r="A68" s="63" t="s">
        <v>286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4"/>
    </row>
    <row r="69" spans="1:13" s="8" customFormat="1" ht="74.25" customHeight="1" x14ac:dyDescent="0.25">
      <c r="A69" s="50" t="s">
        <v>285</v>
      </c>
      <c r="B69" s="50"/>
      <c r="C69" s="50" t="s">
        <v>11</v>
      </c>
      <c r="D69" s="50"/>
      <c r="E69" s="68">
        <v>22.1</v>
      </c>
      <c r="F69" s="69"/>
      <c r="G69" s="68">
        <v>21.4</v>
      </c>
      <c r="H69" s="68">
        <f>G69-E69</f>
        <v>-0.70000000000000284</v>
      </c>
      <c r="I69" s="45">
        <f>G69/E69</f>
        <v>0.96832579185520351</v>
      </c>
      <c r="J69" s="46" t="s">
        <v>225</v>
      </c>
      <c r="K69" s="47"/>
      <c r="L69" s="70" t="s">
        <v>311</v>
      </c>
      <c r="M69" s="49" t="s">
        <v>388</v>
      </c>
    </row>
    <row r="70" spans="1:13" s="8" customFormat="1" ht="28.5" customHeight="1" x14ac:dyDescent="0.25">
      <c r="A70" s="63" t="s">
        <v>287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4"/>
    </row>
    <row r="71" spans="1:13" s="8" customFormat="1" ht="57.2" customHeight="1" x14ac:dyDescent="0.25">
      <c r="A71" s="50" t="s">
        <v>237</v>
      </c>
      <c r="B71" s="50"/>
      <c r="C71" s="50" t="s">
        <v>11</v>
      </c>
      <c r="D71" s="50"/>
      <c r="E71" s="43">
        <v>12</v>
      </c>
      <c r="F71" s="44"/>
      <c r="G71" s="43">
        <v>12</v>
      </c>
      <c r="H71" s="44">
        <f t="shared" ref="H71" si="9">G71-E71</f>
        <v>0</v>
      </c>
      <c r="I71" s="45">
        <f t="shared" ref="I71" si="10">G71/E71</f>
        <v>1</v>
      </c>
      <c r="J71" s="46" t="s">
        <v>241</v>
      </c>
      <c r="K71" s="47"/>
      <c r="L71" s="48" t="s">
        <v>99</v>
      </c>
      <c r="M71" s="49" t="s">
        <v>389</v>
      </c>
    </row>
    <row r="72" spans="1:13" s="8" customFormat="1" ht="75.2" customHeight="1" x14ac:dyDescent="0.25">
      <c r="A72" s="50" t="s">
        <v>232</v>
      </c>
      <c r="B72" s="50"/>
      <c r="C72" s="50" t="s">
        <v>11</v>
      </c>
      <c r="D72" s="50"/>
      <c r="E72" s="43">
        <v>11.3</v>
      </c>
      <c r="F72" s="44"/>
      <c r="G72" s="43">
        <v>11.3</v>
      </c>
      <c r="H72" s="44">
        <f t="shared" ref="H72:H81" si="11">G72-E72</f>
        <v>0</v>
      </c>
      <c r="I72" s="45">
        <f t="shared" ref="I72:I81" si="12">G72/E72</f>
        <v>1</v>
      </c>
      <c r="J72" s="46" t="s">
        <v>241</v>
      </c>
      <c r="K72" s="47"/>
      <c r="L72" s="48" t="s">
        <v>99</v>
      </c>
      <c r="M72" s="49" t="s">
        <v>390</v>
      </c>
    </row>
    <row r="73" spans="1:13" s="8" customFormat="1" ht="78" customHeight="1" x14ac:dyDescent="0.25">
      <c r="A73" s="50" t="s">
        <v>233</v>
      </c>
      <c r="B73" s="50"/>
      <c r="C73" s="50" t="s">
        <v>11</v>
      </c>
      <c r="D73" s="50"/>
      <c r="E73" s="43">
        <v>88.6</v>
      </c>
      <c r="F73" s="44">
        <v>90.3</v>
      </c>
      <c r="G73" s="43">
        <v>89.8</v>
      </c>
      <c r="H73" s="44">
        <f t="shared" si="11"/>
        <v>1.2000000000000028</v>
      </c>
      <c r="I73" s="45">
        <f t="shared" si="12"/>
        <v>1.0135440180586908</v>
      </c>
      <c r="J73" s="46" t="s">
        <v>241</v>
      </c>
      <c r="K73" s="47"/>
      <c r="L73" s="48" t="s">
        <v>99</v>
      </c>
      <c r="M73" s="49" t="s">
        <v>391</v>
      </c>
    </row>
    <row r="74" spans="1:13" s="8" customFormat="1" ht="45" customHeight="1" x14ac:dyDescent="0.25">
      <c r="A74" s="50" t="s">
        <v>238</v>
      </c>
      <c r="B74" s="50"/>
      <c r="C74" s="50" t="s">
        <v>11</v>
      </c>
      <c r="D74" s="50"/>
      <c r="E74" s="43">
        <v>31.1</v>
      </c>
      <c r="F74" s="44">
        <v>48.7</v>
      </c>
      <c r="G74" s="43">
        <v>31.2</v>
      </c>
      <c r="H74" s="44">
        <f t="shared" si="11"/>
        <v>9.9999999999997868E-2</v>
      </c>
      <c r="I74" s="45">
        <f t="shared" si="12"/>
        <v>1.0032154340836013</v>
      </c>
      <c r="J74" s="46" t="s">
        <v>241</v>
      </c>
      <c r="K74" s="47"/>
      <c r="L74" s="48" t="s">
        <v>99</v>
      </c>
      <c r="M74" s="49" t="s">
        <v>392</v>
      </c>
    </row>
    <row r="75" spans="1:13" s="8" customFormat="1" ht="63" customHeight="1" x14ac:dyDescent="0.25">
      <c r="A75" s="50" t="s">
        <v>234</v>
      </c>
      <c r="B75" s="50"/>
      <c r="C75" s="50" t="s">
        <v>11</v>
      </c>
      <c r="D75" s="50"/>
      <c r="E75" s="43">
        <v>20.3</v>
      </c>
      <c r="F75" s="44">
        <v>22.7</v>
      </c>
      <c r="G75" s="43">
        <v>20.8</v>
      </c>
      <c r="H75" s="44">
        <f t="shared" si="11"/>
        <v>0.5</v>
      </c>
      <c r="I75" s="45">
        <f t="shared" si="12"/>
        <v>1.0246305418719213</v>
      </c>
      <c r="J75" s="46" t="s">
        <v>241</v>
      </c>
      <c r="K75" s="47"/>
      <c r="L75" s="48" t="s">
        <v>99</v>
      </c>
      <c r="M75" s="49" t="s">
        <v>393</v>
      </c>
    </row>
    <row r="76" spans="1:13" s="8" customFormat="1" ht="68.25" customHeight="1" x14ac:dyDescent="0.25">
      <c r="A76" s="39" t="s">
        <v>16</v>
      </c>
      <c r="B76" s="40"/>
      <c r="C76" s="50" t="s">
        <v>11</v>
      </c>
      <c r="D76" s="50"/>
      <c r="E76" s="43">
        <v>13.4</v>
      </c>
      <c r="F76" s="44">
        <v>45</v>
      </c>
      <c r="G76" s="43">
        <v>13.2</v>
      </c>
      <c r="H76" s="44">
        <f t="shared" si="11"/>
        <v>-0.20000000000000107</v>
      </c>
      <c r="I76" s="45">
        <f t="shared" si="12"/>
        <v>0.9850746268656716</v>
      </c>
      <c r="J76" s="46" t="s">
        <v>225</v>
      </c>
      <c r="K76" s="47"/>
      <c r="L76" s="48" t="s">
        <v>99</v>
      </c>
      <c r="M76" s="49" t="s">
        <v>394</v>
      </c>
    </row>
    <row r="77" spans="1:13" s="8" customFormat="1" ht="75.2" customHeight="1" x14ac:dyDescent="0.25">
      <c r="A77" s="50" t="s">
        <v>236</v>
      </c>
      <c r="B77" s="50"/>
      <c r="C77" s="50" t="s">
        <v>11</v>
      </c>
      <c r="D77" s="50"/>
      <c r="E77" s="43">
        <v>34.1</v>
      </c>
      <c r="F77" s="44"/>
      <c r="G77" s="43">
        <v>34.200000000000003</v>
      </c>
      <c r="H77" s="44">
        <f t="shared" si="11"/>
        <v>0.10000000000000142</v>
      </c>
      <c r="I77" s="45">
        <f t="shared" si="12"/>
        <v>1.0029325513196481</v>
      </c>
      <c r="J77" s="46" t="s">
        <v>241</v>
      </c>
      <c r="K77" s="47"/>
      <c r="L77" s="48" t="s">
        <v>99</v>
      </c>
      <c r="M77" s="49" t="s">
        <v>395</v>
      </c>
    </row>
    <row r="78" spans="1:13" s="8" customFormat="1" ht="68.25" customHeight="1" x14ac:dyDescent="0.25">
      <c r="A78" s="50" t="s">
        <v>19</v>
      </c>
      <c r="B78" s="50"/>
      <c r="C78" s="50" t="s">
        <v>11</v>
      </c>
      <c r="D78" s="50"/>
      <c r="E78" s="43">
        <v>84.7</v>
      </c>
      <c r="F78" s="44">
        <v>42</v>
      </c>
      <c r="G78" s="43">
        <v>85</v>
      </c>
      <c r="H78" s="44">
        <f t="shared" si="11"/>
        <v>0.29999999999999716</v>
      </c>
      <c r="I78" s="45">
        <f t="shared" si="12"/>
        <v>1.0035419126328218</v>
      </c>
      <c r="J78" s="46" t="s">
        <v>241</v>
      </c>
      <c r="K78" s="47"/>
      <c r="L78" s="48" t="s">
        <v>99</v>
      </c>
      <c r="M78" s="49" t="s">
        <v>396</v>
      </c>
    </row>
    <row r="79" spans="1:13" s="8" customFormat="1" ht="45" customHeight="1" x14ac:dyDescent="0.25">
      <c r="A79" s="50" t="s">
        <v>21</v>
      </c>
      <c r="B79" s="50"/>
      <c r="C79" s="50" t="s">
        <v>11</v>
      </c>
      <c r="D79" s="50"/>
      <c r="E79" s="43">
        <v>23.3</v>
      </c>
      <c r="F79" s="44">
        <v>29.3</v>
      </c>
      <c r="G79" s="43">
        <v>23.3</v>
      </c>
      <c r="H79" s="44">
        <f t="shared" si="11"/>
        <v>0</v>
      </c>
      <c r="I79" s="45">
        <f t="shared" si="12"/>
        <v>1</v>
      </c>
      <c r="J79" s="46" t="s">
        <v>241</v>
      </c>
      <c r="K79" s="47"/>
      <c r="L79" s="48" t="s">
        <v>99</v>
      </c>
      <c r="M79" s="49" t="s">
        <v>397</v>
      </c>
    </row>
    <row r="80" spans="1:13" s="8" customFormat="1" ht="45" customHeight="1" x14ac:dyDescent="0.25">
      <c r="A80" s="50" t="s">
        <v>23</v>
      </c>
      <c r="B80" s="50"/>
      <c r="C80" s="50" t="s">
        <v>11</v>
      </c>
      <c r="D80" s="50"/>
      <c r="E80" s="43">
        <v>47.2</v>
      </c>
      <c r="F80" s="44">
        <v>11.7</v>
      </c>
      <c r="G80" s="43">
        <v>46.8</v>
      </c>
      <c r="H80" s="44">
        <f t="shared" si="11"/>
        <v>-0.40000000000000568</v>
      </c>
      <c r="I80" s="45">
        <f t="shared" si="12"/>
        <v>0.99152542372881347</v>
      </c>
      <c r="J80" s="46" t="s">
        <v>225</v>
      </c>
      <c r="K80" s="47"/>
      <c r="L80" s="48" t="s">
        <v>99</v>
      </c>
      <c r="M80" s="49" t="s">
        <v>398</v>
      </c>
    </row>
    <row r="81" spans="1:13" s="8" customFormat="1" ht="45" customHeight="1" x14ac:dyDescent="0.25">
      <c r="A81" s="50" t="s">
        <v>26</v>
      </c>
      <c r="B81" s="50"/>
      <c r="C81" s="50" t="s">
        <v>11</v>
      </c>
      <c r="D81" s="50"/>
      <c r="E81" s="43">
        <v>20.3</v>
      </c>
      <c r="F81" s="44"/>
      <c r="G81" s="43">
        <v>20.3</v>
      </c>
      <c r="H81" s="44">
        <f t="shared" si="11"/>
        <v>0</v>
      </c>
      <c r="I81" s="45">
        <f t="shared" si="12"/>
        <v>1</v>
      </c>
      <c r="J81" s="46" t="s">
        <v>241</v>
      </c>
      <c r="K81" s="47"/>
      <c r="L81" s="48" t="s">
        <v>99</v>
      </c>
      <c r="M81" s="49" t="s">
        <v>399</v>
      </c>
    </row>
    <row r="82" spans="1:13" s="8" customFormat="1" ht="27" customHeight="1" x14ac:dyDescent="0.25">
      <c r="A82" s="71" t="s">
        <v>24</v>
      </c>
      <c r="B82" s="72"/>
      <c r="C82" s="51" t="s">
        <v>11</v>
      </c>
      <c r="D82" s="51"/>
      <c r="E82" s="73">
        <f>SUM(E71:E81)</f>
        <v>386.3</v>
      </c>
      <c r="F82" s="53"/>
      <c r="G82" s="73">
        <f>SUM(G71:G81)</f>
        <v>387.90000000000003</v>
      </c>
      <c r="H82" s="53">
        <f>G82-E82</f>
        <v>1.6000000000000227</v>
      </c>
      <c r="I82" s="54"/>
      <c r="J82" s="63"/>
      <c r="K82" s="64"/>
      <c r="L82" s="57" t="s">
        <v>99</v>
      </c>
      <c r="M82" s="49"/>
    </row>
    <row r="83" spans="1:13" s="8" customFormat="1" ht="27" customHeight="1" x14ac:dyDescent="0.25">
      <c r="A83" s="63" t="s">
        <v>288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4"/>
    </row>
    <row r="84" spans="1:13" s="8" customFormat="1" ht="75.2" customHeight="1" x14ac:dyDescent="0.25">
      <c r="A84" s="50" t="s">
        <v>232</v>
      </c>
      <c r="B84" s="50"/>
      <c r="C84" s="50" t="s">
        <v>11</v>
      </c>
      <c r="D84" s="50"/>
      <c r="E84" s="43">
        <v>0.7</v>
      </c>
      <c r="F84" s="44">
        <v>12.4</v>
      </c>
      <c r="G84" s="43">
        <v>0.7</v>
      </c>
      <c r="H84" s="61">
        <f t="shared" ref="H84:H85" si="13">G84-E84</f>
        <v>0</v>
      </c>
      <c r="I84" s="45">
        <f t="shared" ref="I84:I85" si="14">G84/E84</f>
        <v>1</v>
      </c>
      <c r="J84" s="46" t="s">
        <v>241</v>
      </c>
      <c r="K84" s="47"/>
      <c r="L84" s="74" t="s">
        <v>100</v>
      </c>
      <c r="M84" s="49" t="s">
        <v>400</v>
      </c>
    </row>
    <row r="85" spans="1:13" s="8" customFormat="1" ht="71.45" customHeight="1" x14ac:dyDescent="0.25">
      <c r="A85" s="50" t="s">
        <v>233</v>
      </c>
      <c r="B85" s="50"/>
      <c r="C85" s="50" t="s">
        <v>11</v>
      </c>
      <c r="D85" s="50"/>
      <c r="E85" s="43">
        <v>24.4</v>
      </c>
      <c r="F85" s="44">
        <v>12.4</v>
      </c>
      <c r="G85" s="43">
        <v>24.6</v>
      </c>
      <c r="H85" s="61">
        <f t="shared" si="13"/>
        <v>0.20000000000000284</v>
      </c>
      <c r="I85" s="45">
        <f t="shared" si="14"/>
        <v>1.0081967213114755</v>
      </c>
      <c r="J85" s="46" t="s">
        <v>241</v>
      </c>
      <c r="K85" s="47"/>
      <c r="L85" s="74" t="s">
        <v>100</v>
      </c>
      <c r="M85" s="49" t="s">
        <v>401</v>
      </c>
    </row>
    <row r="86" spans="1:13" s="8" customFormat="1" ht="46.5" customHeight="1" x14ac:dyDescent="0.25">
      <c r="A86" s="50" t="s">
        <v>289</v>
      </c>
      <c r="B86" s="50"/>
      <c r="C86" s="50" t="s">
        <v>11</v>
      </c>
      <c r="D86" s="50"/>
      <c r="E86" s="43">
        <v>0.6</v>
      </c>
      <c r="F86" s="44">
        <v>12.4</v>
      </c>
      <c r="G86" s="43">
        <v>0.6</v>
      </c>
      <c r="H86" s="61">
        <f t="shared" ref="H86" si="15">G86-E86</f>
        <v>0</v>
      </c>
      <c r="I86" s="45">
        <f t="shared" ref="I86" si="16">G86/E86</f>
        <v>1</v>
      </c>
      <c r="J86" s="46" t="s">
        <v>229</v>
      </c>
      <c r="K86" s="47"/>
      <c r="L86" s="74" t="s">
        <v>100</v>
      </c>
      <c r="M86" s="49" t="s">
        <v>402</v>
      </c>
    </row>
    <row r="87" spans="1:13" s="8" customFormat="1" ht="45" customHeight="1" x14ac:dyDescent="0.25">
      <c r="A87" s="50" t="s">
        <v>234</v>
      </c>
      <c r="B87" s="50"/>
      <c r="C87" s="50" t="s">
        <v>11</v>
      </c>
      <c r="D87" s="50"/>
      <c r="E87" s="43">
        <v>1.7</v>
      </c>
      <c r="F87" s="44">
        <v>12.4</v>
      </c>
      <c r="G87" s="43">
        <v>1.7</v>
      </c>
      <c r="H87" s="61">
        <f>G87-E87</f>
        <v>0</v>
      </c>
      <c r="I87" s="45">
        <f t="shared" ref="I87:I92" si="17">G87/E87</f>
        <v>1</v>
      </c>
      <c r="J87" s="46" t="s">
        <v>229</v>
      </c>
      <c r="K87" s="47"/>
      <c r="L87" s="74" t="s">
        <v>100</v>
      </c>
      <c r="M87" s="49" t="s">
        <v>403</v>
      </c>
    </row>
    <row r="88" spans="1:13" s="8" customFormat="1" ht="61.5" customHeight="1" x14ac:dyDescent="0.25">
      <c r="A88" s="39" t="s">
        <v>16</v>
      </c>
      <c r="B88" s="40"/>
      <c r="C88" s="50" t="s">
        <v>11</v>
      </c>
      <c r="D88" s="50"/>
      <c r="E88" s="43">
        <v>12.5</v>
      </c>
      <c r="F88" s="44">
        <v>4.3</v>
      </c>
      <c r="G88" s="43">
        <v>12.8</v>
      </c>
      <c r="H88" s="61">
        <f t="shared" ref="H88:H92" si="18">G88-E88</f>
        <v>0.30000000000000071</v>
      </c>
      <c r="I88" s="45">
        <f t="shared" si="17"/>
        <v>1.024</v>
      </c>
      <c r="J88" s="46" t="s">
        <v>241</v>
      </c>
      <c r="K88" s="47"/>
      <c r="L88" s="74" t="s">
        <v>100</v>
      </c>
      <c r="M88" s="49" t="s">
        <v>404</v>
      </c>
    </row>
    <row r="89" spans="1:13" s="8" customFormat="1" ht="68.25" customHeight="1" x14ac:dyDescent="0.25">
      <c r="A89" s="50" t="s">
        <v>236</v>
      </c>
      <c r="B89" s="50"/>
      <c r="C89" s="50" t="s">
        <v>11</v>
      </c>
      <c r="D89" s="50"/>
      <c r="E89" s="43">
        <v>0.9</v>
      </c>
      <c r="F89" s="44">
        <v>14</v>
      </c>
      <c r="G89" s="43">
        <v>0.8</v>
      </c>
      <c r="H89" s="61">
        <f t="shared" si="18"/>
        <v>-9.9999999999999978E-2</v>
      </c>
      <c r="I89" s="45">
        <f t="shared" si="17"/>
        <v>0.88888888888888895</v>
      </c>
      <c r="J89" s="46" t="s">
        <v>225</v>
      </c>
      <c r="K89" s="47"/>
      <c r="L89" s="74" t="s">
        <v>100</v>
      </c>
      <c r="M89" s="49" t="s">
        <v>405</v>
      </c>
    </row>
    <row r="90" spans="1:13" s="9" customFormat="1" ht="75.2" customHeight="1" x14ac:dyDescent="0.25">
      <c r="A90" s="50" t="s">
        <v>19</v>
      </c>
      <c r="B90" s="50"/>
      <c r="C90" s="50" t="s">
        <v>11</v>
      </c>
      <c r="D90" s="50"/>
      <c r="E90" s="43">
        <v>1.5</v>
      </c>
      <c r="F90" s="44">
        <v>0</v>
      </c>
      <c r="G90" s="43">
        <v>1.5</v>
      </c>
      <c r="H90" s="61">
        <f t="shared" si="18"/>
        <v>0</v>
      </c>
      <c r="I90" s="45">
        <f>G90/E90</f>
        <v>1</v>
      </c>
      <c r="J90" s="46" t="s">
        <v>241</v>
      </c>
      <c r="K90" s="47"/>
      <c r="L90" s="74" t="s">
        <v>100</v>
      </c>
      <c r="M90" s="49" t="s">
        <v>406</v>
      </c>
    </row>
    <row r="91" spans="1:13" s="8" customFormat="1" ht="62.45" customHeight="1" x14ac:dyDescent="0.25">
      <c r="A91" s="50" t="s">
        <v>21</v>
      </c>
      <c r="B91" s="50"/>
      <c r="C91" s="50" t="s">
        <v>11</v>
      </c>
      <c r="D91" s="50"/>
      <c r="E91" s="43">
        <v>0.7</v>
      </c>
      <c r="F91" s="44">
        <v>6.3</v>
      </c>
      <c r="G91" s="43">
        <v>0.7</v>
      </c>
      <c r="H91" s="61">
        <f t="shared" si="18"/>
        <v>0</v>
      </c>
      <c r="I91" s="45">
        <f t="shared" si="17"/>
        <v>1</v>
      </c>
      <c r="J91" s="46" t="s">
        <v>241</v>
      </c>
      <c r="K91" s="47"/>
      <c r="L91" s="48" t="s">
        <v>100</v>
      </c>
      <c r="M91" s="49" t="s">
        <v>407</v>
      </c>
    </row>
    <row r="92" spans="1:13" s="8" customFormat="1" ht="67.7" customHeight="1" x14ac:dyDescent="0.25">
      <c r="A92" s="50" t="s">
        <v>23</v>
      </c>
      <c r="B92" s="50"/>
      <c r="C92" s="50" t="s">
        <v>11</v>
      </c>
      <c r="D92" s="50"/>
      <c r="E92" s="43">
        <v>4.7</v>
      </c>
      <c r="F92" s="44"/>
      <c r="G92" s="43">
        <v>5</v>
      </c>
      <c r="H92" s="61">
        <f t="shared" si="18"/>
        <v>0.29999999999999982</v>
      </c>
      <c r="I92" s="45">
        <f t="shared" si="17"/>
        <v>1.0638297872340425</v>
      </c>
      <c r="J92" s="46" t="s">
        <v>241</v>
      </c>
      <c r="K92" s="47"/>
      <c r="L92" s="48" t="s">
        <v>100</v>
      </c>
      <c r="M92" s="49" t="s">
        <v>408</v>
      </c>
    </row>
    <row r="93" spans="1:13" s="8" customFormat="1" ht="36.75" customHeight="1" x14ac:dyDescent="0.25">
      <c r="A93" s="51" t="s">
        <v>24</v>
      </c>
      <c r="B93" s="51"/>
      <c r="C93" s="51" t="s">
        <v>11</v>
      </c>
      <c r="D93" s="51"/>
      <c r="E93" s="73">
        <f>SUM(E84:E92)</f>
        <v>47.7</v>
      </c>
      <c r="F93" s="73">
        <f t="shared" ref="F93:H93" si="19">SUM(F84:F92)</f>
        <v>74.2</v>
      </c>
      <c r="G93" s="73">
        <f t="shared" si="19"/>
        <v>48.400000000000006</v>
      </c>
      <c r="H93" s="73">
        <f t="shared" si="19"/>
        <v>0.7000000000000034</v>
      </c>
      <c r="I93" s="54"/>
      <c r="J93" s="46"/>
      <c r="K93" s="47"/>
      <c r="L93" s="57" t="s">
        <v>100</v>
      </c>
      <c r="M93" s="49"/>
    </row>
    <row r="94" spans="1:13" s="8" customFormat="1" ht="40.700000000000003" customHeight="1" x14ac:dyDescent="0.25">
      <c r="A94" s="63" t="s">
        <v>290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4"/>
    </row>
    <row r="95" spans="1:13" s="8" customFormat="1" ht="63.75" customHeight="1" x14ac:dyDescent="0.25">
      <c r="A95" s="50" t="s">
        <v>291</v>
      </c>
      <c r="B95" s="50"/>
      <c r="C95" s="50" t="s">
        <v>11</v>
      </c>
      <c r="D95" s="50"/>
      <c r="E95" s="43">
        <v>2.7</v>
      </c>
      <c r="F95" s="44">
        <v>10.7</v>
      </c>
      <c r="G95" s="43">
        <v>2.7</v>
      </c>
      <c r="H95" s="44">
        <f t="shared" ref="H95:H96" si="20">G95-E95</f>
        <v>0</v>
      </c>
      <c r="I95" s="45">
        <f t="shared" ref="I95:I96" si="21">G95/E95</f>
        <v>1</v>
      </c>
      <c r="J95" s="46" t="s">
        <v>241</v>
      </c>
      <c r="K95" s="47"/>
      <c r="L95" s="70" t="s">
        <v>124</v>
      </c>
      <c r="M95" s="49" t="s">
        <v>409</v>
      </c>
    </row>
    <row r="96" spans="1:13" s="8" customFormat="1" ht="72.75" customHeight="1" x14ac:dyDescent="0.25">
      <c r="A96" s="50" t="s">
        <v>233</v>
      </c>
      <c r="B96" s="50"/>
      <c r="C96" s="50" t="s">
        <v>11</v>
      </c>
      <c r="D96" s="50"/>
      <c r="E96" s="43">
        <v>0.4</v>
      </c>
      <c r="F96" s="44">
        <v>10.7</v>
      </c>
      <c r="G96" s="43">
        <v>0.4</v>
      </c>
      <c r="H96" s="44">
        <f t="shared" si="20"/>
        <v>0</v>
      </c>
      <c r="I96" s="45">
        <f t="shared" si="21"/>
        <v>1</v>
      </c>
      <c r="J96" s="46" t="s">
        <v>241</v>
      </c>
      <c r="K96" s="47"/>
      <c r="L96" s="70" t="s">
        <v>124</v>
      </c>
      <c r="M96" s="49" t="s">
        <v>410</v>
      </c>
    </row>
    <row r="97" spans="1:13" s="8" customFormat="1" ht="23.25" customHeight="1" x14ac:dyDescent="0.25">
      <c r="A97" s="51" t="s">
        <v>24</v>
      </c>
      <c r="B97" s="51"/>
      <c r="C97" s="51" t="s">
        <v>11</v>
      </c>
      <c r="D97" s="51"/>
      <c r="E97" s="52">
        <f>SUM(E95:E96)</f>
        <v>3.1</v>
      </c>
      <c r="F97" s="52">
        <f t="shared" ref="F97:G97" si="22">SUM(F95:F96)</f>
        <v>21.4</v>
      </c>
      <c r="G97" s="52">
        <f t="shared" si="22"/>
        <v>3.1</v>
      </c>
      <c r="H97" s="52">
        <f>G97-E97</f>
        <v>0</v>
      </c>
      <c r="I97" s="54">
        <f>G97/E97</f>
        <v>1</v>
      </c>
      <c r="J97" s="46"/>
      <c r="K97" s="47"/>
      <c r="L97" s="57" t="s">
        <v>124</v>
      </c>
      <c r="M97" s="49"/>
    </row>
    <row r="98" spans="1:13" s="8" customFormat="1" ht="40.700000000000003" customHeight="1" x14ac:dyDescent="0.25">
      <c r="A98" s="63" t="s">
        <v>292</v>
      </c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4"/>
    </row>
    <row r="99" spans="1:13" s="8" customFormat="1" ht="66.2" customHeight="1" x14ac:dyDescent="0.25">
      <c r="A99" s="50" t="s">
        <v>237</v>
      </c>
      <c r="B99" s="50"/>
      <c r="C99" s="50" t="s">
        <v>11</v>
      </c>
      <c r="D99" s="50"/>
      <c r="E99" s="43">
        <v>30</v>
      </c>
      <c r="F99" s="44">
        <v>10.7</v>
      </c>
      <c r="G99" s="43">
        <v>29.9</v>
      </c>
      <c r="H99" s="44">
        <f t="shared" ref="H99" si="23">G99-E99</f>
        <v>-0.10000000000000142</v>
      </c>
      <c r="I99" s="45">
        <f t="shared" ref="I99" si="24">G99/E99</f>
        <v>0.99666666666666659</v>
      </c>
      <c r="J99" s="46" t="s">
        <v>241</v>
      </c>
      <c r="K99" s="47"/>
      <c r="L99" s="48" t="s">
        <v>96</v>
      </c>
      <c r="M99" s="49" t="s">
        <v>412</v>
      </c>
    </row>
    <row r="100" spans="1:13" s="8" customFormat="1" ht="65.25" customHeight="1" x14ac:dyDescent="0.25">
      <c r="A100" s="50" t="s">
        <v>233</v>
      </c>
      <c r="B100" s="50"/>
      <c r="C100" s="50" t="s">
        <v>11</v>
      </c>
      <c r="D100" s="50"/>
      <c r="E100" s="43">
        <v>46.9</v>
      </c>
      <c r="F100" s="44">
        <v>10.7</v>
      </c>
      <c r="G100" s="43">
        <v>46.3</v>
      </c>
      <c r="H100" s="44">
        <f t="shared" ref="H100:H103" si="25">G100-E100</f>
        <v>-0.60000000000000142</v>
      </c>
      <c r="I100" s="45">
        <f t="shared" ref="I100:I105" si="26">G100/E100</f>
        <v>0.98720682302771856</v>
      </c>
      <c r="J100" s="46" t="s">
        <v>225</v>
      </c>
      <c r="K100" s="47"/>
      <c r="L100" s="48" t="s">
        <v>96</v>
      </c>
      <c r="M100" s="49" t="s">
        <v>413</v>
      </c>
    </row>
    <row r="101" spans="1:13" s="9" customFormat="1" ht="48.2" customHeight="1" x14ac:dyDescent="0.25">
      <c r="A101" s="50" t="s">
        <v>289</v>
      </c>
      <c r="B101" s="50"/>
      <c r="C101" s="50" t="s">
        <v>11</v>
      </c>
      <c r="D101" s="50"/>
      <c r="E101" s="43">
        <v>16.899999999999999</v>
      </c>
      <c r="F101" s="44"/>
      <c r="G101" s="43">
        <v>16.899999999999999</v>
      </c>
      <c r="H101" s="44">
        <f t="shared" si="25"/>
        <v>0</v>
      </c>
      <c r="I101" s="45">
        <f t="shared" si="26"/>
        <v>1</v>
      </c>
      <c r="J101" s="46" t="s">
        <v>241</v>
      </c>
      <c r="K101" s="47"/>
      <c r="L101" s="48" t="s">
        <v>96</v>
      </c>
      <c r="M101" s="49" t="s">
        <v>414</v>
      </c>
    </row>
    <row r="102" spans="1:13" s="9" customFormat="1" ht="48.2" customHeight="1" x14ac:dyDescent="0.25">
      <c r="A102" s="50" t="s">
        <v>411</v>
      </c>
      <c r="B102" s="50"/>
      <c r="C102" s="50" t="s">
        <v>11</v>
      </c>
      <c r="D102" s="50"/>
      <c r="E102" s="61">
        <v>5</v>
      </c>
      <c r="F102" s="44"/>
      <c r="G102" s="61">
        <v>5</v>
      </c>
      <c r="H102" s="44">
        <f t="shared" si="25"/>
        <v>0</v>
      </c>
      <c r="I102" s="45">
        <f t="shared" si="26"/>
        <v>1</v>
      </c>
      <c r="J102" s="46" t="s">
        <v>241</v>
      </c>
      <c r="K102" s="47"/>
      <c r="L102" s="48"/>
      <c r="M102" s="49" t="s">
        <v>415</v>
      </c>
    </row>
    <row r="103" spans="1:13" s="9" customFormat="1" ht="57.2" customHeight="1" x14ac:dyDescent="0.25">
      <c r="A103" s="50" t="s">
        <v>26</v>
      </c>
      <c r="B103" s="50"/>
      <c r="C103" s="50" t="s">
        <v>11</v>
      </c>
      <c r="D103" s="50"/>
      <c r="E103" s="43">
        <v>15</v>
      </c>
      <c r="F103" s="44"/>
      <c r="G103" s="43">
        <v>15.2</v>
      </c>
      <c r="H103" s="44">
        <f t="shared" si="25"/>
        <v>0.19999999999999929</v>
      </c>
      <c r="I103" s="45">
        <f t="shared" si="26"/>
        <v>1.0133333333333332</v>
      </c>
      <c r="J103" s="46" t="s">
        <v>241</v>
      </c>
      <c r="K103" s="47"/>
      <c r="L103" s="48" t="s">
        <v>96</v>
      </c>
      <c r="M103" s="49" t="s">
        <v>416</v>
      </c>
    </row>
    <row r="104" spans="1:13" s="8" customFormat="1" ht="48.75" customHeight="1" x14ac:dyDescent="0.25">
      <c r="A104" s="51" t="s">
        <v>24</v>
      </c>
      <c r="B104" s="51"/>
      <c r="C104" s="51" t="s">
        <v>11</v>
      </c>
      <c r="D104" s="51"/>
      <c r="E104" s="73">
        <f>SUM(E99:E103)</f>
        <v>113.80000000000001</v>
      </c>
      <c r="F104" s="73">
        <f t="shared" ref="F104:H104" si="27">SUM(F99:F103)</f>
        <v>21.4</v>
      </c>
      <c r="G104" s="73">
        <f t="shared" si="27"/>
        <v>113.3</v>
      </c>
      <c r="H104" s="73">
        <f t="shared" si="27"/>
        <v>-0.50000000000000355</v>
      </c>
      <c r="I104" s="54">
        <f t="shared" si="26"/>
        <v>0.9956063268892793</v>
      </c>
      <c r="J104" s="46"/>
      <c r="K104" s="47"/>
      <c r="L104" s="57" t="s">
        <v>96</v>
      </c>
      <c r="M104" s="49"/>
    </row>
    <row r="105" spans="1:13" s="8" customFormat="1" ht="48.75" customHeight="1" x14ac:dyDescent="0.25">
      <c r="A105" s="71" t="s">
        <v>208</v>
      </c>
      <c r="B105" s="75"/>
      <c r="C105" s="75"/>
      <c r="D105" s="72"/>
      <c r="E105" s="73">
        <f>E25+E35+E31+E51+E57+E67+E69+E82+E93+E97+E104</f>
        <v>2647.9000000000005</v>
      </c>
      <c r="F105" s="73">
        <f>F25+F35+F31+F51+F57+F67+F69+F82+F93+F97+F104</f>
        <v>117</v>
      </c>
      <c r="G105" s="73">
        <f>G25+G35+G31+G51+G57+G67+G69+G82+G93+G97+G104</f>
        <v>2645.4</v>
      </c>
      <c r="H105" s="73">
        <f>H25+H35+H31+H51+H57+H67+H69+H82+H93+H97+H104</f>
        <v>-2.5000000000000218</v>
      </c>
      <c r="I105" s="54">
        <f t="shared" si="26"/>
        <v>0.99905585558366994</v>
      </c>
      <c r="J105" s="41"/>
      <c r="K105" s="42"/>
      <c r="L105" s="57"/>
      <c r="M105" s="49"/>
    </row>
    <row r="106" spans="1:13" s="8" customFormat="1" ht="28.5" customHeight="1" x14ac:dyDescent="0.25">
      <c r="A106" s="76" t="s">
        <v>293</v>
      </c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8"/>
    </row>
    <row r="107" spans="1:13" s="8" customFormat="1" ht="52.5" customHeight="1" x14ac:dyDescent="0.25">
      <c r="A107" s="50" t="s">
        <v>10</v>
      </c>
      <c r="B107" s="50"/>
      <c r="C107" s="50" t="s">
        <v>11</v>
      </c>
      <c r="D107" s="50"/>
      <c r="E107" s="43">
        <v>162.5</v>
      </c>
      <c r="F107" s="44">
        <v>229</v>
      </c>
      <c r="G107" s="43">
        <v>162.69999999999999</v>
      </c>
      <c r="H107" s="44">
        <f t="shared" ref="H107" si="28">G107-E107</f>
        <v>0.19999999999998863</v>
      </c>
      <c r="I107" s="45">
        <f t="shared" ref="I107" si="29">G107/E107</f>
        <v>1.0012307692307691</v>
      </c>
      <c r="J107" s="46" t="s">
        <v>241</v>
      </c>
      <c r="K107" s="47"/>
      <c r="L107" s="48" t="s">
        <v>101</v>
      </c>
      <c r="M107" s="49" t="s">
        <v>525</v>
      </c>
    </row>
    <row r="108" spans="1:13" s="8" customFormat="1" ht="70.5" customHeight="1" x14ac:dyDescent="0.25">
      <c r="A108" s="50" t="s">
        <v>12</v>
      </c>
      <c r="B108" s="50"/>
      <c r="C108" s="50" t="s">
        <v>11</v>
      </c>
      <c r="D108" s="50"/>
      <c r="E108" s="43">
        <v>200.6</v>
      </c>
      <c r="F108" s="44">
        <v>229</v>
      </c>
      <c r="G108" s="43">
        <v>200.4</v>
      </c>
      <c r="H108" s="44">
        <f t="shared" ref="H108:H121" si="30">G108-E108</f>
        <v>-0.19999999999998863</v>
      </c>
      <c r="I108" s="45">
        <f t="shared" ref="I108:I122" si="31">G108/E108</f>
        <v>0.99900299102691925</v>
      </c>
      <c r="J108" s="46" t="s">
        <v>241</v>
      </c>
      <c r="K108" s="47"/>
      <c r="L108" s="48" t="s">
        <v>101</v>
      </c>
      <c r="M108" s="49" t="s">
        <v>526</v>
      </c>
    </row>
    <row r="109" spans="1:13" s="8" customFormat="1" ht="90" customHeight="1" x14ac:dyDescent="0.25">
      <c r="A109" s="50" t="s">
        <v>13</v>
      </c>
      <c r="B109" s="50"/>
      <c r="C109" s="50" t="s">
        <v>11</v>
      </c>
      <c r="D109" s="50"/>
      <c r="E109" s="43">
        <v>197.5</v>
      </c>
      <c r="F109" s="44">
        <v>199</v>
      </c>
      <c r="G109" s="43">
        <v>197.3</v>
      </c>
      <c r="H109" s="44">
        <f t="shared" si="30"/>
        <v>-0.19999999999998863</v>
      </c>
      <c r="I109" s="45">
        <f t="shared" si="31"/>
        <v>0.99898734177215198</v>
      </c>
      <c r="J109" s="46" t="s">
        <v>241</v>
      </c>
      <c r="K109" s="47"/>
      <c r="L109" s="48" t="s">
        <v>101</v>
      </c>
      <c r="M109" s="49" t="s">
        <v>527</v>
      </c>
    </row>
    <row r="110" spans="1:13" s="8" customFormat="1" ht="45" customHeight="1" x14ac:dyDescent="0.25">
      <c r="A110" s="50" t="s">
        <v>14</v>
      </c>
      <c r="B110" s="50"/>
      <c r="C110" s="50" t="s">
        <v>11</v>
      </c>
      <c r="D110" s="50"/>
      <c r="E110" s="43">
        <v>153.6</v>
      </c>
      <c r="F110" s="44">
        <v>141.30000000000001</v>
      </c>
      <c r="G110" s="43">
        <v>153.5</v>
      </c>
      <c r="H110" s="44">
        <f t="shared" si="30"/>
        <v>-9.9999999999994316E-2</v>
      </c>
      <c r="I110" s="45">
        <f t="shared" si="31"/>
        <v>0.99934895833333337</v>
      </c>
      <c r="J110" s="46" t="s">
        <v>241</v>
      </c>
      <c r="K110" s="47"/>
      <c r="L110" s="48" t="s">
        <v>101</v>
      </c>
      <c r="M110" s="49" t="s">
        <v>528</v>
      </c>
    </row>
    <row r="111" spans="1:13" s="8" customFormat="1" ht="90" customHeight="1" x14ac:dyDescent="0.25">
      <c r="A111" s="50" t="s">
        <v>15</v>
      </c>
      <c r="B111" s="50"/>
      <c r="C111" s="50" t="s">
        <v>11</v>
      </c>
      <c r="D111" s="50"/>
      <c r="E111" s="43">
        <v>76.5</v>
      </c>
      <c r="F111" s="44">
        <v>205.7</v>
      </c>
      <c r="G111" s="43">
        <v>77.599999999999994</v>
      </c>
      <c r="H111" s="44">
        <f t="shared" si="30"/>
        <v>1.0999999999999943</v>
      </c>
      <c r="I111" s="45">
        <f t="shared" si="31"/>
        <v>1.0143790849673202</v>
      </c>
      <c r="J111" s="46" t="s">
        <v>241</v>
      </c>
      <c r="K111" s="47"/>
      <c r="L111" s="48" t="s">
        <v>101</v>
      </c>
      <c r="M111" s="49" t="s">
        <v>529</v>
      </c>
    </row>
    <row r="112" spans="1:13" s="8" customFormat="1" ht="90" customHeight="1" x14ac:dyDescent="0.25">
      <c r="A112" s="50" t="s">
        <v>25</v>
      </c>
      <c r="B112" s="50"/>
      <c r="C112" s="50" t="s">
        <v>11</v>
      </c>
      <c r="D112" s="50"/>
      <c r="E112" s="43">
        <v>95.1</v>
      </c>
      <c r="F112" s="44">
        <v>85.3</v>
      </c>
      <c r="G112" s="43">
        <v>96.5</v>
      </c>
      <c r="H112" s="44">
        <f t="shared" si="30"/>
        <v>1.4000000000000057</v>
      </c>
      <c r="I112" s="45">
        <f t="shared" si="31"/>
        <v>1.01472134595163</v>
      </c>
      <c r="J112" s="46" t="s">
        <v>241</v>
      </c>
      <c r="K112" s="47"/>
      <c r="L112" s="48" t="s">
        <v>101</v>
      </c>
      <c r="M112" s="49" t="s">
        <v>530</v>
      </c>
    </row>
    <row r="113" spans="1:13" s="8" customFormat="1" ht="67.7" customHeight="1" x14ac:dyDescent="0.25">
      <c r="A113" s="50" t="s">
        <v>16</v>
      </c>
      <c r="B113" s="50"/>
      <c r="C113" s="50" t="s">
        <v>11</v>
      </c>
      <c r="D113" s="50"/>
      <c r="E113" s="43">
        <v>216.1</v>
      </c>
      <c r="F113" s="44">
        <v>117</v>
      </c>
      <c r="G113" s="43">
        <v>214.2</v>
      </c>
      <c r="H113" s="44">
        <f t="shared" si="30"/>
        <v>-1.9000000000000057</v>
      </c>
      <c r="I113" s="45">
        <f t="shared" si="31"/>
        <v>0.99120777417862094</v>
      </c>
      <c r="J113" s="46" t="s">
        <v>225</v>
      </c>
      <c r="K113" s="47"/>
      <c r="L113" s="48" t="s">
        <v>101</v>
      </c>
      <c r="M113" s="49" t="s">
        <v>531</v>
      </c>
    </row>
    <row r="114" spans="1:13" s="8" customFormat="1" ht="90" customHeight="1" x14ac:dyDescent="0.25">
      <c r="A114" s="50" t="s">
        <v>17</v>
      </c>
      <c r="B114" s="50"/>
      <c r="C114" s="50" t="s">
        <v>11</v>
      </c>
      <c r="D114" s="50"/>
      <c r="E114" s="43">
        <v>192.9</v>
      </c>
      <c r="F114" s="44">
        <v>222</v>
      </c>
      <c r="G114" s="43">
        <v>192.9</v>
      </c>
      <c r="H114" s="44">
        <f t="shared" si="30"/>
        <v>0</v>
      </c>
      <c r="I114" s="45">
        <f t="shared" si="31"/>
        <v>1</v>
      </c>
      <c r="J114" s="46" t="s">
        <v>241</v>
      </c>
      <c r="K114" s="47"/>
      <c r="L114" s="48" t="s">
        <v>101</v>
      </c>
      <c r="M114" s="49" t="s">
        <v>532</v>
      </c>
    </row>
    <row r="115" spans="1:13" s="8" customFormat="1" ht="63.75" customHeight="1" x14ac:dyDescent="0.25">
      <c r="A115" s="50" t="s">
        <v>18</v>
      </c>
      <c r="B115" s="50"/>
      <c r="C115" s="50" t="s">
        <v>11</v>
      </c>
      <c r="D115" s="50"/>
      <c r="E115" s="43">
        <v>116.7</v>
      </c>
      <c r="F115" s="44">
        <v>222</v>
      </c>
      <c r="G115" s="43">
        <v>116.5</v>
      </c>
      <c r="H115" s="44">
        <f t="shared" si="30"/>
        <v>-0.20000000000000284</v>
      </c>
      <c r="I115" s="45">
        <f t="shared" si="31"/>
        <v>0.99828620394173095</v>
      </c>
      <c r="J115" s="46" t="s">
        <v>241</v>
      </c>
      <c r="K115" s="47"/>
      <c r="L115" s="48" t="s">
        <v>101</v>
      </c>
      <c r="M115" s="49" t="s">
        <v>533</v>
      </c>
    </row>
    <row r="116" spans="1:13" s="8" customFormat="1" ht="63.75" customHeight="1" x14ac:dyDescent="0.25">
      <c r="A116" s="50" t="s">
        <v>19</v>
      </c>
      <c r="B116" s="50"/>
      <c r="C116" s="50" t="s">
        <v>11</v>
      </c>
      <c r="D116" s="50"/>
      <c r="E116" s="43">
        <v>300.5</v>
      </c>
      <c r="F116" s="44">
        <v>119</v>
      </c>
      <c r="G116" s="43">
        <v>298.39999999999998</v>
      </c>
      <c r="H116" s="44">
        <f t="shared" si="30"/>
        <v>-2.1000000000000227</v>
      </c>
      <c r="I116" s="45">
        <f t="shared" si="31"/>
        <v>0.99301164725457558</v>
      </c>
      <c r="J116" s="46" t="s">
        <v>225</v>
      </c>
      <c r="K116" s="47"/>
      <c r="L116" s="48" t="s">
        <v>101</v>
      </c>
      <c r="M116" s="49" t="s">
        <v>534</v>
      </c>
    </row>
    <row r="117" spans="1:13" s="8" customFormat="1" ht="73.5" customHeight="1" x14ac:dyDescent="0.25">
      <c r="A117" s="50" t="s">
        <v>20</v>
      </c>
      <c r="B117" s="50"/>
      <c r="C117" s="50" t="s">
        <v>11</v>
      </c>
      <c r="D117" s="50"/>
      <c r="E117" s="43">
        <v>118.5</v>
      </c>
      <c r="F117" s="44">
        <v>148</v>
      </c>
      <c r="G117" s="43">
        <v>118.1</v>
      </c>
      <c r="H117" s="44">
        <f t="shared" si="30"/>
        <v>-0.40000000000000568</v>
      </c>
      <c r="I117" s="45">
        <f t="shared" si="31"/>
        <v>0.99662447257383957</v>
      </c>
      <c r="J117" s="46" t="s">
        <v>241</v>
      </c>
      <c r="K117" s="47"/>
      <c r="L117" s="48" t="s">
        <v>101</v>
      </c>
      <c r="M117" s="49" t="s">
        <v>535</v>
      </c>
    </row>
    <row r="118" spans="1:13" s="8" customFormat="1" ht="67.7" customHeight="1" x14ac:dyDescent="0.25">
      <c r="A118" s="50" t="s">
        <v>21</v>
      </c>
      <c r="B118" s="50"/>
      <c r="C118" s="50" t="s">
        <v>11</v>
      </c>
      <c r="D118" s="50"/>
      <c r="E118" s="43">
        <v>217.9</v>
      </c>
      <c r="F118" s="44">
        <v>135</v>
      </c>
      <c r="G118" s="43">
        <v>217.1</v>
      </c>
      <c r="H118" s="44">
        <f t="shared" si="30"/>
        <v>-0.80000000000001137</v>
      </c>
      <c r="I118" s="45">
        <f t="shared" si="31"/>
        <v>0.99632859109683336</v>
      </c>
      <c r="J118" s="46" t="s">
        <v>241</v>
      </c>
      <c r="K118" s="47"/>
      <c r="L118" s="48" t="s">
        <v>101</v>
      </c>
      <c r="M118" s="49" t="s">
        <v>536</v>
      </c>
    </row>
    <row r="119" spans="1:13" s="8" customFormat="1" ht="45" x14ac:dyDescent="0.25">
      <c r="A119" s="50" t="s">
        <v>22</v>
      </c>
      <c r="B119" s="50"/>
      <c r="C119" s="50" t="s">
        <v>11</v>
      </c>
      <c r="D119" s="50"/>
      <c r="E119" s="43">
        <v>117.8</v>
      </c>
      <c r="F119" s="44">
        <v>233</v>
      </c>
      <c r="G119" s="43">
        <v>118.3</v>
      </c>
      <c r="H119" s="44">
        <f t="shared" si="30"/>
        <v>0.5</v>
      </c>
      <c r="I119" s="45">
        <f t="shared" si="31"/>
        <v>1.0042444821731749</v>
      </c>
      <c r="J119" s="46" t="s">
        <v>225</v>
      </c>
      <c r="K119" s="47"/>
      <c r="L119" s="48" t="s">
        <v>101</v>
      </c>
      <c r="M119" s="49" t="s">
        <v>537</v>
      </c>
    </row>
    <row r="120" spans="1:13" s="8" customFormat="1" ht="75.75" customHeight="1" x14ac:dyDescent="0.25">
      <c r="A120" s="50" t="s">
        <v>23</v>
      </c>
      <c r="B120" s="50"/>
      <c r="C120" s="50" t="s">
        <v>11</v>
      </c>
      <c r="D120" s="50"/>
      <c r="E120" s="43">
        <v>209.5</v>
      </c>
      <c r="F120" s="44">
        <v>134</v>
      </c>
      <c r="G120" s="43">
        <v>209.5</v>
      </c>
      <c r="H120" s="44">
        <f t="shared" si="30"/>
        <v>0</v>
      </c>
      <c r="I120" s="45">
        <f t="shared" si="31"/>
        <v>1</v>
      </c>
      <c r="J120" s="46" t="s">
        <v>241</v>
      </c>
      <c r="K120" s="47"/>
      <c r="L120" s="48" t="s">
        <v>101</v>
      </c>
      <c r="M120" s="49" t="s">
        <v>538</v>
      </c>
    </row>
    <row r="121" spans="1:13" s="8" customFormat="1" ht="67.7" customHeight="1" x14ac:dyDescent="0.25">
      <c r="A121" s="50" t="s">
        <v>26</v>
      </c>
      <c r="B121" s="50"/>
      <c r="C121" s="50" t="s">
        <v>11</v>
      </c>
      <c r="D121" s="50"/>
      <c r="E121" s="43">
        <v>166.5</v>
      </c>
      <c r="F121" s="44">
        <v>274.89999999999998</v>
      </c>
      <c r="G121" s="43">
        <v>166.4</v>
      </c>
      <c r="H121" s="44">
        <f t="shared" si="30"/>
        <v>-9.9999999999994316E-2</v>
      </c>
      <c r="I121" s="45">
        <f t="shared" si="31"/>
        <v>0.99939939939939948</v>
      </c>
      <c r="J121" s="46" t="s">
        <v>241</v>
      </c>
      <c r="K121" s="47"/>
      <c r="L121" s="48" t="s">
        <v>101</v>
      </c>
      <c r="M121" s="49" t="s">
        <v>539</v>
      </c>
    </row>
    <row r="122" spans="1:13" s="8" customFormat="1" ht="28.5" customHeight="1" x14ac:dyDescent="0.25">
      <c r="A122" s="51" t="s">
        <v>24</v>
      </c>
      <c r="B122" s="51"/>
      <c r="C122" s="51" t="s">
        <v>11</v>
      </c>
      <c r="D122" s="51"/>
      <c r="E122" s="73">
        <f>SUM(E107:E121)</f>
        <v>2542.2000000000003</v>
      </c>
      <c r="F122" s="73">
        <f t="shared" ref="F122:H122" si="32">SUM(F107:F121)</f>
        <v>2694.2000000000003</v>
      </c>
      <c r="G122" s="73">
        <f t="shared" si="32"/>
        <v>2539.4</v>
      </c>
      <c r="H122" s="73">
        <f t="shared" si="32"/>
        <v>-2.8000000000000256</v>
      </c>
      <c r="I122" s="54">
        <f t="shared" si="31"/>
        <v>0.99889859177090701</v>
      </c>
      <c r="J122" s="46"/>
      <c r="K122" s="47"/>
      <c r="L122" s="57" t="s">
        <v>101</v>
      </c>
      <c r="M122" s="49"/>
    </row>
    <row r="123" spans="1:13" s="8" customFormat="1" ht="25.5" customHeight="1" x14ac:dyDescent="0.25">
      <c r="A123" s="63" t="s">
        <v>294</v>
      </c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4"/>
      <c r="M123" s="49"/>
    </row>
    <row r="124" spans="1:13" s="8" customFormat="1" ht="83.25" customHeight="1" x14ac:dyDescent="0.25">
      <c r="A124" s="50" t="s">
        <v>15</v>
      </c>
      <c r="B124" s="50"/>
      <c r="C124" s="50" t="s">
        <v>11</v>
      </c>
      <c r="D124" s="50"/>
      <c r="E124" s="43">
        <v>22.1</v>
      </c>
      <c r="F124" s="44">
        <v>19.3</v>
      </c>
      <c r="G124" s="43">
        <v>21.4</v>
      </c>
      <c r="H124" s="44">
        <f t="shared" ref="H124" si="33">G124-E124</f>
        <v>-0.70000000000000284</v>
      </c>
      <c r="I124" s="45">
        <f t="shared" ref="I124:I125" si="34">G124/E124</f>
        <v>0.96832579185520351</v>
      </c>
      <c r="J124" s="46" t="s">
        <v>225</v>
      </c>
      <c r="K124" s="47"/>
      <c r="L124" s="74" t="s">
        <v>102</v>
      </c>
      <c r="M124" s="49" t="s">
        <v>540</v>
      </c>
    </row>
    <row r="125" spans="1:13" s="9" customFormat="1" ht="30.75" customHeight="1" x14ac:dyDescent="0.25">
      <c r="A125" s="51" t="s">
        <v>24</v>
      </c>
      <c r="B125" s="51"/>
      <c r="C125" s="51" t="s">
        <v>11</v>
      </c>
      <c r="D125" s="51"/>
      <c r="E125" s="53">
        <f>SUM(E124:E124)</f>
        <v>22.1</v>
      </c>
      <c r="F125" s="53"/>
      <c r="G125" s="53">
        <f>SUM(G124:G124)</f>
        <v>21.4</v>
      </c>
      <c r="H125" s="53">
        <f>SUM(H124:H124)</f>
        <v>-0.70000000000000284</v>
      </c>
      <c r="I125" s="54">
        <f t="shared" si="34"/>
        <v>0.96832579185520351</v>
      </c>
      <c r="J125" s="46"/>
      <c r="K125" s="47"/>
      <c r="L125" s="79" t="s">
        <v>102</v>
      </c>
      <c r="M125" s="49"/>
    </row>
    <row r="126" spans="1:13" s="8" customFormat="1" ht="24" customHeight="1" x14ac:dyDescent="0.25">
      <c r="A126" s="63" t="s">
        <v>295</v>
      </c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4"/>
    </row>
    <row r="127" spans="1:13" s="8" customFormat="1" ht="43.5" customHeight="1" x14ac:dyDescent="0.25">
      <c r="A127" s="50" t="s">
        <v>10</v>
      </c>
      <c r="B127" s="50"/>
      <c r="C127" s="50" t="s">
        <v>11</v>
      </c>
      <c r="D127" s="50"/>
      <c r="E127" s="43">
        <v>2</v>
      </c>
      <c r="F127" s="44">
        <v>1</v>
      </c>
      <c r="G127" s="43">
        <v>2</v>
      </c>
      <c r="H127" s="44">
        <f t="shared" ref="H127" si="35">G127-E127</f>
        <v>0</v>
      </c>
      <c r="I127" s="45">
        <f t="shared" ref="I127" si="36">G127/E127</f>
        <v>1</v>
      </c>
      <c r="J127" s="46" t="s">
        <v>229</v>
      </c>
      <c r="K127" s="47"/>
      <c r="L127" s="80" t="s">
        <v>104</v>
      </c>
      <c r="M127" s="49" t="s">
        <v>541</v>
      </c>
    </row>
    <row r="128" spans="1:13" s="8" customFormat="1" ht="79.5" customHeight="1" x14ac:dyDescent="0.25">
      <c r="A128" s="50" t="s">
        <v>12</v>
      </c>
      <c r="B128" s="50"/>
      <c r="C128" s="50" t="s">
        <v>11</v>
      </c>
      <c r="D128" s="50"/>
      <c r="E128" s="43">
        <v>1.3</v>
      </c>
      <c r="F128" s="44">
        <v>1</v>
      </c>
      <c r="G128" s="43">
        <v>1.3</v>
      </c>
      <c r="H128" s="44">
        <f t="shared" ref="H128:H138" si="37">G128-E128</f>
        <v>0</v>
      </c>
      <c r="I128" s="45">
        <f t="shared" ref="I128:I133" si="38">G128/E128</f>
        <v>1</v>
      </c>
      <c r="J128" s="46" t="s">
        <v>229</v>
      </c>
      <c r="K128" s="47"/>
      <c r="L128" s="80" t="s">
        <v>104</v>
      </c>
      <c r="M128" s="49" t="s">
        <v>542</v>
      </c>
    </row>
    <row r="129" spans="1:13" s="8" customFormat="1" ht="78" customHeight="1" x14ac:dyDescent="0.25">
      <c r="A129" s="50" t="s">
        <v>296</v>
      </c>
      <c r="B129" s="50"/>
      <c r="C129" s="50" t="s">
        <v>11</v>
      </c>
      <c r="D129" s="50"/>
      <c r="E129" s="43">
        <v>1.9</v>
      </c>
      <c r="F129" s="44"/>
      <c r="G129" s="43">
        <v>1.9</v>
      </c>
      <c r="H129" s="44">
        <f t="shared" si="37"/>
        <v>0</v>
      </c>
      <c r="I129" s="45">
        <f t="shared" si="38"/>
        <v>1</v>
      </c>
      <c r="J129" s="46" t="s">
        <v>229</v>
      </c>
      <c r="K129" s="47"/>
      <c r="L129" s="80" t="s">
        <v>104</v>
      </c>
      <c r="M129" s="49" t="s">
        <v>543</v>
      </c>
    </row>
    <row r="130" spans="1:13" s="8" customFormat="1" ht="81" customHeight="1" x14ac:dyDescent="0.25">
      <c r="A130" s="50" t="s">
        <v>15</v>
      </c>
      <c r="B130" s="50"/>
      <c r="C130" s="50" t="s">
        <v>11</v>
      </c>
      <c r="D130" s="50"/>
      <c r="E130" s="43">
        <v>1</v>
      </c>
      <c r="F130" s="44">
        <v>1</v>
      </c>
      <c r="G130" s="43">
        <v>1</v>
      </c>
      <c r="H130" s="44">
        <f t="shared" si="37"/>
        <v>0</v>
      </c>
      <c r="I130" s="45">
        <f t="shared" si="38"/>
        <v>1</v>
      </c>
      <c r="J130" s="46" t="s">
        <v>229</v>
      </c>
      <c r="K130" s="47"/>
      <c r="L130" s="80" t="s">
        <v>104</v>
      </c>
      <c r="M130" s="49" t="s">
        <v>544</v>
      </c>
    </row>
    <row r="131" spans="1:13" s="8" customFormat="1" ht="81" customHeight="1" x14ac:dyDescent="0.25">
      <c r="A131" s="50" t="s">
        <v>297</v>
      </c>
      <c r="B131" s="50"/>
      <c r="C131" s="50" t="s">
        <v>11</v>
      </c>
      <c r="D131" s="50"/>
      <c r="E131" s="43">
        <v>1.7</v>
      </c>
      <c r="F131" s="44">
        <v>1</v>
      </c>
      <c r="G131" s="43">
        <v>1.7</v>
      </c>
      <c r="H131" s="44">
        <f t="shared" ref="H131" si="39">G131-E131</f>
        <v>0</v>
      </c>
      <c r="I131" s="45">
        <f t="shared" si="38"/>
        <v>1</v>
      </c>
      <c r="J131" s="46" t="s">
        <v>225</v>
      </c>
      <c r="K131" s="47"/>
      <c r="L131" s="80" t="s">
        <v>104</v>
      </c>
      <c r="M131" s="49" t="s">
        <v>545</v>
      </c>
    </row>
    <row r="132" spans="1:13" s="8" customFormat="1" ht="84.2" customHeight="1" x14ac:dyDescent="0.25">
      <c r="A132" s="50" t="s">
        <v>16</v>
      </c>
      <c r="B132" s="50"/>
      <c r="C132" s="50" t="s">
        <v>11</v>
      </c>
      <c r="D132" s="50"/>
      <c r="E132" s="43">
        <v>4</v>
      </c>
      <c r="F132" s="44">
        <v>0</v>
      </c>
      <c r="G132" s="43">
        <v>4</v>
      </c>
      <c r="H132" s="44">
        <f t="shared" si="37"/>
        <v>0</v>
      </c>
      <c r="I132" s="45">
        <f t="shared" si="38"/>
        <v>1</v>
      </c>
      <c r="J132" s="46" t="s">
        <v>229</v>
      </c>
      <c r="K132" s="47"/>
      <c r="L132" s="80" t="s">
        <v>104</v>
      </c>
      <c r="M132" s="49" t="s">
        <v>546</v>
      </c>
    </row>
    <row r="133" spans="1:13" s="8" customFormat="1" ht="84.2" customHeight="1" x14ac:dyDescent="0.25">
      <c r="A133" s="50" t="s">
        <v>264</v>
      </c>
      <c r="B133" s="50"/>
      <c r="C133" s="50" t="s">
        <v>11</v>
      </c>
      <c r="D133" s="50"/>
      <c r="E133" s="61">
        <v>1.2</v>
      </c>
      <c r="F133" s="44">
        <v>1</v>
      </c>
      <c r="G133" s="61">
        <v>1</v>
      </c>
      <c r="H133" s="44">
        <f t="shared" si="37"/>
        <v>-0.19999999999999996</v>
      </c>
      <c r="I133" s="45">
        <f t="shared" si="38"/>
        <v>0.83333333333333337</v>
      </c>
      <c r="J133" s="46"/>
      <c r="K133" s="47"/>
      <c r="L133" s="80" t="s">
        <v>104</v>
      </c>
      <c r="M133" s="49" t="s">
        <v>417</v>
      </c>
    </row>
    <row r="134" spans="1:13" s="8" customFormat="1" ht="84.2" customHeight="1" x14ac:dyDescent="0.25">
      <c r="A134" s="50" t="s">
        <v>18</v>
      </c>
      <c r="B134" s="50"/>
      <c r="C134" s="50" t="s">
        <v>11</v>
      </c>
      <c r="D134" s="50"/>
      <c r="E134" s="43">
        <v>1.3</v>
      </c>
      <c r="F134" s="44"/>
      <c r="G134" s="43">
        <v>1.3</v>
      </c>
      <c r="H134" s="44">
        <f t="shared" si="37"/>
        <v>0</v>
      </c>
      <c r="I134" s="45">
        <f>G134/E134</f>
        <v>1</v>
      </c>
      <c r="J134" s="46" t="s">
        <v>229</v>
      </c>
      <c r="K134" s="47"/>
      <c r="L134" s="80" t="s">
        <v>104</v>
      </c>
      <c r="M134" s="49" t="s">
        <v>547</v>
      </c>
    </row>
    <row r="135" spans="1:13" s="8" customFormat="1" ht="84.2" customHeight="1" x14ac:dyDescent="0.25">
      <c r="A135" s="81" t="s">
        <v>291</v>
      </c>
      <c r="B135" s="82"/>
      <c r="C135" s="50" t="s">
        <v>11</v>
      </c>
      <c r="D135" s="50"/>
      <c r="E135" s="43">
        <v>0.3</v>
      </c>
      <c r="F135" s="44"/>
      <c r="G135" s="43">
        <v>0.3</v>
      </c>
      <c r="H135" s="44">
        <f t="shared" si="37"/>
        <v>0</v>
      </c>
      <c r="I135" s="45">
        <f>G135/E135</f>
        <v>1</v>
      </c>
      <c r="J135" s="46" t="s">
        <v>229</v>
      </c>
      <c r="K135" s="47"/>
      <c r="L135" s="80" t="s">
        <v>104</v>
      </c>
      <c r="M135" s="49" t="s">
        <v>409</v>
      </c>
    </row>
    <row r="136" spans="1:13" s="8" customFormat="1" ht="75.2" customHeight="1" x14ac:dyDescent="0.25">
      <c r="A136" s="50" t="s">
        <v>21</v>
      </c>
      <c r="B136" s="50"/>
      <c r="C136" s="50" t="s">
        <v>11</v>
      </c>
      <c r="D136" s="50"/>
      <c r="E136" s="43">
        <v>2.2999999999999998</v>
      </c>
      <c r="F136" s="44">
        <v>0</v>
      </c>
      <c r="G136" s="43">
        <v>2.5</v>
      </c>
      <c r="H136" s="44">
        <f t="shared" si="37"/>
        <v>0.20000000000000018</v>
      </c>
      <c r="I136" s="45">
        <f>G136/E136</f>
        <v>1.0869565217391306</v>
      </c>
      <c r="J136" s="46" t="s">
        <v>229</v>
      </c>
      <c r="K136" s="47"/>
      <c r="L136" s="80" t="s">
        <v>104</v>
      </c>
      <c r="M136" s="49" t="s">
        <v>418</v>
      </c>
    </row>
    <row r="137" spans="1:13" s="8" customFormat="1" ht="71.45" customHeight="1" x14ac:dyDescent="0.25">
      <c r="A137" s="50" t="s">
        <v>23</v>
      </c>
      <c r="B137" s="50"/>
      <c r="C137" s="50" t="s">
        <v>11</v>
      </c>
      <c r="D137" s="50"/>
      <c r="E137" s="43">
        <v>1.7</v>
      </c>
      <c r="F137" s="44">
        <v>2</v>
      </c>
      <c r="G137" s="43">
        <v>1.7</v>
      </c>
      <c r="H137" s="44">
        <f t="shared" si="37"/>
        <v>0</v>
      </c>
      <c r="I137" s="45">
        <f>G137/E137</f>
        <v>1</v>
      </c>
      <c r="J137" s="46" t="s">
        <v>225</v>
      </c>
      <c r="K137" s="47"/>
      <c r="L137" s="80" t="s">
        <v>104</v>
      </c>
      <c r="M137" s="49" t="s">
        <v>548</v>
      </c>
    </row>
    <row r="138" spans="1:13" s="8" customFormat="1" ht="75.2" customHeight="1" x14ac:dyDescent="0.25">
      <c r="A138" s="50" t="s">
        <v>243</v>
      </c>
      <c r="B138" s="50"/>
      <c r="C138" s="50" t="s">
        <v>11</v>
      </c>
      <c r="D138" s="50"/>
      <c r="E138" s="43">
        <v>1.7</v>
      </c>
      <c r="F138" s="44">
        <v>0</v>
      </c>
      <c r="G138" s="43">
        <v>1.7</v>
      </c>
      <c r="H138" s="44">
        <f t="shared" si="37"/>
        <v>0</v>
      </c>
      <c r="I138" s="45">
        <f>G138/E138</f>
        <v>1</v>
      </c>
      <c r="J138" s="46" t="s">
        <v>229</v>
      </c>
      <c r="K138" s="47"/>
      <c r="L138" s="80" t="s">
        <v>104</v>
      </c>
      <c r="M138" s="49" t="s">
        <v>549</v>
      </c>
    </row>
    <row r="139" spans="1:13" s="9" customFormat="1" ht="33" customHeight="1" x14ac:dyDescent="0.25">
      <c r="A139" s="51" t="s">
        <v>24</v>
      </c>
      <c r="B139" s="51"/>
      <c r="C139" s="51" t="s">
        <v>11</v>
      </c>
      <c r="D139" s="51"/>
      <c r="E139" s="73">
        <f>SUM(E127:E138)</f>
        <v>20.399999999999999</v>
      </c>
      <c r="F139" s="53"/>
      <c r="G139" s="53">
        <f>SUM(G127:G138)</f>
        <v>20.399999999999999</v>
      </c>
      <c r="H139" s="53">
        <f>G139-E139</f>
        <v>0</v>
      </c>
      <c r="I139" s="54">
        <f t="shared" ref="I139" si="40">G139/E139</f>
        <v>1</v>
      </c>
      <c r="J139" s="46"/>
      <c r="K139" s="47"/>
      <c r="L139" s="83" t="s">
        <v>104</v>
      </c>
      <c r="M139" s="49"/>
    </row>
    <row r="140" spans="1:13" s="8" customFormat="1" ht="28.5" customHeight="1" x14ac:dyDescent="0.25">
      <c r="A140" s="63" t="s">
        <v>298</v>
      </c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4"/>
    </row>
    <row r="141" spans="1:13" s="8" customFormat="1" ht="59.25" customHeight="1" x14ac:dyDescent="0.25">
      <c r="A141" s="81" t="s">
        <v>232</v>
      </c>
      <c r="B141" s="82"/>
      <c r="C141" s="50" t="s">
        <v>11</v>
      </c>
      <c r="D141" s="50"/>
      <c r="E141" s="43">
        <v>1.4</v>
      </c>
      <c r="F141" s="44"/>
      <c r="G141" s="43">
        <v>1.5</v>
      </c>
      <c r="H141" s="44">
        <f t="shared" ref="H141:H153" si="41">G141-E141</f>
        <v>0.10000000000000009</v>
      </c>
      <c r="I141" s="45">
        <f t="shared" ref="I141:I157" si="42">G141/E141</f>
        <v>1.0714285714285714</v>
      </c>
      <c r="J141" s="46" t="s">
        <v>229</v>
      </c>
      <c r="K141" s="47"/>
      <c r="L141" s="80" t="s">
        <v>103</v>
      </c>
      <c r="M141" s="49" t="s">
        <v>420</v>
      </c>
    </row>
    <row r="142" spans="1:13" s="8" customFormat="1" ht="78.75" customHeight="1" x14ac:dyDescent="0.25">
      <c r="A142" s="81" t="s">
        <v>233</v>
      </c>
      <c r="B142" s="82"/>
      <c r="C142" s="50" t="s">
        <v>11</v>
      </c>
      <c r="D142" s="50"/>
      <c r="E142" s="43">
        <v>24.4</v>
      </c>
      <c r="F142" s="44"/>
      <c r="G142" s="43">
        <v>24.6</v>
      </c>
      <c r="H142" s="44">
        <f t="shared" si="41"/>
        <v>0.20000000000000284</v>
      </c>
      <c r="I142" s="45">
        <f t="shared" si="42"/>
        <v>1.0081967213114755</v>
      </c>
      <c r="J142" s="46" t="s">
        <v>229</v>
      </c>
      <c r="K142" s="47"/>
      <c r="L142" s="80" t="s">
        <v>103</v>
      </c>
      <c r="M142" s="49" t="s">
        <v>550</v>
      </c>
    </row>
    <row r="143" spans="1:13" s="8" customFormat="1" ht="64.5" customHeight="1" x14ac:dyDescent="0.25">
      <c r="A143" s="81" t="s">
        <v>238</v>
      </c>
      <c r="B143" s="82"/>
      <c r="C143" s="50" t="s">
        <v>11</v>
      </c>
      <c r="D143" s="50"/>
      <c r="E143" s="43">
        <v>2.6</v>
      </c>
      <c r="F143" s="44">
        <v>12.4</v>
      </c>
      <c r="G143" s="43">
        <v>2.6</v>
      </c>
      <c r="H143" s="44">
        <f t="shared" si="41"/>
        <v>0</v>
      </c>
      <c r="I143" s="45">
        <f t="shared" si="42"/>
        <v>1</v>
      </c>
      <c r="J143" s="46" t="s">
        <v>229</v>
      </c>
      <c r="K143" s="47"/>
      <c r="L143" s="80" t="s">
        <v>103</v>
      </c>
      <c r="M143" s="49" t="s">
        <v>551</v>
      </c>
    </row>
    <row r="144" spans="1:13" s="8" customFormat="1" ht="56.25" customHeight="1" x14ac:dyDescent="0.25">
      <c r="A144" s="81" t="s">
        <v>234</v>
      </c>
      <c r="B144" s="82"/>
      <c r="C144" s="50" t="s">
        <v>11</v>
      </c>
      <c r="D144" s="50"/>
      <c r="E144" s="43">
        <v>1.7</v>
      </c>
      <c r="F144" s="44">
        <v>1</v>
      </c>
      <c r="G144" s="43">
        <v>1.7</v>
      </c>
      <c r="H144" s="44">
        <f t="shared" si="41"/>
        <v>0</v>
      </c>
      <c r="I144" s="45">
        <f t="shared" si="42"/>
        <v>1</v>
      </c>
      <c r="J144" s="46" t="s">
        <v>229</v>
      </c>
      <c r="K144" s="47"/>
      <c r="L144" s="80" t="s">
        <v>103</v>
      </c>
      <c r="M144" s="49" t="s">
        <v>552</v>
      </c>
    </row>
    <row r="145" spans="1:13" s="8" customFormat="1" ht="62.45" customHeight="1" x14ac:dyDescent="0.25">
      <c r="A145" s="50" t="s">
        <v>16</v>
      </c>
      <c r="B145" s="50"/>
      <c r="C145" s="50" t="s">
        <v>11</v>
      </c>
      <c r="D145" s="50"/>
      <c r="E145" s="43">
        <v>12.5</v>
      </c>
      <c r="F145" s="44">
        <v>14</v>
      </c>
      <c r="G145" s="43">
        <v>12.8</v>
      </c>
      <c r="H145" s="44">
        <f t="shared" si="41"/>
        <v>0.30000000000000071</v>
      </c>
      <c r="I145" s="45">
        <f t="shared" si="42"/>
        <v>1.024</v>
      </c>
      <c r="J145" s="46" t="s">
        <v>229</v>
      </c>
      <c r="K145" s="47"/>
      <c r="L145" s="80" t="s">
        <v>103</v>
      </c>
      <c r="M145" s="49" t="s">
        <v>553</v>
      </c>
    </row>
    <row r="146" spans="1:13" s="8" customFormat="1" ht="65.25" customHeight="1" x14ac:dyDescent="0.25">
      <c r="A146" s="84" t="s">
        <v>235</v>
      </c>
      <c r="B146" s="85"/>
      <c r="C146" s="41" t="s">
        <v>11</v>
      </c>
      <c r="D146" s="42"/>
      <c r="E146" s="43">
        <v>0.8</v>
      </c>
      <c r="F146" s="44"/>
      <c r="G146" s="43">
        <v>0.8</v>
      </c>
      <c r="H146" s="44">
        <f t="shared" si="41"/>
        <v>0</v>
      </c>
      <c r="I146" s="45">
        <f t="shared" si="42"/>
        <v>1</v>
      </c>
      <c r="J146" s="46" t="s">
        <v>229</v>
      </c>
      <c r="K146" s="47"/>
      <c r="L146" s="80" t="s">
        <v>103</v>
      </c>
      <c r="M146" s="49" t="s">
        <v>554</v>
      </c>
    </row>
    <row r="147" spans="1:13" s="8" customFormat="1" ht="63.75" customHeight="1" x14ac:dyDescent="0.25">
      <c r="A147" s="86" t="s">
        <v>236</v>
      </c>
      <c r="B147" s="86"/>
      <c r="C147" s="50" t="s">
        <v>11</v>
      </c>
      <c r="D147" s="50"/>
      <c r="E147" s="43">
        <v>1.9</v>
      </c>
      <c r="F147" s="44">
        <v>3.3</v>
      </c>
      <c r="G147" s="43">
        <v>1.8</v>
      </c>
      <c r="H147" s="44">
        <f t="shared" si="41"/>
        <v>-9.9999999999999867E-2</v>
      </c>
      <c r="I147" s="45">
        <f t="shared" si="42"/>
        <v>0.94736842105263164</v>
      </c>
      <c r="J147" s="46" t="s">
        <v>225</v>
      </c>
      <c r="K147" s="47"/>
      <c r="L147" s="80" t="s">
        <v>103</v>
      </c>
      <c r="M147" s="49" t="s">
        <v>555</v>
      </c>
    </row>
    <row r="148" spans="1:13" s="8" customFormat="1" ht="81" customHeight="1" x14ac:dyDescent="0.25">
      <c r="A148" s="50" t="s">
        <v>19</v>
      </c>
      <c r="B148" s="50"/>
      <c r="C148" s="50" t="s">
        <v>11</v>
      </c>
      <c r="D148" s="50"/>
      <c r="E148" s="43">
        <v>4.2</v>
      </c>
      <c r="F148" s="44">
        <v>0</v>
      </c>
      <c r="G148" s="43">
        <v>4.3</v>
      </c>
      <c r="H148" s="44">
        <f t="shared" si="41"/>
        <v>9.9999999999999645E-2</v>
      </c>
      <c r="I148" s="45">
        <f>G148/E148</f>
        <v>1.0238095238095237</v>
      </c>
      <c r="J148" s="46" t="s">
        <v>229</v>
      </c>
      <c r="K148" s="47"/>
      <c r="L148" s="80" t="s">
        <v>103</v>
      </c>
      <c r="M148" s="49" t="s">
        <v>556</v>
      </c>
    </row>
    <row r="149" spans="1:13" s="8" customFormat="1" ht="81" customHeight="1" x14ac:dyDescent="0.25">
      <c r="A149" s="86" t="s">
        <v>419</v>
      </c>
      <c r="B149" s="86"/>
      <c r="C149" s="50" t="s">
        <v>11</v>
      </c>
      <c r="D149" s="50"/>
      <c r="E149" s="43">
        <v>0.4</v>
      </c>
      <c r="F149" s="44"/>
      <c r="G149" s="43">
        <v>0.6</v>
      </c>
      <c r="H149" s="44">
        <f t="shared" si="41"/>
        <v>0.19999999999999996</v>
      </c>
      <c r="I149" s="45">
        <f>G149/E149</f>
        <v>1.4999999999999998</v>
      </c>
      <c r="J149" s="46" t="s">
        <v>229</v>
      </c>
      <c r="K149" s="47"/>
      <c r="L149" s="80" t="s">
        <v>103</v>
      </c>
      <c r="M149" s="49" t="s">
        <v>557</v>
      </c>
    </row>
    <row r="150" spans="1:13" s="8" customFormat="1" ht="76.7" customHeight="1" x14ac:dyDescent="0.25">
      <c r="A150" s="50" t="s">
        <v>21</v>
      </c>
      <c r="B150" s="50"/>
      <c r="C150" s="50" t="s">
        <v>11</v>
      </c>
      <c r="D150" s="50"/>
      <c r="E150" s="43">
        <v>1.7</v>
      </c>
      <c r="F150" s="44">
        <v>2</v>
      </c>
      <c r="G150" s="43">
        <v>1.7</v>
      </c>
      <c r="H150" s="44">
        <f>G150-E150</f>
        <v>0</v>
      </c>
      <c r="I150" s="45">
        <f>G150/E150</f>
        <v>1</v>
      </c>
      <c r="J150" s="46" t="s">
        <v>229</v>
      </c>
      <c r="K150" s="47"/>
      <c r="L150" s="80" t="s">
        <v>103</v>
      </c>
      <c r="M150" s="49" t="s">
        <v>558</v>
      </c>
    </row>
    <row r="151" spans="1:13" s="8" customFormat="1" ht="76.7" customHeight="1" x14ac:dyDescent="0.25">
      <c r="A151" s="50" t="s">
        <v>300</v>
      </c>
      <c r="B151" s="50"/>
      <c r="C151" s="50" t="s">
        <v>11</v>
      </c>
      <c r="D151" s="50"/>
      <c r="E151" s="43">
        <v>0.8</v>
      </c>
      <c r="F151" s="44">
        <v>2</v>
      </c>
      <c r="G151" s="43">
        <v>0.8</v>
      </c>
      <c r="H151" s="44">
        <f>G151-E151</f>
        <v>0</v>
      </c>
      <c r="I151" s="45">
        <f>G151/E151</f>
        <v>1</v>
      </c>
      <c r="J151" s="46" t="s">
        <v>229</v>
      </c>
      <c r="K151" s="47"/>
      <c r="L151" s="80" t="s">
        <v>103</v>
      </c>
      <c r="M151" s="49" t="s">
        <v>559</v>
      </c>
    </row>
    <row r="152" spans="1:13" s="8" customFormat="1" ht="75.2" customHeight="1" x14ac:dyDescent="0.25">
      <c r="A152" s="50" t="s">
        <v>23</v>
      </c>
      <c r="B152" s="50"/>
      <c r="C152" s="50" t="s">
        <v>11</v>
      </c>
      <c r="D152" s="50"/>
      <c r="E152" s="43">
        <v>5.4</v>
      </c>
      <c r="F152" s="44">
        <v>1</v>
      </c>
      <c r="G152" s="43">
        <v>5.7</v>
      </c>
      <c r="H152" s="44">
        <f t="shared" si="41"/>
        <v>0.29999999999999982</v>
      </c>
      <c r="I152" s="45">
        <f>G152/E152</f>
        <v>1.0555555555555556</v>
      </c>
      <c r="J152" s="46" t="s">
        <v>229</v>
      </c>
      <c r="K152" s="47"/>
      <c r="L152" s="80" t="s">
        <v>103</v>
      </c>
      <c r="M152" s="49" t="s">
        <v>560</v>
      </c>
    </row>
    <row r="153" spans="1:13" s="9" customFormat="1" ht="81.75" customHeight="1" x14ac:dyDescent="0.25">
      <c r="A153" s="50" t="s">
        <v>26</v>
      </c>
      <c r="B153" s="50"/>
      <c r="C153" s="50" t="s">
        <v>11</v>
      </c>
      <c r="D153" s="50"/>
      <c r="E153" s="43">
        <v>2.2999999999999998</v>
      </c>
      <c r="F153" s="44">
        <v>2</v>
      </c>
      <c r="G153" s="43">
        <v>2.2999999999999998</v>
      </c>
      <c r="H153" s="44">
        <f t="shared" si="41"/>
        <v>0</v>
      </c>
      <c r="I153" s="45">
        <f t="shared" si="42"/>
        <v>1</v>
      </c>
      <c r="J153" s="46" t="s">
        <v>229</v>
      </c>
      <c r="K153" s="47"/>
      <c r="L153" s="80" t="s">
        <v>103</v>
      </c>
      <c r="M153" s="49" t="s">
        <v>561</v>
      </c>
    </row>
    <row r="154" spans="1:13" s="9" customFormat="1" ht="39.75" customHeight="1" x14ac:dyDescent="0.25">
      <c r="A154" s="51" t="s">
        <v>24</v>
      </c>
      <c r="B154" s="51"/>
      <c r="C154" s="51" t="s">
        <v>11</v>
      </c>
      <c r="D154" s="51"/>
      <c r="E154" s="53">
        <f>SUM(E140:E153)</f>
        <v>60.099999999999987</v>
      </c>
      <c r="F154" s="53"/>
      <c r="G154" s="53">
        <f>SUM(G140:G153)</f>
        <v>61.199999999999996</v>
      </c>
      <c r="H154" s="53">
        <f>G154-E154</f>
        <v>1.1000000000000085</v>
      </c>
      <c r="I154" s="54">
        <f t="shared" si="42"/>
        <v>1.0183028286189686</v>
      </c>
      <c r="J154" s="46"/>
      <c r="K154" s="47"/>
      <c r="L154" s="83" t="s">
        <v>103</v>
      </c>
      <c r="M154" s="49"/>
    </row>
    <row r="155" spans="1:13" s="8" customFormat="1" ht="30.75" customHeight="1" x14ac:dyDescent="0.25">
      <c r="A155" s="71" t="s">
        <v>204</v>
      </c>
      <c r="B155" s="75"/>
      <c r="C155" s="75"/>
      <c r="D155" s="75"/>
      <c r="E155" s="73">
        <f>E122+E125+E139+E154</f>
        <v>2644.8</v>
      </c>
      <c r="F155" s="73">
        <f t="shared" ref="F155:G155" si="43">F122+F125+F139+F154</f>
        <v>2694.2000000000003</v>
      </c>
      <c r="G155" s="73">
        <f t="shared" si="43"/>
        <v>2642.4</v>
      </c>
      <c r="H155" s="53">
        <f>G155-E155</f>
        <v>-2.4000000000000909</v>
      </c>
      <c r="I155" s="54">
        <f t="shared" si="42"/>
        <v>0.999092558983666</v>
      </c>
      <c r="J155" s="87"/>
      <c r="K155" s="87"/>
      <c r="L155" s="87"/>
      <c r="M155" s="88"/>
    </row>
    <row r="156" spans="1:13" s="8" customFormat="1" ht="24.75" customHeight="1" x14ac:dyDescent="0.25">
      <c r="A156" s="89" t="s">
        <v>301</v>
      </c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1"/>
    </row>
    <row r="157" spans="1:13" s="8" customFormat="1" ht="59.25" customHeight="1" x14ac:dyDescent="0.25">
      <c r="A157" s="86" t="s">
        <v>34</v>
      </c>
      <c r="B157" s="86"/>
      <c r="C157" s="86" t="s">
        <v>11</v>
      </c>
      <c r="D157" s="86"/>
      <c r="E157" s="92">
        <v>0.2</v>
      </c>
      <c r="F157" s="92">
        <v>0</v>
      </c>
      <c r="G157" s="92">
        <v>0.2</v>
      </c>
      <c r="H157" s="92">
        <f t="shared" ref="H157" si="44">G157-E157</f>
        <v>0</v>
      </c>
      <c r="I157" s="45">
        <f t="shared" si="42"/>
        <v>1</v>
      </c>
      <c r="J157" s="46" t="s">
        <v>229</v>
      </c>
      <c r="K157" s="47"/>
      <c r="L157" s="93" t="s">
        <v>214</v>
      </c>
      <c r="M157" s="49" t="s">
        <v>421</v>
      </c>
    </row>
    <row r="158" spans="1:13" s="8" customFormat="1" ht="27.75" customHeight="1" x14ac:dyDescent="0.25">
      <c r="A158" s="51" t="s">
        <v>24</v>
      </c>
      <c r="B158" s="51"/>
      <c r="C158" s="51" t="s">
        <v>11</v>
      </c>
      <c r="D158" s="51"/>
      <c r="E158" s="53">
        <f>SUM(E157:E157)</f>
        <v>0.2</v>
      </c>
      <c r="F158" s="53"/>
      <c r="G158" s="53">
        <f>SUM(G157:G157)</f>
        <v>0.2</v>
      </c>
      <c r="H158" s="53">
        <f>G158-E158</f>
        <v>0</v>
      </c>
      <c r="I158" s="94"/>
      <c r="J158" s="46"/>
      <c r="K158" s="47"/>
      <c r="L158" s="95" t="s">
        <v>214</v>
      </c>
      <c r="M158" s="49"/>
    </row>
    <row r="159" spans="1:13" s="8" customFormat="1" ht="21.75" customHeight="1" x14ac:dyDescent="0.25">
      <c r="A159" s="89" t="s">
        <v>302</v>
      </c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1"/>
    </row>
    <row r="160" spans="1:13" s="8" customFormat="1" ht="64.5" customHeight="1" x14ac:dyDescent="0.25">
      <c r="A160" s="86" t="s">
        <v>27</v>
      </c>
      <c r="B160" s="86"/>
      <c r="C160" s="86" t="s">
        <v>11</v>
      </c>
      <c r="D160" s="86"/>
      <c r="E160" s="43">
        <v>314.5</v>
      </c>
      <c r="F160" s="92">
        <v>356.3</v>
      </c>
      <c r="G160" s="43">
        <v>314.3</v>
      </c>
      <c r="H160" s="92">
        <f t="shared" ref="H160" si="45">G160-E160</f>
        <v>-0.19999999999998863</v>
      </c>
      <c r="I160" s="94">
        <f t="shared" ref="I160" si="46">G160/E160</f>
        <v>0.99936406995230531</v>
      </c>
      <c r="J160" s="46" t="s">
        <v>225</v>
      </c>
      <c r="K160" s="47"/>
      <c r="L160" s="93" t="s">
        <v>105</v>
      </c>
      <c r="M160" s="49" t="s">
        <v>562</v>
      </c>
    </row>
    <row r="161" spans="1:13" s="8" customFormat="1" ht="45" x14ac:dyDescent="0.25">
      <c r="A161" s="86" t="s">
        <v>28</v>
      </c>
      <c r="B161" s="86"/>
      <c r="C161" s="86" t="s">
        <v>11</v>
      </c>
      <c r="D161" s="86"/>
      <c r="E161" s="43">
        <v>75.7</v>
      </c>
      <c r="F161" s="92">
        <v>356.3</v>
      </c>
      <c r="G161" s="43">
        <v>75.400000000000006</v>
      </c>
      <c r="H161" s="92">
        <f t="shared" ref="H161:H168" si="47">G161-E161</f>
        <v>-0.29999999999999716</v>
      </c>
      <c r="I161" s="94">
        <f t="shared" ref="I161:I275" si="48">G161/E161</f>
        <v>0.99603698811096442</v>
      </c>
      <c r="J161" s="46" t="s">
        <v>225</v>
      </c>
      <c r="K161" s="47"/>
      <c r="L161" s="93" t="s">
        <v>105</v>
      </c>
      <c r="M161" s="49" t="s">
        <v>563</v>
      </c>
    </row>
    <row r="162" spans="1:13" s="8" customFormat="1" ht="62.45" customHeight="1" x14ac:dyDescent="0.25">
      <c r="A162" s="86" t="s">
        <v>29</v>
      </c>
      <c r="B162" s="86"/>
      <c r="C162" s="86" t="s">
        <v>11</v>
      </c>
      <c r="D162" s="86"/>
      <c r="E162" s="43">
        <v>182.3</v>
      </c>
      <c r="F162" s="92"/>
      <c r="G162" s="43">
        <v>182.9</v>
      </c>
      <c r="H162" s="92">
        <f t="shared" si="47"/>
        <v>0.59999999999999432</v>
      </c>
      <c r="I162" s="94">
        <f t="shared" si="48"/>
        <v>1.0032912781130006</v>
      </c>
      <c r="J162" s="46" t="s">
        <v>229</v>
      </c>
      <c r="K162" s="47"/>
      <c r="L162" s="93" t="s">
        <v>105</v>
      </c>
      <c r="M162" s="49" t="s">
        <v>564</v>
      </c>
    </row>
    <row r="163" spans="1:13" s="8" customFormat="1" ht="75.2" customHeight="1" x14ac:dyDescent="0.25">
      <c r="A163" s="86" t="s">
        <v>30</v>
      </c>
      <c r="B163" s="86"/>
      <c r="C163" s="86" t="s">
        <v>11</v>
      </c>
      <c r="D163" s="86"/>
      <c r="E163" s="43">
        <v>259.3</v>
      </c>
      <c r="F163" s="92">
        <v>198.3</v>
      </c>
      <c r="G163" s="43">
        <v>259</v>
      </c>
      <c r="H163" s="92">
        <f t="shared" si="47"/>
        <v>-0.30000000000001137</v>
      </c>
      <c r="I163" s="94">
        <f t="shared" si="48"/>
        <v>0.99884303895102189</v>
      </c>
      <c r="J163" s="46" t="s">
        <v>225</v>
      </c>
      <c r="K163" s="47"/>
      <c r="L163" s="93" t="s">
        <v>105</v>
      </c>
      <c r="M163" s="49" t="s">
        <v>565</v>
      </c>
    </row>
    <row r="164" spans="1:13" s="8" customFormat="1" ht="60" customHeight="1" x14ac:dyDescent="0.25">
      <c r="A164" s="86" t="s">
        <v>31</v>
      </c>
      <c r="B164" s="86"/>
      <c r="C164" s="86" t="s">
        <v>11</v>
      </c>
      <c r="D164" s="86"/>
      <c r="E164" s="43">
        <v>190.8</v>
      </c>
      <c r="F164" s="92">
        <v>293</v>
      </c>
      <c r="G164" s="43">
        <v>190.6</v>
      </c>
      <c r="H164" s="92">
        <f t="shared" si="47"/>
        <v>-0.20000000000001705</v>
      </c>
      <c r="I164" s="94">
        <f t="shared" si="48"/>
        <v>0.99895178197064982</v>
      </c>
      <c r="J164" s="46" t="s">
        <v>225</v>
      </c>
      <c r="K164" s="47"/>
      <c r="L164" s="93" t="s">
        <v>105</v>
      </c>
      <c r="M164" s="49" t="s">
        <v>566</v>
      </c>
    </row>
    <row r="165" spans="1:13" s="8" customFormat="1" ht="45" customHeight="1" x14ac:dyDescent="0.25">
      <c r="A165" s="86" t="s">
        <v>32</v>
      </c>
      <c r="B165" s="86"/>
      <c r="C165" s="86" t="s">
        <v>11</v>
      </c>
      <c r="D165" s="86"/>
      <c r="E165" s="43">
        <v>179.5</v>
      </c>
      <c r="F165" s="92">
        <v>134.30000000000001</v>
      </c>
      <c r="G165" s="43">
        <v>179.6</v>
      </c>
      <c r="H165" s="92">
        <f t="shared" si="47"/>
        <v>9.9999999999994316E-2</v>
      </c>
      <c r="I165" s="94">
        <f t="shared" si="48"/>
        <v>1.0005571030640668</v>
      </c>
      <c r="J165" s="46" t="s">
        <v>229</v>
      </c>
      <c r="K165" s="47"/>
      <c r="L165" s="93" t="s">
        <v>105</v>
      </c>
      <c r="M165" s="49" t="s">
        <v>567</v>
      </c>
    </row>
    <row r="166" spans="1:13" s="8" customFormat="1" ht="73.5" customHeight="1" x14ac:dyDescent="0.25">
      <c r="A166" s="86" t="s">
        <v>33</v>
      </c>
      <c r="B166" s="86"/>
      <c r="C166" s="86" t="s">
        <v>11</v>
      </c>
      <c r="D166" s="86"/>
      <c r="E166" s="43">
        <v>215.3</v>
      </c>
      <c r="F166" s="92">
        <v>186</v>
      </c>
      <c r="G166" s="43">
        <v>215.5</v>
      </c>
      <c r="H166" s="92">
        <f t="shared" si="47"/>
        <v>0.19999999999998863</v>
      </c>
      <c r="I166" s="94">
        <f t="shared" si="48"/>
        <v>1.0009289363678588</v>
      </c>
      <c r="J166" s="46" t="s">
        <v>229</v>
      </c>
      <c r="K166" s="47"/>
      <c r="L166" s="93" t="s">
        <v>105</v>
      </c>
      <c r="M166" s="49" t="s">
        <v>568</v>
      </c>
    </row>
    <row r="167" spans="1:13" s="8" customFormat="1" ht="73.5" customHeight="1" x14ac:dyDescent="0.25">
      <c r="A167" s="86" t="s">
        <v>34</v>
      </c>
      <c r="B167" s="86"/>
      <c r="C167" s="86" t="s">
        <v>11</v>
      </c>
      <c r="D167" s="86"/>
      <c r="E167" s="43">
        <v>137.30000000000001</v>
      </c>
      <c r="F167" s="92">
        <v>297</v>
      </c>
      <c r="G167" s="43">
        <v>136.9</v>
      </c>
      <c r="H167" s="92">
        <f t="shared" si="47"/>
        <v>-0.40000000000000568</v>
      </c>
      <c r="I167" s="94">
        <f t="shared" si="48"/>
        <v>0.99708667152221409</v>
      </c>
      <c r="J167" s="46" t="s">
        <v>225</v>
      </c>
      <c r="K167" s="47"/>
      <c r="L167" s="93" t="s">
        <v>105</v>
      </c>
      <c r="M167" s="49" t="s">
        <v>569</v>
      </c>
    </row>
    <row r="168" spans="1:13" s="9" customFormat="1" ht="60" customHeight="1" x14ac:dyDescent="0.25">
      <c r="A168" s="86" t="s">
        <v>35</v>
      </c>
      <c r="B168" s="86"/>
      <c r="C168" s="86" t="s">
        <v>11</v>
      </c>
      <c r="D168" s="86"/>
      <c r="E168" s="43">
        <v>321.7</v>
      </c>
      <c r="F168" s="92">
        <v>109.7</v>
      </c>
      <c r="G168" s="43">
        <v>321.8</v>
      </c>
      <c r="H168" s="92">
        <f t="shared" si="47"/>
        <v>0.10000000000002274</v>
      </c>
      <c r="I168" s="94">
        <f t="shared" si="48"/>
        <v>1.0003108486167238</v>
      </c>
      <c r="J168" s="46" t="s">
        <v>229</v>
      </c>
      <c r="K168" s="47"/>
      <c r="L168" s="93" t="s">
        <v>105</v>
      </c>
      <c r="M168" s="49" t="s">
        <v>570</v>
      </c>
    </row>
    <row r="169" spans="1:13" s="8" customFormat="1" ht="45" customHeight="1" x14ac:dyDescent="0.25">
      <c r="A169" s="96" t="s">
        <v>24</v>
      </c>
      <c r="B169" s="96"/>
      <c r="C169" s="96" t="s">
        <v>11</v>
      </c>
      <c r="D169" s="96"/>
      <c r="E169" s="97">
        <f>SUM(E160:E168)</f>
        <v>1876.3999999999999</v>
      </c>
      <c r="F169" s="97"/>
      <c r="G169" s="97">
        <f>SUM(G160:G168)</f>
        <v>1876</v>
      </c>
      <c r="H169" s="97">
        <f>G169-E169</f>
        <v>-0.39999999999986358</v>
      </c>
      <c r="I169" s="54">
        <f t="shared" si="48"/>
        <v>0.99978682583670864</v>
      </c>
      <c r="J169" s="46"/>
      <c r="K169" s="47"/>
      <c r="L169" s="95" t="s">
        <v>105</v>
      </c>
      <c r="M169" s="49"/>
    </row>
    <row r="170" spans="1:13" s="8" customFormat="1" ht="45" customHeight="1" x14ac:dyDescent="0.25">
      <c r="A170" s="89" t="s">
        <v>426</v>
      </c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1"/>
    </row>
    <row r="171" spans="1:13" s="8" customFormat="1" ht="45" customHeight="1" x14ac:dyDescent="0.25">
      <c r="A171" s="86" t="s">
        <v>33</v>
      </c>
      <c r="B171" s="86"/>
      <c r="C171" s="86" t="s">
        <v>11</v>
      </c>
      <c r="D171" s="86"/>
      <c r="E171" s="98">
        <v>18</v>
      </c>
      <c r="F171" s="98"/>
      <c r="G171" s="98">
        <v>17.600000000000001</v>
      </c>
      <c r="H171" s="92">
        <f t="shared" ref="H171" si="49">G171-E171</f>
        <v>-0.39999999999999858</v>
      </c>
      <c r="I171" s="94">
        <f t="shared" si="48"/>
        <v>0.97777777777777786</v>
      </c>
      <c r="J171" s="46" t="s">
        <v>225</v>
      </c>
      <c r="K171" s="47"/>
      <c r="L171" s="93" t="s">
        <v>432</v>
      </c>
      <c r="M171" s="49" t="s">
        <v>571</v>
      </c>
    </row>
    <row r="172" spans="1:13" s="8" customFormat="1" ht="24" customHeight="1" x14ac:dyDescent="0.25">
      <c r="A172" s="89" t="s">
        <v>427</v>
      </c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1"/>
    </row>
    <row r="173" spans="1:13" s="8" customFormat="1" ht="62.45" customHeight="1" x14ac:dyDescent="0.25">
      <c r="A173" s="86" t="s">
        <v>32</v>
      </c>
      <c r="B173" s="86"/>
      <c r="C173" s="86" t="s">
        <v>11</v>
      </c>
      <c r="D173" s="86"/>
      <c r="E173" s="92">
        <v>2.5</v>
      </c>
      <c r="F173" s="92">
        <v>0</v>
      </c>
      <c r="G173" s="92">
        <v>3.9</v>
      </c>
      <c r="H173" s="92">
        <f t="shared" ref="H173" si="50">G173-E173</f>
        <v>1.4</v>
      </c>
      <c r="I173" s="94">
        <f t="shared" si="48"/>
        <v>1.56</v>
      </c>
      <c r="J173" s="46" t="s">
        <v>582</v>
      </c>
      <c r="K173" s="47"/>
      <c r="L173" s="93" t="s">
        <v>117</v>
      </c>
      <c r="M173" s="49" t="s">
        <v>572</v>
      </c>
    </row>
    <row r="174" spans="1:13" s="8" customFormat="1" ht="63" customHeight="1" x14ac:dyDescent="0.25">
      <c r="A174" s="89" t="s">
        <v>428</v>
      </c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1"/>
    </row>
    <row r="175" spans="1:13" s="8" customFormat="1" ht="69" customHeight="1" x14ac:dyDescent="0.25">
      <c r="A175" s="86" t="s">
        <v>28</v>
      </c>
      <c r="B175" s="86"/>
      <c r="C175" s="86" t="s">
        <v>11</v>
      </c>
      <c r="D175" s="86"/>
      <c r="E175" s="92">
        <v>0.7</v>
      </c>
      <c r="F175" s="92">
        <v>1</v>
      </c>
      <c r="G175" s="92">
        <v>0.8</v>
      </c>
      <c r="H175" s="92">
        <f t="shared" ref="H175" si="51">G175-E175</f>
        <v>0.10000000000000009</v>
      </c>
      <c r="I175" s="94">
        <f t="shared" ref="I175" si="52">G175/E175</f>
        <v>1.142857142857143</v>
      </c>
      <c r="J175" s="46" t="s">
        <v>582</v>
      </c>
      <c r="K175" s="47"/>
      <c r="L175" s="93" t="s">
        <v>107</v>
      </c>
      <c r="M175" s="49" t="s">
        <v>422</v>
      </c>
    </row>
    <row r="176" spans="1:13" s="8" customFormat="1" ht="70.5" customHeight="1" x14ac:dyDescent="0.25">
      <c r="A176" s="86" t="s">
        <v>32</v>
      </c>
      <c r="B176" s="86"/>
      <c r="C176" s="86" t="s">
        <v>11</v>
      </c>
      <c r="D176" s="86"/>
      <c r="E176" s="92">
        <v>8.3000000000000007</v>
      </c>
      <c r="F176" s="92">
        <v>1</v>
      </c>
      <c r="G176" s="92">
        <v>8.3000000000000007</v>
      </c>
      <c r="H176" s="92">
        <f t="shared" ref="H176" si="53">G176-E176</f>
        <v>0</v>
      </c>
      <c r="I176" s="94">
        <f t="shared" si="48"/>
        <v>1</v>
      </c>
      <c r="J176" s="46" t="s">
        <v>229</v>
      </c>
      <c r="K176" s="47"/>
      <c r="L176" s="93" t="s">
        <v>107</v>
      </c>
      <c r="M176" s="49" t="s">
        <v>573</v>
      </c>
    </row>
    <row r="177" spans="1:13" s="8" customFormat="1" ht="57.75" customHeight="1" x14ac:dyDescent="0.25">
      <c r="A177" s="96" t="s">
        <v>24</v>
      </c>
      <c r="B177" s="96"/>
      <c r="C177" s="96" t="s">
        <v>11</v>
      </c>
      <c r="D177" s="96"/>
      <c r="E177" s="99">
        <f>SUM(E175:E176)</f>
        <v>9</v>
      </c>
      <c r="F177" s="99"/>
      <c r="G177" s="100">
        <f>SUM(G175:G176)</f>
        <v>9.1000000000000014</v>
      </c>
      <c r="H177" s="100">
        <f>G177-E177</f>
        <v>0.10000000000000142</v>
      </c>
      <c r="I177" s="54"/>
      <c r="J177" s="46"/>
      <c r="K177" s="47"/>
      <c r="L177" s="95" t="s">
        <v>107</v>
      </c>
      <c r="M177" s="49"/>
    </row>
    <row r="178" spans="1:13" s="8" customFormat="1" ht="27" customHeight="1" x14ac:dyDescent="0.25">
      <c r="A178" s="89" t="s">
        <v>429</v>
      </c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1"/>
    </row>
    <row r="179" spans="1:13" s="8" customFormat="1" ht="81" customHeight="1" x14ac:dyDescent="0.25">
      <c r="A179" s="86" t="s">
        <v>27</v>
      </c>
      <c r="B179" s="86"/>
      <c r="C179" s="86" t="s">
        <v>11</v>
      </c>
      <c r="D179" s="86"/>
      <c r="E179" s="92">
        <v>0.5</v>
      </c>
      <c r="F179" s="92"/>
      <c r="G179" s="92">
        <v>0.5</v>
      </c>
      <c r="H179" s="92">
        <f>G179-E179</f>
        <v>0</v>
      </c>
      <c r="I179" s="94">
        <f>G179/E179</f>
        <v>1</v>
      </c>
      <c r="J179" s="46" t="s">
        <v>229</v>
      </c>
      <c r="K179" s="47"/>
      <c r="L179" s="93" t="s">
        <v>106</v>
      </c>
      <c r="M179" s="49" t="s">
        <v>423</v>
      </c>
    </row>
    <row r="180" spans="1:13" s="8" customFormat="1" ht="59.25" customHeight="1" x14ac:dyDescent="0.25">
      <c r="A180" s="86" t="s">
        <v>28</v>
      </c>
      <c r="B180" s="86"/>
      <c r="C180" s="86" t="s">
        <v>11</v>
      </c>
      <c r="D180" s="86"/>
      <c r="E180" s="92">
        <v>1</v>
      </c>
      <c r="F180" s="92"/>
      <c r="G180" s="92">
        <v>1.3</v>
      </c>
      <c r="H180" s="92">
        <f>G180-E180</f>
        <v>0.30000000000000004</v>
      </c>
      <c r="I180" s="94">
        <f t="shared" ref="I180:I181" si="54">G180/E180</f>
        <v>1.3</v>
      </c>
      <c r="J180" s="46" t="s">
        <v>582</v>
      </c>
      <c r="K180" s="47"/>
      <c r="L180" s="93" t="s">
        <v>106</v>
      </c>
      <c r="M180" s="49" t="s">
        <v>424</v>
      </c>
    </row>
    <row r="181" spans="1:13" s="8" customFormat="1" ht="59.25" customHeight="1" x14ac:dyDescent="0.25">
      <c r="A181" s="86" t="s">
        <v>30</v>
      </c>
      <c r="B181" s="86"/>
      <c r="C181" s="86" t="s">
        <v>11</v>
      </c>
      <c r="D181" s="86"/>
      <c r="E181" s="92">
        <v>0.4</v>
      </c>
      <c r="F181" s="92"/>
      <c r="G181" s="92">
        <v>0.7</v>
      </c>
      <c r="H181" s="92">
        <f>G181-E181</f>
        <v>0.29999999999999993</v>
      </c>
      <c r="I181" s="94">
        <f t="shared" si="54"/>
        <v>1.7499999999999998</v>
      </c>
      <c r="J181" s="46" t="s">
        <v>582</v>
      </c>
      <c r="K181" s="47"/>
      <c r="L181" s="93" t="s">
        <v>106</v>
      </c>
      <c r="M181" s="49" t="s">
        <v>425</v>
      </c>
    </row>
    <row r="182" spans="1:13" s="9" customFormat="1" ht="28.5" x14ac:dyDescent="0.25">
      <c r="A182" s="96" t="s">
        <v>24</v>
      </c>
      <c r="B182" s="96"/>
      <c r="C182" s="96" t="s">
        <v>11</v>
      </c>
      <c r="D182" s="96"/>
      <c r="E182" s="99">
        <f>SUM(E179:E181)</f>
        <v>1.9</v>
      </c>
      <c r="F182" s="99"/>
      <c r="G182" s="99">
        <f>SUM(G179:G181)</f>
        <v>2.5</v>
      </c>
      <c r="H182" s="99">
        <f>G182-E182</f>
        <v>0.60000000000000009</v>
      </c>
      <c r="I182" s="54"/>
      <c r="J182" s="46"/>
      <c r="K182" s="47"/>
      <c r="L182" s="95" t="s">
        <v>106</v>
      </c>
      <c r="M182" s="49"/>
    </row>
    <row r="183" spans="1:13" s="9" customFormat="1" ht="46.5" customHeight="1" x14ac:dyDescent="0.25">
      <c r="A183" s="89" t="s">
        <v>430</v>
      </c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1"/>
    </row>
    <row r="184" spans="1:13" s="8" customFormat="1" ht="56.25" customHeight="1" x14ac:dyDescent="0.25">
      <c r="A184" s="86" t="s">
        <v>27</v>
      </c>
      <c r="B184" s="86"/>
      <c r="C184" s="86" t="s">
        <v>11</v>
      </c>
      <c r="D184" s="86"/>
      <c r="E184" s="43">
        <v>49.7</v>
      </c>
      <c r="F184" s="92"/>
      <c r="G184" s="43">
        <v>49.6</v>
      </c>
      <c r="H184" s="92">
        <f>G184-E184</f>
        <v>-0.10000000000000142</v>
      </c>
      <c r="I184" s="94">
        <f>G184/E184</f>
        <v>0.99798792756539234</v>
      </c>
      <c r="J184" s="46" t="s">
        <v>225</v>
      </c>
      <c r="K184" s="47"/>
      <c r="L184" s="93" t="s">
        <v>108</v>
      </c>
      <c r="M184" s="49" t="s">
        <v>574</v>
      </c>
    </row>
    <row r="185" spans="1:13" s="8" customFormat="1" ht="63" customHeight="1" x14ac:dyDescent="0.25">
      <c r="A185" s="86" t="s">
        <v>28</v>
      </c>
      <c r="B185" s="86"/>
      <c r="C185" s="86" t="s">
        <v>11</v>
      </c>
      <c r="D185" s="86"/>
      <c r="E185" s="43">
        <v>57.2</v>
      </c>
      <c r="F185" s="92"/>
      <c r="G185" s="43">
        <v>57.3</v>
      </c>
      <c r="H185" s="92">
        <f>G185-E185</f>
        <v>9.9999999999994316E-2</v>
      </c>
      <c r="I185" s="94">
        <f>G185/E185</f>
        <v>1.0017482517482517</v>
      </c>
      <c r="J185" s="46" t="s">
        <v>229</v>
      </c>
      <c r="K185" s="47"/>
      <c r="L185" s="93" t="s">
        <v>108</v>
      </c>
      <c r="M185" s="49" t="s">
        <v>575</v>
      </c>
    </row>
    <row r="186" spans="1:13" s="8" customFormat="1" ht="72" customHeight="1" x14ac:dyDescent="0.25">
      <c r="A186" s="86" t="s">
        <v>29</v>
      </c>
      <c r="B186" s="86"/>
      <c r="C186" s="86" t="s">
        <v>11</v>
      </c>
      <c r="D186" s="86"/>
      <c r="E186" s="43">
        <v>58.5</v>
      </c>
      <c r="F186" s="92"/>
      <c r="G186" s="43">
        <v>58.5</v>
      </c>
      <c r="H186" s="92">
        <f t="shared" ref="H186:H188" si="55">G186-E186</f>
        <v>0</v>
      </c>
      <c r="I186" s="94">
        <f t="shared" ref="I186:I188" si="56">G186/E186</f>
        <v>1</v>
      </c>
      <c r="J186" s="46" t="s">
        <v>229</v>
      </c>
      <c r="K186" s="47"/>
      <c r="L186" s="93" t="s">
        <v>108</v>
      </c>
      <c r="M186" s="49" t="s">
        <v>576</v>
      </c>
    </row>
    <row r="187" spans="1:13" s="8" customFormat="1" ht="60" customHeight="1" x14ac:dyDescent="0.25">
      <c r="A187" s="86" t="s">
        <v>32</v>
      </c>
      <c r="B187" s="86"/>
      <c r="C187" s="86" t="s">
        <v>11</v>
      </c>
      <c r="D187" s="86"/>
      <c r="E187" s="43">
        <v>123</v>
      </c>
      <c r="F187" s="92">
        <v>35.299999999999997</v>
      </c>
      <c r="G187" s="43">
        <v>123.3</v>
      </c>
      <c r="H187" s="92">
        <f t="shared" si="55"/>
        <v>0.29999999999999716</v>
      </c>
      <c r="I187" s="94">
        <f t="shared" si="56"/>
        <v>1.0024390243902439</v>
      </c>
      <c r="J187" s="46" t="s">
        <v>229</v>
      </c>
      <c r="K187" s="47"/>
      <c r="L187" s="93" t="s">
        <v>108</v>
      </c>
      <c r="M187" s="49" t="s">
        <v>577</v>
      </c>
    </row>
    <row r="188" spans="1:13" s="9" customFormat="1" ht="91.15" customHeight="1" x14ac:dyDescent="0.25">
      <c r="A188" s="86" t="s">
        <v>34</v>
      </c>
      <c r="B188" s="86"/>
      <c r="C188" s="86" t="s">
        <v>11</v>
      </c>
      <c r="D188" s="86"/>
      <c r="E188" s="43">
        <v>205.9</v>
      </c>
      <c r="F188" s="92">
        <v>62.3</v>
      </c>
      <c r="G188" s="43">
        <v>206.3</v>
      </c>
      <c r="H188" s="92">
        <f t="shared" si="55"/>
        <v>0.40000000000000568</v>
      </c>
      <c r="I188" s="94">
        <f t="shared" si="56"/>
        <v>1.0019426906265179</v>
      </c>
      <c r="J188" s="46" t="s">
        <v>229</v>
      </c>
      <c r="K188" s="47"/>
      <c r="L188" s="93" t="s">
        <v>108</v>
      </c>
      <c r="M188" s="49" t="s">
        <v>578</v>
      </c>
    </row>
    <row r="189" spans="1:13" s="8" customFormat="1" ht="60" customHeight="1" x14ac:dyDescent="0.25">
      <c r="A189" s="51" t="s">
        <v>24</v>
      </c>
      <c r="B189" s="51"/>
      <c r="C189" s="51" t="s">
        <v>11</v>
      </c>
      <c r="D189" s="51"/>
      <c r="E189" s="53">
        <f>SUM(E184:E188)</f>
        <v>494.29999999999995</v>
      </c>
      <c r="F189" s="53">
        <f t="shared" ref="F189:G189" si="57">SUM(F184:F188)</f>
        <v>97.6</v>
      </c>
      <c r="G189" s="53">
        <f t="shared" si="57"/>
        <v>495</v>
      </c>
      <c r="H189" s="53">
        <f>G189-E189</f>
        <v>0.70000000000004547</v>
      </c>
      <c r="I189" s="54"/>
      <c r="J189" s="46"/>
      <c r="K189" s="47"/>
      <c r="L189" s="95" t="s">
        <v>108</v>
      </c>
      <c r="M189" s="49"/>
    </row>
    <row r="190" spans="1:13" s="9" customFormat="1" ht="27.75" customHeight="1" x14ac:dyDescent="0.25">
      <c r="A190" s="89" t="s">
        <v>431</v>
      </c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1"/>
    </row>
    <row r="191" spans="1:13" s="9" customFormat="1" ht="63.75" customHeight="1" x14ac:dyDescent="0.25">
      <c r="A191" s="86" t="s">
        <v>29</v>
      </c>
      <c r="B191" s="86"/>
      <c r="C191" s="86" t="s">
        <v>11</v>
      </c>
      <c r="D191" s="86"/>
      <c r="E191" s="43">
        <v>0.3</v>
      </c>
      <c r="F191" s="92">
        <v>0</v>
      </c>
      <c r="G191" s="43">
        <v>0.3</v>
      </c>
      <c r="H191" s="92">
        <f t="shared" ref="H191" si="58">G191-E191</f>
        <v>0</v>
      </c>
      <c r="I191" s="94">
        <f t="shared" ref="I191:I194" si="59">G191/E191</f>
        <v>1</v>
      </c>
      <c r="J191" s="46" t="s">
        <v>229</v>
      </c>
      <c r="K191" s="47"/>
      <c r="L191" s="93" t="s">
        <v>114</v>
      </c>
      <c r="M191" s="49" t="s">
        <v>579</v>
      </c>
    </row>
    <row r="192" spans="1:13" s="9" customFormat="1" ht="63.75" customHeight="1" x14ac:dyDescent="0.25">
      <c r="A192" s="86" t="s">
        <v>30</v>
      </c>
      <c r="B192" s="86"/>
      <c r="C192" s="86" t="s">
        <v>11</v>
      </c>
      <c r="D192" s="86"/>
      <c r="E192" s="43">
        <v>0.2</v>
      </c>
      <c r="F192" s="92">
        <v>0</v>
      </c>
      <c r="G192" s="43">
        <v>0.2</v>
      </c>
      <c r="H192" s="92">
        <f t="shared" ref="H192:H195" si="60">G192-E192</f>
        <v>0</v>
      </c>
      <c r="I192" s="94">
        <f t="shared" si="59"/>
        <v>1</v>
      </c>
      <c r="J192" s="46" t="s">
        <v>229</v>
      </c>
      <c r="K192" s="47"/>
      <c r="L192" s="93" t="s">
        <v>114</v>
      </c>
      <c r="M192" s="49" t="s">
        <v>580</v>
      </c>
    </row>
    <row r="193" spans="1:13" s="9" customFormat="1" ht="63.75" customHeight="1" x14ac:dyDescent="0.25">
      <c r="A193" s="86" t="s">
        <v>34</v>
      </c>
      <c r="B193" s="86"/>
      <c r="C193" s="86" t="s">
        <v>11</v>
      </c>
      <c r="D193" s="86"/>
      <c r="E193" s="43">
        <v>0</v>
      </c>
      <c r="F193" s="92"/>
      <c r="G193" s="43">
        <v>0.2</v>
      </c>
      <c r="H193" s="92">
        <f t="shared" si="60"/>
        <v>0.2</v>
      </c>
      <c r="I193" s="94"/>
      <c r="J193" s="46" t="s">
        <v>495</v>
      </c>
      <c r="K193" s="47"/>
      <c r="L193" s="93" t="s">
        <v>114</v>
      </c>
      <c r="M193" s="49" t="s">
        <v>242</v>
      </c>
    </row>
    <row r="194" spans="1:13" s="9" customFormat="1" ht="63.75" customHeight="1" x14ac:dyDescent="0.25">
      <c r="A194" s="50" t="s">
        <v>35</v>
      </c>
      <c r="B194" s="50"/>
      <c r="C194" s="50" t="s">
        <v>11</v>
      </c>
      <c r="D194" s="50"/>
      <c r="E194" s="61">
        <v>0.3</v>
      </c>
      <c r="F194" s="44"/>
      <c r="G194" s="61">
        <v>0.2</v>
      </c>
      <c r="H194" s="44">
        <f t="shared" si="60"/>
        <v>-9.9999999999999978E-2</v>
      </c>
      <c r="I194" s="45">
        <f t="shared" si="59"/>
        <v>0.66666666666666674</v>
      </c>
      <c r="J194" s="46" t="s">
        <v>494</v>
      </c>
      <c r="K194" s="47"/>
      <c r="L194" s="80" t="s">
        <v>114</v>
      </c>
      <c r="M194" s="49" t="s">
        <v>581</v>
      </c>
    </row>
    <row r="195" spans="1:13" s="9" customFormat="1" ht="70.5" customHeight="1" x14ac:dyDescent="0.25">
      <c r="A195" s="96" t="s">
        <v>24</v>
      </c>
      <c r="B195" s="96"/>
      <c r="C195" s="96" t="s">
        <v>11</v>
      </c>
      <c r="D195" s="96"/>
      <c r="E195" s="101">
        <f>SUM(E191:E194)</f>
        <v>0.8</v>
      </c>
      <c r="F195" s="101">
        <f t="shared" ref="F195:G195" si="61">SUM(F191:F194)</f>
        <v>0</v>
      </c>
      <c r="G195" s="101">
        <f t="shared" si="61"/>
        <v>0.89999999999999991</v>
      </c>
      <c r="H195" s="101">
        <f t="shared" si="60"/>
        <v>9.9999999999999867E-2</v>
      </c>
      <c r="I195" s="94"/>
      <c r="J195" s="46"/>
      <c r="K195" s="47"/>
      <c r="L195" s="95" t="s">
        <v>114</v>
      </c>
      <c r="M195" s="49"/>
    </row>
    <row r="196" spans="1:13" s="8" customFormat="1" ht="54.75" customHeight="1" x14ac:dyDescent="0.25">
      <c r="A196" s="102" t="s">
        <v>500</v>
      </c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4"/>
    </row>
    <row r="197" spans="1:13" s="8" customFormat="1" ht="69.75" customHeight="1" x14ac:dyDescent="0.25">
      <c r="A197" s="50" t="s">
        <v>32</v>
      </c>
      <c r="B197" s="50"/>
      <c r="C197" s="50" t="s">
        <v>11</v>
      </c>
      <c r="D197" s="50"/>
      <c r="E197" s="73">
        <v>0.5</v>
      </c>
      <c r="F197" s="73"/>
      <c r="G197" s="73">
        <v>0.3</v>
      </c>
      <c r="H197" s="44">
        <f t="shared" ref="H197" si="62">G197-E197</f>
        <v>-0.2</v>
      </c>
      <c r="I197" s="45">
        <f t="shared" ref="I197" si="63">G197/E197</f>
        <v>0.6</v>
      </c>
      <c r="J197" s="46" t="s">
        <v>494</v>
      </c>
      <c r="K197" s="47"/>
      <c r="L197" s="80" t="s">
        <v>434</v>
      </c>
      <c r="M197" s="49" t="s">
        <v>435</v>
      </c>
    </row>
    <row r="198" spans="1:13" s="8" customFormat="1" ht="24" customHeight="1" x14ac:dyDescent="0.25">
      <c r="A198" s="105" t="s">
        <v>205</v>
      </c>
      <c r="B198" s="106"/>
      <c r="C198" s="106"/>
      <c r="D198" s="106"/>
      <c r="E198" s="107">
        <f>E158+E169+E173+E177+E182+E189+E195+E197+E171</f>
        <v>2403.6000000000004</v>
      </c>
      <c r="F198" s="108"/>
      <c r="G198" s="108">
        <f>G158+G169+G173+G177+G182+G189+G195+G197+G171</f>
        <v>2405.5</v>
      </c>
      <c r="H198" s="107">
        <f>H158+H169+H173+H177+H182+H189+H195+H197+H171</f>
        <v>1.9000000000001842</v>
      </c>
      <c r="I198" s="94"/>
      <c r="J198" s="105"/>
      <c r="K198" s="109"/>
      <c r="L198" s="80"/>
      <c r="M198" s="49"/>
    </row>
    <row r="199" spans="1:13" s="8" customFormat="1" ht="23.25" customHeight="1" x14ac:dyDescent="0.25">
      <c r="A199" s="63" t="s">
        <v>433</v>
      </c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4"/>
    </row>
    <row r="200" spans="1:13" s="8" customFormat="1" ht="64.5" customHeight="1" x14ac:dyDescent="0.25">
      <c r="A200" s="50" t="s">
        <v>28</v>
      </c>
      <c r="B200" s="50"/>
      <c r="C200" s="50" t="s">
        <v>11</v>
      </c>
      <c r="D200" s="50"/>
      <c r="E200" s="43">
        <v>123.4</v>
      </c>
      <c r="F200" s="44">
        <v>123.3</v>
      </c>
      <c r="G200" s="43">
        <v>122.3</v>
      </c>
      <c r="H200" s="92">
        <f t="shared" ref="H200" si="64">G200-E200</f>
        <v>-1.1000000000000085</v>
      </c>
      <c r="I200" s="94">
        <f t="shared" ref="I200" si="65">G200/E200</f>
        <v>0.99108589951377624</v>
      </c>
      <c r="J200" s="46" t="s">
        <v>225</v>
      </c>
      <c r="K200" s="47"/>
      <c r="L200" s="80" t="s">
        <v>109</v>
      </c>
      <c r="M200" s="49" t="s">
        <v>583</v>
      </c>
    </row>
    <row r="201" spans="1:13" s="8" customFormat="1" ht="63.75" customHeight="1" x14ac:dyDescent="0.25">
      <c r="A201" s="50" t="s">
        <v>29</v>
      </c>
      <c r="B201" s="50"/>
      <c r="C201" s="50" t="s">
        <v>11</v>
      </c>
      <c r="D201" s="50"/>
      <c r="E201" s="43">
        <v>120.8</v>
      </c>
      <c r="F201" s="44">
        <v>123.3</v>
      </c>
      <c r="G201" s="43">
        <v>120.6</v>
      </c>
      <c r="H201" s="92">
        <f t="shared" ref="H201:H207" si="66">G201-E201</f>
        <v>-0.20000000000000284</v>
      </c>
      <c r="I201" s="94">
        <f t="shared" ref="I201:I207" si="67">G201/E201</f>
        <v>0.99834437086092709</v>
      </c>
      <c r="J201" s="46" t="s">
        <v>225</v>
      </c>
      <c r="K201" s="47"/>
      <c r="L201" s="80" t="s">
        <v>109</v>
      </c>
      <c r="M201" s="49" t="s">
        <v>584</v>
      </c>
    </row>
    <row r="202" spans="1:13" s="8" customFormat="1" ht="81" customHeight="1" x14ac:dyDescent="0.25">
      <c r="A202" s="50" t="s">
        <v>30</v>
      </c>
      <c r="B202" s="50"/>
      <c r="C202" s="50" t="s">
        <v>11</v>
      </c>
      <c r="D202" s="50"/>
      <c r="E202" s="43">
        <v>159.19999999999999</v>
      </c>
      <c r="F202" s="44">
        <v>114</v>
      </c>
      <c r="G202" s="43">
        <v>158.80000000000001</v>
      </c>
      <c r="H202" s="92">
        <f t="shared" si="66"/>
        <v>-0.39999999999997726</v>
      </c>
      <c r="I202" s="94">
        <f t="shared" si="67"/>
        <v>0.9974874371859298</v>
      </c>
      <c r="J202" s="46" t="s">
        <v>225</v>
      </c>
      <c r="K202" s="47"/>
      <c r="L202" s="80" t="s">
        <v>109</v>
      </c>
      <c r="M202" s="49" t="s">
        <v>585</v>
      </c>
    </row>
    <row r="203" spans="1:13" s="8" customFormat="1" ht="64.5" customHeight="1" x14ac:dyDescent="0.25">
      <c r="A203" s="50" t="s">
        <v>31</v>
      </c>
      <c r="B203" s="50"/>
      <c r="C203" s="50" t="s">
        <v>11</v>
      </c>
      <c r="D203" s="50"/>
      <c r="E203" s="43">
        <v>67.5</v>
      </c>
      <c r="F203" s="44">
        <v>357.7</v>
      </c>
      <c r="G203" s="43">
        <v>67.599999999999994</v>
      </c>
      <c r="H203" s="92">
        <f t="shared" si="66"/>
        <v>9.9999999999994316E-2</v>
      </c>
      <c r="I203" s="94">
        <f t="shared" si="67"/>
        <v>1.0014814814814814</v>
      </c>
      <c r="J203" s="46" t="s">
        <v>229</v>
      </c>
      <c r="K203" s="47"/>
      <c r="L203" s="80" t="s">
        <v>109</v>
      </c>
      <c r="M203" s="49" t="s">
        <v>586</v>
      </c>
    </row>
    <row r="204" spans="1:13" s="8" customFormat="1" ht="64.5" customHeight="1" x14ac:dyDescent="0.25">
      <c r="A204" s="50" t="s">
        <v>32</v>
      </c>
      <c r="B204" s="50"/>
      <c r="C204" s="50" t="s">
        <v>11</v>
      </c>
      <c r="D204" s="50"/>
      <c r="E204" s="43">
        <v>150.4</v>
      </c>
      <c r="F204" s="44">
        <v>38</v>
      </c>
      <c r="G204" s="43">
        <v>150.4</v>
      </c>
      <c r="H204" s="92">
        <f t="shared" si="66"/>
        <v>0</v>
      </c>
      <c r="I204" s="94">
        <f t="shared" si="67"/>
        <v>1</v>
      </c>
      <c r="J204" s="46" t="s">
        <v>229</v>
      </c>
      <c r="K204" s="47"/>
      <c r="L204" s="80" t="s">
        <v>109</v>
      </c>
      <c r="M204" s="49" t="s">
        <v>587</v>
      </c>
    </row>
    <row r="205" spans="1:13" s="8" customFormat="1" ht="60" customHeight="1" x14ac:dyDescent="0.25">
      <c r="A205" s="50" t="s">
        <v>33</v>
      </c>
      <c r="B205" s="50"/>
      <c r="C205" s="50" t="s">
        <v>11</v>
      </c>
      <c r="D205" s="50"/>
      <c r="E205" s="43">
        <v>215.7</v>
      </c>
      <c r="F205" s="44">
        <v>128.30000000000001</v>
      </c>
      <c r="G205" s="43">
        <v>215.3</v>
      </c>
      <c r="H205" s="92">
        <v>215.3</v>
      </c>
      <c r="I205" s="94">
        <f t="shared" si="67"/>
        <v>0.99814557255447389</v>
      </c>
      <c r="J205" s="46" t="s">
        <v>225</v>
      </c>
      <c r="K205" s="47"/>
      <c r="L205" s="80" t="s">
        <v>109</v>
      </c>
      <c r="M205" s="49" t="s">
        <v>588</v>
      </c>
    </row>
    <row r="206" spans="1:13" s="8" customFormat="1" ht="60" customHeight="1" x14ac:dyDescent="0.25">
      <c r="A206" s="50" t="s">
        <v>34</v>
      </c>
      <c r="B206" s="50"/>
      <c r="C206" s="50" t="s">
        <v>11</v>
      </c>
      <c r="D206" s="50"/>
      <c r="E206" s="43">
        <v>160</v>
      </c>
      <c r="F206" s="44">
        <v>111.4</v>
      </c>
      <c r="G206" s="43">
        <v>159.9</v>
      </c>
      <c r="H206" s="92">
        <f t="shared" si="66"/>
        <v>-9.9999999999994316E-2</v>
      </c>
      <c r="I206" s="94">
        <f t="shared" si="67"/>
        <v>0.99937500000000001</v>
      </c>
      <c r="J206" s="46" t="s">
        <v>225</v>
      </c>
      <c r="K206" s="47"/>
      <c r="L206" s="80" t="s">
        <v>109</v>
      </c>
      <c r="M206" s="49" t="s">
        <v>589</v>
      </c>
    </row>
    <row r="207" spans="1:13" s="9" customFormat="1" ht="69.75" customHeight="1" x14ac:dyDescent="0.25">
      <c r="A207" s="50" t="s">
        <v>35</v>
      </c>
      <c r="B207" s="50"/>
      <c r="C207" s="50" t="s">
        <v>11</v>
      </c>
      <c r="D207" s="50"/>
      <c r="E207" s="43">
        <v>175.3</v>
      </c>
      <c r="F207" s="44">
        <v>162.30000000000001</v>
      </c>
      <c r="G207" s="43">
        <v>176.2</v>
      </c>
      <c r="H207" s="92">
        <f t="shared" si="66"/>
        <v>0.89999999999997726</v>
      </c>
      <c r="I207" s="94">
        <f t="shared" si="67"/>
        <v>1.0051340559041642</v>
      </c>
      <c r="J207" s="46" t="s">
        <v>229</v>
      </c>
      <c r="K207" s="47"/>
      <c r="L207" s="80" t="s">
        <v>109</v>
      </c>
      <c r="M207" s="49" t="s">
        <v>590</v>
      </c>
    </row>
    <row r="208" spans="1:13" s="8" customFormat="1" ht="45" customHeight="1" x14ac:dyDescent="0.25">
      <c r="A208" s="51" t="s">
        <v>24</v>
      </c>
      <c r="B208" s="51"/>
      <c r="C208" s="51" t="s">
        <v>11</v>
      </c>
      <c r="D208" s="51"/>
      <c r="E208" s="73">
        <f>SUM(E200:E207)</f>
        <v>1172.3</v>
      </c>
      <c r="F208" s="73"/>
      <c r="G208" s="73">
        <f>SUM(G200:G207)</f>
        <v>1171.0999999999999</v>
      </c>
      <c r="H208" s="101">
        <f>G208-E208</f>
        <v>-1.2000000000000455</v>
      </c>
      <c r="I208" s="54">
        <f t="shared" si="48"/>
        <v>0.99897637123603167</v>
      </c>
      <c r="J208" s="46"/>
      <c r="K208" s="47"/>
      <c r="L208" s="83" t="s">
        <v>109</v>
      </c>
      <c r="M208" s="49"/>
    </row>
    <row r="209" spans="1:13" s="9" customFormat="1" ht="39.200000000000003" customHeight="1" x14ac:dyDescent="0.25">
      <c r="A209" s="63" t="s">
        <v>436</v>
      </c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4"/>
    </row>
    <row r="210" spans="1:13" s="8" customFormat="1" ht="51" customHeight="1" x14ac:dyDescent="0.25">
      <c r="A210" s="50" t="s">
        <v>27</v>
      </c>
      <c r="B210" s="50"/>
      <c r="C210" s="50" t="s">
        <v>11</v>
      </c>
      <c r="D210" s="50"/>
      <c r="E210" s="43">
        <v>436.5</v>
      </c>
      <c r="F210" s="44">
        <v>356.7</v>
      </c>
      <c r="G210" s="43">
        <v>435.2</v>
      </c>
      <c r="H210" s="44">
        <f>G210-E210</f>
        <v>-1.3000000000000114</v>
      </c>
      <c r="I210" s="45">
        <f t="shared" ref="I210" si="68">G210/E210</f>
        <v>0.99702176403207332</v>
      </c>
      <c r="J210" s="46" t="s">
        <v>225</v>
      </c>
      <c r="K210" s="47"/>
      <c r="L210" s="80" t="s">
        <v>110</v>
      </c>
      <c r="M210" s="49" t="s">
        <v>591</v>
      </c>
    </row>
    <row r="211" spans="1:13" s="8" customFormat="1" ht="45" customHeight="1" x14ac:dyDescent="0.25">
      <c r="A211" s="50" t="s">
        <v>29</v>
      </c>
      <c r="B211" s="50"/>
      <c r="C211" s="50" t="s">
        <v>11</v>
      </c>
      <c r="D211" s="50"/>
      <c r="E211" s="43">
        <v>92.7</v>
      </c>
      <c r="F211" s="44">
        <v>356.7</v>
      </c>
      <c r="G211" s="43">
        <v>92.3</v>
      </c>
      <c r="H211" s="44">
        <f>G211-E211</f>
        <v>-0.40000000000000568</v>
      </c>
      <c r="I211" s="45">
        <f t="shared" ref="I211:I216" si="69">G211/E211</f>
        <v>0.99568500539374316</v>
      </c>
      <c r="J211" s="46" t="s">
        <v>229</v>
      </c>
      <c r="K211" s="47"/>
      <c r="L211" s="80" t="s">
        <v>110</v>
      </c>
      <c r="M211" s="49" t="s">
        <v>592</v>
      </c>
    </row>
    <row r="212" spans="1:13" s="8" customFormat="1" ht="66.75" customHeight="1" x14ac:dyDescent="0.25">
      <c r="A212" s="50" t="s">
        <v>30</v>
      </c>
      <c r="B212" s="50"/>
      <c r="C212" s="50" t="s">
        <v>11</v>
      </c>
      <c r="D212" s="50"/>
      <c r="E212" s="43">
        <v>207.1</v>
      </c>
      <c r="F212" s="44">
        <v>117.7</v>
      </c>
      <c r="G212" s="43">
        <v>206.2</v>
      </c>
      <c r="H212" s="44">
        <f t="shared" ref="H212" si="70">G212-E212</f>
        <v>-0.90000000000000568</v>
      </c>
      <c r="I212" s="45">
        <f t="shared" ref="I212" si="71">G212/E212</f>
        <v>0.99565427329792366</v>
      </c>
      <c r="J212" s="46" t="s">
        <v>225</v>
      </c>
      <c r="K212" s="47"/>
      <c r="L212" s="80" t="s">
        <v>110</v>
      </c>
      <c r="M212" s="49" t="s">
        <v>593</v>
      </c>
    </row>
    <row r="213" spans="1:13" s="8" customFormat="1" ht="60" customHeight="1" x14ac:dyDescent="0.25">
      <c r="A213" s="50" t="s">
        <v>31</v>
      </c>
      <c r="B213" s="50"/>
      <c r="C213" s="50" t="s">
        <v>11</v>
      </c>
      <c r="D213" s="50"/>
      <c r="E213" s="43">
        <v>222.6</v>
      </c>
      <c r="F213" s="44">
        <v>117.7</v>
      </c>
      <c r="G213" s="43">
        <v>221.6</v>
      </c>
      <c r="H213" s="44">
        <f t="shared" ref="H213:H222" si="72">G213-E213</f>
        <v>-1</v>
      </c>
      <c r="I213" s="45">
        <f t="shared" si="69"/>
        <v>0.99550763701707101</v>
      </c>
      <c r="J213" s="46" t="s">
        <v>225</v>
      </c>
      <c r="K213" s="47"/>
      <c r="L213" s="80" t="s">
        <v>110</v>
      </c>
      <c r="M213" s="49" t="s">
        <v>594</v>
      </c>
    </row>
    <row r="214" spans="1:13" s="8" customFormat="1" ht="70.5" customHeight="1" x14ac:dyDescent="0.25">
      <c r="A214" s="50" t="s">
        <v>32</v>
      </c>
      <c r="B214" s="50"/>
      <c r="C214" s="50" t="s">
        <v>11</v>
      </c>
      <c r="D214" s="50"/>
      <c r="E214" s="43">
        <v>79.099999999999994</v>
      </c>
      <c r="F214" s="44">
        <v>276</v>
      </c>
      <c r="G214" s="43">
        <v>78.400000000000006</v>
      </c>
      <c r="H214" s="44">
        <f t="shared" si="72"/>
        <v>-0.69999999999998863</v>
      </c>
      <c r="I214" s="45">
        <f t="shared" si="69"/>
        <v>0.9911504424778762</v>
      </c>
      <c r="J214" s="46" t="s">
        <v>225</v>
      </c>
      <c r="K214" s="47"/>
      <c r="L214" s="80" t="s">
        <v>110</v>
      </c>
      <c r="M214" s="49" t="s">
        <v>595</v>
      </c>
    </row>
    <row r="215" spans="1:13" s="8" customFormat="1" ht="66.75" customHeight="1" x14ac:dyDescent="0.25">
      <c r="A215" s="50" t="s">
        <v>33</v>
      </c>
      <c r="B215" s="50"/>
      <c r="C215" s="50" t="s">
        <v>11</v>
      </c>
      <c r="D215" s="50"/>
      <c r="E215" s="43">
        <v>121.8</v>
      </c>
      <c r="F215" s="44">
        <v>90</v>
      </c>
      <c r="G215" s="43">
        <v>121.8</v>
      </c>
      <c r="H215" s="44">
        <f t="shared" si="72"/>
        <v>0</v>
      </c>
      <c r="I215" s="45">
        <f t="shared" si="69"/>
        <v>1</v>
      </c>
      <c r="J215" s="46" t="s">
        <v>229</v>
      </c>
      <c r="K215" s="47"/>
      <c r="L215" s="80" t="s">
        <v>110</v>
      </c>
      <c r="M215" s="49" t="s">
        <v>596</v>
      </c>
    </row>
    <row r="216" spans="1:13" s="9" customFormat="1" ht="78" customHeight="1" x14ac:dyDescent="0.25">
      <c r="A216" s="50" t="s">
        <v>35</v>
      </c>
      <c r="B216" s="50"/>
      <c r="C216" s="50" t="s">
        <v>11</v>
      </c>
      <c r="D216" s="50"/>
      <c r="E216" s="43">
        <v>265.7</v>
      </c>
      <c r="F216" s="44">
        <v>225.7</v>
      </c>
      <c r="G216" s="43">
        <v>265</v>
      </c>
      <c r="H216" s="44">
        <f t="shared" si="72"/>
        <v>-0.69999999999998863</v>
      </c>
      <c r="I216" s="45">
        <f t="shared" si="69"/>
        <v>0.99736544975536323</v>
      </c>
      <c r="J216" s="46" t="s">
        <v>225</v>
      </c>
      <c r="K216" s="47"/>
      <c r="L216" s="80" t="s">
        <v>110</v>
      </c>
      <c r="M216" s="49" t="s">
        <v>597</v>
      </c>
    </row>
    <row r="217" spans="1:13" s="8" customFormat="1" ht="45" customHeight="1" x14ac:dyDescent="0.25">
      <c r="A217" s="51" t="s">
        <v>24</v>
      </c>
      <c r="B217" s="51"/>
      <c r="C217" s="51" t="s">
        <v>11</v>
      </c>
      <c r="D217" s="51"/>
      <c r="E217" s="110">
        <f>SUM(E210:E216)</f>
        <v>1425.5</v>
      </c>
      <c r="F217" s="110"/>
      <c r="G217" s="110">
        <f>SUM(G210:G216)</f>
        <v>1420.5</v>
      </c>
      <c r="H217" s="110">
        <f>G217-E217</f>
        <v>-5</v>
      </c>
      <c r="I217" s="54">
        <f t="shared" si="48"/>
        <v>0.9964924587863907</v>
      </c>
      <c r="J217" s="46"/>
      <c r="K217" s="47"/>
      <c r="L217" s="83" t="s">
        <v>110</v>
      </c>
      <c r="M217" s="49"/>
    </row>
    <row r="218" spans="1:13" s="8" customFormat="1" ht="37.5" customHeight="1" x14ac:dyDescent="0.25">
      <c r="A218" s="63" t="s">
        <v>437</v>
      </c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4"/>
    </row>
    <row r="219" spans="1:13" s="8" customFormat="1" ht="58.7" customHeight="1" x14ac:dyDescent="0.25">
      <c r="A219" s="50" t="s">
        <v>27</v>
      </c>
      <c r="B219" s="50"/>
      <c r="C219" s="50" t="s">
        <v>11</v>
      </c>
      <c r="D219" s="50"/>
      <c r="E219" s="43">
        <v>0.7</v>
      </c>
      <c r="F219" s="44">
        <v>0.7</v>
      </c>
      <c r="G219" s="43">
        <v>0.8</v>
      </c>
      <c r="H219" s="44">
        <f>G219-E219</f>
        <v>0.10000000000000009</v>
      </c>
      <c r="I219" s="45">
        <f>G219/E219</f>
        <v>1.142857142857143</v>
      </c>
      <c r="J219" s="46" t="s">
        <v>497</v>
      </c>
      <c r="K219" s="47"/>
      <c r="L219" s="80" t="s">
        <v>118</v>
      </c>
      <c r="M219" s="49" t="s">
        <v>438</v>
      </c>
    </row>
    <row r="220" spans="1:13" s="8" customFormat="1" ht="58.7" customHeight="1" x14ac:dyDescent="0.25">
      <c r="A220" s="50" t="s">
        <v>30</v>
      </c>
      <c r="B220" s="50"/>
      <c r="C220" s="50" t="s">
        <v>11</v>
      </c>
      <c r="D220" s="50"/>
      <c r="E220" s="61">
        <v>0.4</v>
      </c>
      <c r="F220" s="44">
        <v>0</v>
      </c>
      <c r="G220" s="61">
        <v>0.7</v>
      </c>
      <c r="H220" s="44">
        <f t="shared" ref="H220" si="73">G220-E220</f>
        <v>0.29999999999999993</v>
      </c>
      <c r="I220" s="45">
        <f>G220/E220</f>
        <v>1.7499999999999998</v>
      </c>
      <c r="J220" s="46" t="s">
        <v>497</v>
      </c>
      <c r="K220" s="47"/>
      <c r="L220" s="80" t="s">
        <v>118</v>
      </c>
      <c r="M220" s="49" t="s">
        <v>439</v>
      </c>
    </row>
    <row r="221" spans="1:13" s="8" customFormat="1" ht="61.5" customHeight="1" x14ac:dyDescent="0.25">
      <c r="A221" s="41" t="s">
        <v>34</v>
      </c>
      <c r="B221" s="42"/>
      <c r="C221" s="50" t="s">
        <v>11</v>
      </c>
      <c r="D221" s="50"/>
      <c r="E221" s="43">
        <v>0</v>
      </c>
      <c r="F221" s="44">
        <v>0.7</v>
      </c>
      <c r="G221" s="43">
        <v>0.2</v>
      </c>
      <c r="H221" s="44">
        <f>G221-E221</f>
        <v>0.2</v>
      </c>
      <c r="I221" s="45"/>
      <c r="J221" s="46" t="s">
        <v>496</v>
      </c>
      <c r="K221" s="47"/>
      <c r="L221" s="80" t="s">
        <v>118</v>
      </c>
      <c r="M221" s="49" t="s">
        <v>244</v>
      </c>
    </row>
    <row r="222" spans="1:13" s="8" customFormat="1" ht="60" customHeight="1" x14ac:dyDescent="0.25">
      <c r="A222" s="50" t="s">
        <v>35</v>
      </c>
      <c r="B222" s="50"/>
      <c r="C222" s="50" t="s">
        <v>11</v>
      </c>
      <c r="D222" s="50"/>
      <c r="E222" s="43">
        <v>1.7</v>
      </c>
      <c r="F222" s="44">
        <v>0</v>
      </c>
      <c r="G222" s="43">
        <v>1.7</v>
      </c>
      <c r="H222" s="44">
        <f t="shared" si="72"/>
        <v>0</v>
      </c>
      <c r="I222" s="45">
        <f>G222/E222</f>
        <v>1</v>
      </c>
      <c r="J222" s="46" t="s">
        <v>229</v>
      </c>
      <c r="K222" s="47"/>
      <c r="L222" s="80" t="s">
        <v>118</v>
      </c>
      <c r="M222" s="49" t="s">
        <v>440</v>
      </c>
    </row>
    <row r="223" spans="1:13" s="8" customFormat="1" ht="60" customHeight="1" x14ac:dyDescent="0.25">
      <c r="A223" s="51" t="s">
        <v>24</v>
      </c>
      <c r="B223" s="51"/>
      <c r="C223" s="51" t="s">
        <v>11</v>
      </c>
      <c r="D223" s="51"/>
      <c r="E223" s="73">
        <f>SUM(E219:E222)</f>
        <v>2.8</v>
      </c>
      <c r="F223" s="73">
        <f>SUM(F219:F222)</f>
        <v>1.4</v>
      </c>
      <c r="G223" s="73">
        <f>SUM(G219:G222)</f>
        <v>3.4</v>
      </c>
      <c r="H223" s="73">
        <f>SUM(H219:H222)</f>
        <v>0.60000000000000009</v>
      </c>
      <c r="I223" s="54">
        <f t="shared" si="48"/>
        <v>1.2142857142857144</v>
      </c>
      <c r="J223" s="46"/>
      <c r="K223" s="47"/>
      <c r="L223" s="83" t="s">
        <v>118</v>
      </c>
      <c r="M223" s="49"/>
    </row>
    <row r="224" spans="1:13" s="8" customFormat="1" ht="31.7" customHeight="1" x14ac:dyDescent="0.25">
      <c r="A224" s="63" t="s">
        <v>441</v>
      </c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4"/>
    </row>
    <row r="225" spans="1:13" s="8" customFormat="1" ht="61.5" customHeight="1" x14ac:dyDescent="0.25">
      <c r="A225" s="50" t="s">
        <v>30</v>
      </c>
      <c r="B225" s="50"/>
      <c r="C225" s="50" t="s">
        <v>11</v>
      </c>
      <c r="D225" s="50"/>
      <c r="E225" s="43">
        <v>0.4</v>
      </c>
      <c r="F225" s="44">
        <v>0</v>
      </c>
      <c r="G225" s="43">
        <v>0.4</v>
      </c>
      <c r="H225" s="92">
        <f t="shared" ref="H225" si="74">G225-E225</f>
        <v>0</v>
      </c>
      <c r="I225" s="45">
        <f>G225/E225</f>
        <v>1</v>
      </c>
      <c r="J225" s="46" t="s">
        <v>229</v>
      </c>
      <c r="K225" s="47"/>
      <c r="L225" s="80" t="s">
        <v>115</v>
      </c>
      <c r="M225" s="49" t="s">
        <v>439</v>
      </c>
    </row>
    <row r="226" spans="1:13" s="8" customFormat="1" ht="61.5" customHeight="1" x14ac:dyDescent="0.25">
      <c r="A226" s="50" t="s">
        <v>35</v>
      </c>
      <c r="B226" s="50"/>
      <c r="C226" s="50" t="s">
        <v>11</v>
      </c>
      <c r="D226" s="50"/>
      <c r="E226" s="43">
        <v>0</v>
      </c>
      <c r="F226" s="44"/>
      <c r="G226" s="43">
        <v>0.1</v>
      </c>
      <c r="H226" s="92"/>
      <c r="I226" s="45"/>
      <c r="J226" s="46" t="s">
        <v>496</v>
      </c>
      <c r="K226" s="47"/>
      <c r="L226" s="80"/>
      <c r="M226" s="49" t="s">
        <v>244</v>
      </c>
    </row>
    <row r="227" spans="1:13" s="9" customFormat="1" ht="60" customHeight="1" x14ac:dyDescent="0.25">
      <c r="A227" s="71" t="s">
        <v>24</v>
      </c>
      <c r="B227" s="72"/>
      <c r="C227" s="51" t="s">
        <v>11</v>
      </c>
      <c r="D227" s="51"/>
      <c r="E227" s="73">
        <f>SUM(E225:E226)</f>
        <v>0.4</v>
      </c>
      <c r="F227" s="53"/>
      <c r="G227" s="73">
        <f>SUM(G225:G226)</f>
        <v>0.5</v>
      </c>
      <c r="H227" s="53">
        <f>G227-E227</f>
        <v>9.9999999999999978E-2</v>
      </c>
      <c r="I227" s="54">
        <f t="shared" si="48"/>
        <v>1.25</v>
      </c>
      <c r="J227" s="46"/>
      <c r="K227" s="47"/>
      <c r="L227" s="83" t="s">
        <v>115</v>
      </c>
      <c r="M227" s="49"/>
    </row>
    <row r="228" spans="1:13" s="8" customFormat="1" ht="27.75" customHeight="1" x14ac:dyDescent="0.25">
      <c r="A228" s="63" t="s">
        <v>442</v>
      </c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4"/>
    </row>
    <row r="229" spans="1:13" s="8" customFormat="1" ht="44.45" customHeight="1" x14ac:dyDescent="0.25">
      <c r="A229" s="50" t="s">
        <v>28</v>
      </c>
      <c r="B229" s="50"/>
      <c r="C229" s="50" t="s">
        <v>11</v>
      </c>
      <c r="D229" s="50"/>
      <c r="E229" s="43">
        <v>79</v>
      </c>
      <c r="F229" s="44">
        <v>85.3</v>
      </c>
      <c r="G229" s="43">
        <v>79.599999999999994</v>
      </c>
      <c r="H229" s="44">
        <f t="shared" ref="H229" si="75">G229-E229</f>
        <v>0.59999999999999432</v>
      </c>
      <c r="I229" s="45">
        <f t="shared" ref="I229" si="76">G229/E229</f>
        <v>1.0075949367088606</v>
      </c>
      <c r="J229" s="46" t="s">
        <v>229</v>
      </c>
      <c r="K229" s="47"/>
      <c r="L229" s="80" t="s">
        <v>111</v>
      </c>
      <c r="M229" s="49" t="s">
        <v>598</v>
      </c>
    </row>
    <row r="230" spans="1:13" s="8" customFormat="1" ht="68.25" customHeight="1" x14ac:dyDescent="0.25">
      <c r="A230" s="50" t="s">
        <v>29</v>
      </c>
      <c r="B230" s="50"/>
      <c r="C230" s="50" t="s">
        <v>11</v>
      </c>
      <c r="D230" s="50"/>
      <c r="E230" s="43">
        <v>108.3</v>
      </c>
      <c r="F230" s="44">
        <v>85.3</v>
      </c>
      <c r="G230" s="43">
        <v>108.5</v>
      </c>
      <c r="H230" s="44">
        <f t="shared" ref="H230:H232" si="77">G230-E230</f>
        <v>0.20000000000000284</v>
      </c>
      <c r="I230" s="45">
        <f t="shared" ref="I230:I232" si="78">G230/E230</f>
        <v>1.0018467220683287</v>
      </c>
      <c r="J230" s="46" t="s">
        <v>229</v>
      </c>
      <c r="K230" s="47"/>
      <c r="L230" s="80" t="s">
        <v>111</v>
      </c>
      <c r="M230" s="49" t="s">
        <v>599</v>
      </c>
    </row>
    <row r="231" spans="1:13" s="8" customFormat="1" ht="66.75" customHeight="1" x14ac:dyDescent="0.25">
      <c r="A231" s="50" t="s">
        <v>32</v>
      </c>
      <c r="B231" s="50"/>
      <c r="C231" s="50" t="s">
        <v>11</v>
      </c>
      <c r="D231" s="50"/>
      <c r="E231" s="43">
        <v>118.5</v>
      </c>
      <c r="F231" s="44">
        <v>49.7</v>
      </c>
      <c r="G231" s="43">
        <v>117.9</v>
      </c>
      <c r="H231" s="44">
        <f t="shared" si="77"/>
        <v>-0.59999999999999432</v>
      </c>
      <c r="I231" s="45">
        <f t="shared" si="78"/>
        <v>0.99493670886075958</v>
      </c>
      <c r="J231" s="46" t="s">
        <v>225</v>
      </c>
      <c r="K231" s="47"/>
      <c r="L231" s="80" t="s">
        <v>111</v>
      </c>
      <c r="M231" s="49" t="s">
        <v>600</v>
      </c>
    </row>
    <row r="232" spans="1:13" s="9" customFormat="1" ht="45" customHeight="1" x14ac:dyDescent="0.25">
      <c r="A232" s="50" t="s">
        <v>34</v>
      </c>
      <c r="B232" s="50"/>
      <c r="C232" s="50" t="s">
        <v>11</v>
      </c>
      <c r="D232" s="50"/>
      <c r="E232" s="43">
        <v>239.3</v>
      </c>
      <c r="F232" s="44">
        <v>88.6</v>
      </c>
      <c r="G232" s="43">
        <v>239.3</v>
      </c>
      <c r="H232" s="44">
        <f t="shared" si="77"/>
        <v>0</v>
      </c>
      <c r="I232" s="45">
        <f t="shared" si="78"/>
        <v>1</v>
      </c>
      <c r="J232" s="46" t="s">
        <v>229</v>
      </c>
      <c r="K232" s="47"/>
      <c r="L232" s="80" t="s">
        <v>111</v>
      </c>
      <c r="M232" s="49" t="s">
        <v>601</v>
      </c>
    </row>
    <row r="233" spans="1:13" s="8" customFormat="1" ht="45" customHeight="1" x14ac:dyDescent="0.25">
      <c r="A233" s="51" t="s">
        <v>24</v>
      </c>
      <c r="B233" s="51"/>
      <c r="C233" s="51" t="s">
        <v>11</v>
      </c>
      <c r="D233" s="51"/>
      <c r="E233" s="53">
        <f>SUM(E229:E232)</f>
        <v>545.1</v>
      </c>
      <c r="F233" s="53"/>
      <c r="G233" s="53">
        <f>SUM(G229:G232)</f>
        <v>545.29999999999995</v>
      </c>
      <c r="H233" s="52">
        <f>G233-E233</f>
        <v>0.19999999999993179</v>
      </c>
      <c r="I233" s="54">
        <f t="shared" si="48"/>
        <v>1.0003669051550172</v>
      </c>
      <c r="J233" s="46"/>
      <c r="K233" s="47"/>
      <c r="L233" s="83" t="s">
        <v>111</v>
      </c>
      <c r="M233" s="49"/>
    </row>
    <row r="234" spans="1:13" s="8" customFormat="1" ht="24.75" customHeight="1" x14ac:dyDescent="0.25">
      <c r="A234" s="63" t="s">
        <v>443</v>
      </c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4"/>
    </row>
    <row r="235" spans="1:13" s="8" customFormat="1" ht="76.7" customHeight="1" x14ac:dyDescent="0.25">
      <c r="A235" s="50" t="s">
        <v>32</v>
      </c>
      <c r="B235" s="50"/>
      <c r="C235" s="50" t="s">
        <v>11</v>
      </c>
      <c r="D235" s="50"/>
      <c r="E235" s="44">
        <v>5.2</v>
      </c>
      <c r="F235" s="44"/>
      <c r="G235" s="44">
        <v>4.5</v>
      </c>
      <c r="H235" s="111">
        <f>G235-E235</f>
        <v>-0.70000000000000018</v>
      </c>
      <c r="I235" s="45">
        <f t="shared" ref="I235" si="79">G235/E235</f>
        <v>0.86538461538461531</v>
      </c>
      <c r="J235" s="46" t="s">
        <v>225</v>
      </c>
      <c r="K235" s="47"/>
      <c r="L235" s="80" t="s">
        <v>265</v>
      </c>
      <c r="M235" s="49" t="s">
        <v>602</v>
      </c>
    </row>
    <row r="236" spans="1:13" s="8" customFormat="1" ht="50.25" customHeight="1" x14ac:dyDescent="0.25">
      <c r="A236" s="63" t="s">
        <v>444</v>
      </c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4"/>
    </row>
    <row r="237" spans="1:13" s="8" customFormat="1" ht="36" customHeight="1" x14ac:dyDescent="0.25">
      <c r="A237" s="50"/>
      <c r="B237" s="50"/>
      <c r="C237" s="71"/>
      <c r="D237" s="72"/>
      <c r="E237" s="79"/>
      <c r="F237" s="79"/>
      <c r="G237" s="79"/>
      <c r="H237" s="79"/>
      <c r="I237" s="79"/>
      <c r="J237" s="71"/>
      <c r="K237" s="72"/>
      <c r="L237" s="80"/>
      <c r="M237" s="112"/>
    </row>
    <row r="238" spans="1:13" s="8" customFormat="1" ht="67.7" customHeight="1" x14ac:dyDescent="0.25">
      <c r="A238" s="63" t="s">
        <v>445</v>
      </c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4"/>
    </row>
    <row r="239" spans="1:13" s="8" customFormat="1" ht="73.5" customHeight="1" x14ac:dyDescent="0.25">
      <c r="A239" s="50" t="s">
        <v>28</v>
      </c>
      <c r="B239" s="50"/>
      <c r="C239" s="41" t="s">
        <v>11</v>
      </c>
      <c r="D239" s="42"/>
      <c r="E239" s="44">
        <v>3</v>
      </c>
      <c r="F239" s="44"/>
      <c r="G239" s="44">
        <v>3</v>
      </c>
      <c r="H239" s="44">
        <f>G239-E239</f>
        <v>0</v>
      </c>
      <c r="I239" s="45">
        <f t="shared" ref="I239" si="80">G239/E239</f>
        <v>1</v>
      </c>
      <c r="J239" s="46" t="s">
        <v>229</v>
      </c>
      <c r="K239" s="47"/>
      <c r="L239" s="80" t="s">
        <v>112</v>
      </c>
      <c r="M239" s="49" t="s">
        <v>446</v>
      </c>
    </row>
    <row r="240" spans="1:13" s="8" customFormat="1" ht="65.25" customHeight="1" x14ac:dyDescent="0.25">
      <c r="A240" s="50" t="s">
        <v>32</v>
      </c>
      <c r="B240" s="50"/>
      <c r="C240" s="41" t="s">
        <v>11</v>
      </c>
      <c r="D240" s="42"/>
      <c r="E240" s="44">
        <v>14.3</v>
      </c>
      <c r="F240" s="44"/>
      <c r="G240" s="44">
        <v>14.5</v>
      </c>
      <c r="H240" s="44">
        <f>G240-E240</f>
        <v>0.19999999999999929</v>
      </c>
      <c r="I240" s="45">
        <f t="shared" ref="I240" si="81">G240/E240</f>
        <v>1.013986013986014</v>
      </c>
      <c r="J240" s="46" t="s">
        <v>229</v>
      </c>
      <c r="K240" s="47"/>
      <c r="L240" s="80" t="s">
        <v>112</v>
      </c>
      <c r="M240" s="49" t="s">
        <v>603</v>
      </c>
    </row>
    <row r="241" spans="1:13" s="8" customFormat="1" ht="60" customHeight="1" x14ac:dyDescent="0.25">
      <c r="A241" s="50" t="s">
        <v>34</v>
      </c>
      <c r="B241" s="50"/>
      <c r="C241" s="50" t="s">
        <v>11</v>
      </c>
      <c r="D241" s="50"/>
      <c r="E241" s="44">
        <v>2.4</v>
      </c>
      <c r="F241" s="44">
        <v>0</v>
      </c>
      <c r="G241" s="44">
        <v>2.5</v>
      </c>
      <c r="H241" s="44">
        <f>G241-E241</f>
        <v>0.10000000000000009</v>
      </c>
      <c r="I241" s="45">
        <f>G241/E241</f>
        <v>1.0416666666666667</v>
      </c>
      <c r="J241" s="46" t="s">
        <v>605</v>
      </c>
      <c r="K241" s="47"/>
      <c r="L241" s="80" t="s">
        <v>112</v>
      </c>
      <c r="M241" s="49" t="s">
        <v>604</v>
      </c>
    </row>
    <row r="242" spans="1:13" s="8" customFormat="1" ht="60" customHeight="1" x14ac:dyDescent="0.25">
      <c r="A242" s="71" t="s">
        <v>24</v>
      </c>
      <c r="B242" s="72"/>
      <c r="C242" s="71" t="s">
        <v>11</v>
      </c>
      <c r="D242" s="72"/>
      <c r="E242" s="53">
        <f>SUM(E239:E241)</f>
        <v>19.7</v>
      </c>
      <c r="F242" s="53"/>
      <c r="G242" s="53">
        <f>SUM(G239:G241)</f>
        <v>20</v>
      </c>
      <c r="H242" s="53">
        <f>G242-E242</f>
        <v>0.30000000000000071</v>
      </c>
      <c r="I242" s="54">
        <f t="shared" si="48"/>
        <v>1.015228426395939</v>
      </c>
      <c r="J242" s="46"/>
      <c r="K242" s="47"/>
      <c r="L242" s="83" t="s">
        <v>112</v>
      </c>
      <c r="M242" s="49"/>
    </row>
    <row r="243" spans="1:13" s="8" customFormat="1" ht="60" customHeight="1" x14ac:dyDescent="0.25">
      <c r="A243" s="89" t="s">
        <v>447</v>
      </c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1"/>
    </row>
    <row r="244" spans="1:13" s="8" customFormat="1" ht="59.25" customHeight="1" x14ac:dyDescent="0.25">
      <c r="A244" s="50" t="s">
        <v>303</v>
      </c>
      <c r="B244" s="50"/>
      <c r="C244" s="41" t="s">
        <v>11</v>
      </c>
      <c r="D244" s="42"/>
      <c r="E244" s="44">
        <v>0.3</v>
      </c>
      <c r="F244" s="44"/>
      <c r="G244" s="44">
        <v>0.3</v>
      </c>
      <c r="H244" s="44">
        <f>G244-E244</f>
        <v>0</v>
      </c>
      <c r="I244" s="45">
        <f t="shared" ref="I244:I247" si="82">G244/E244</f>
        <v>1</v>
      </c>
      <c r="J244" s="46" t="s">
        <v>229</v>
      </c>
      <c r="K244" s="47"/>
      <c r="L244" s="93" t="s">
        <v>119</v>
      </c>
      <c r="M244" s="49" t="s">
        <v>606</v>
      </c>
    </row>
    <row r="245" spans="1:13" s="8" customFormat="1" ht="55.5" customHeight="1" x14ac:dyDescent="0.25">
      <c r="A245" s="50" t="s">
        <v>30</v>
      </c>
      <c r="B245" s="50"/>
      <c r="C245" s="41" t="s">
        <v>11</v>
      </c>
      <c r="D245" s="42"/>
      <c r="E245" s="44">
        <v>5.6</v>
      </c>
      <c r="F245" s="44"/>
      <c r="G245" s="44">
        <v>5.8</v>
      </c>
      <c r="H245" s="44">
        <f>G245-E245</f>
        <v>0.20000000000000018</v>
      </c>
      <c r="I245" s="45">
        <f t="shared" si="82"/>
        <v>1.0357142857142858</v>
      </c>
      <c r="J245" s="46" t="s">
        <v>229</v>
      </c>
      <c r="K245" s="47"/>
      <c r="L245" s="93" t="s">
        <v>119</v>
      </c>
      <c r="M245" s="49" t="s">
        <v>607</v>
      </c>
    </row>
    <row r="246" spans="1:13" s="8" customFormat="1" ht="55.5" customHeight="1" x14ac:dyDescent="0.25">
      <c r="A246" s="50" t="s">
        <v>33</v>
      </c>
      <c r="B246" s="50"/>
      <c r="C246" s="41" t="s">
        <v>11</v>
      </c>
      <c r="D246" s="42"/>
      <c r="E246" s="44">
        <v>0.7</v>
      </c>
      <c r="F246" s="44"/>
      <c r="G246" s="44">
        <v>0.4</v>
      </c>
      <c r="H246" s="44">
        <f>G246-E246</f>
        <v>-0.29999999999999993</v>
      </c>
      <c r="I246" s="45">
        <f t="shared" si="82"/>
        <v>0.57142857142857151</v>
      </c>
      <c r="J246" s="46" t="s">
        <v>494</v>
      </c>
      <c r="K246" s="47"/>
      <c r="L246" s="80" t="s">
        <v>119</v>
      </c>
      <c r="M246" s="49" t="s">
        <v>608</v>
      </c>
    </row>
    <row r="247" spans="1:13" s="8" customFormat="1" ht="63" customHeight="1" x14ac:dyDescent="0.25">
      <c r="A247" s="50" t="s">
        <v>34</v>
      </c>
      <c r="B247" s="50"/>
      <c r="C247" s="50" t="s">
        <v>11</v>
      </c>
      <c r="D247" s="50"/>
      <c r="E247" s="44">
        <v>0.5</v>
      </c>
      <c r="F247" s="44">
        <v>0</v>
      </c>
      <c r="G247" s="44">
        <v>0.5</v>
      </c>
      <c r="H247" s="44">
        <f>G247-E247</f>
        <v>0</v>
      </c>
      <c r="I247" s="45">
        <f t="shared" si="82"/>
        <v>1</v>
      </c>
      <c r="J247" s="46" t="s">
        <v>229</v>
      </c>
      <c r="K247" s="47"/>
      <c r="L247" s="93" t="s">
        <v>119</v>
      </c>
      <c r="M247" s="49" t="s">
        <v>448</v>
      </c>
    </row>
    <row r="248" spans="1:13" s="8" customFormat="1" ht="63" customHeight="1" x14ac:dyDescent="0.25">
      <c r="A248" s="71" t="s">
        <v>24</v>
      </c>
      <c r="B248" s="72"/>
      <c r="C248" s="71" t="s">
        <v>11</v>
      </c>
      <c r="D248" s="72"/>
      <c r="E248" s="53">
        <f>SUM(E244:E247)</f>
        <v>7.1</v>
      </c>
      <c r="F248" s="53">
        <f t="shared" ref="F248:H248" si="83">SUM(F244:F247)</f>
        <v>0</v>
      </c>
      <c r="G248" s="53">
        <f t="shared" si="83"/>
        <v>7</v>
      </c>
      <c r="H248" s="53">
        <f t="shared" si="83"/>
        <v>-9.9999999999999756E-2</v>
      </c>
      <c r="I248" s="54"/>
      <c r="J248" s="113"/>
      <c r="K248" s="114"/>
      <c r="L248" s="95" t="s">
        <v>119</v>
      </c>
      <c r="M248" s="49"/>
    </row>
    <row r="249" spans="1:13" s="8" customFormat="1" ht="69" customHeight="1" x14ac:dyDescent="0.25">
      <c r="A249" s="89" t="s">
        <v>449</v>
      </c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1"/>
    </row>
    <row r="250" spans="1:13" s="8" customFormat="1" ht="74.25" customHeight="1" x14ac:dyDescent="0.25">
      <c r="A250" s="50" t="s">
        <v>29</v>
      </c>
      <c r="B250" s="50"/>
      <c r="C250" s="50" t="s">
        <v>11</v>
      </c>
      <c r="D250" s="50"/>
      <c r="E250" s="44">
        <v>0.1</v>
      </c>
      <c r="F250" s="44">
        <v>0</v>
      </c>
      <c r="G250" s="44">
        <v>0.1</v>
      </c>
      <c r="H250" s="44">
        <f>G250-E250</f>
        <v>0</v>
      </c>
      <c r="I250" s="45">
        <f t="shared" ref="I250:I251" si="84">G250/E250</f>
        <v>1</v>
      </c>
      <c r="J250" s="46" t="s">
        <v>229</v>
      </c>
      <c r="K250" s="47"/>
      <c r="L250" s="93" t="s">
        <v>116</v>
      </c>
      <c r="M250" s="49" t="s">
        <v>450</v>
      </c>
    </row>
    <row r="251" spans="1:13" s="8" customFormat="1" ht="74.25" customHeight="1" x14ac:dyDescent="0.25">
      <c r="A251" s="50" t="s">
        <v>32</v>
      </c>
      <c r="B251" s="50"/>
      <c r="C251" s="50" t="s">
        <v>11</v>
      </c>
      <c r="D251" s="50"/>
      <c r="E251" s="44">
        <v>0.5</v>
      </c>
      <c r="F251" s="44"/>
      <c r="G251" s="44">
        <v>0.5</v>
      </c>
      <c r="H251" s="44">
        <f>G251-E251</f>
        <v>0</v>
      </c>
      <c r="I251" s="45">
        <f t="shared" si="84"/>
        <v>1</v>
      </c>
      <c r="J251" s="46" t="s">
        <v>229</v>
      </c>
      <c r="K251" s="47"/>
      <c r="L251" s="93" t="s">
        <v>116</v>
      </c>
      <c r="M251" s="49" t="s">
        <v>609</v>
      </c>
    </row>
    <row r="252" spans="1:13" s="8" customFormat="1" ht="30.2" customHeight="1" x14ac:dyDescent="0.25">
      <c r="A252" s="71" t="s">
        <v>24</v>
      </c>
      <c r="B252" s="72"/>
      <c r="C252" s="71" t="s">
        <v>11</v>
      </c>
      <c r="D252" s="72"/>
      <c r="E252" s="44">
        <f>SUM(E250:E251)</f>
        <v>0.6</v>
      </c>
      <c r="F252" s="44">
        <f t="shared" ref="F252:H252" si="85">SUM(F250:F251)</f>
        <v>0</v>
      </c>
      <c r="G252" s="44">
        <f t="shared" si="85"/>
        <v>0.6</v>
      </c>
      <c r="H252" s="44">
        <f t="shared" si="85"/>
        <v>0</v>
      </c>
      <c r="I252" s="45"/>
      <c r="J252" s="41"/>
      <c r="K252" s="42"/>
      <c r="L252" s="83" t="s">
        <v>116</v>
      </c>
      <c r="M252" s="49"/>
    </row>
    <row r="253" spans="1:13" s="9" customFormat="1" ht="60.75" customHeight="1" x14ac:dyDescent="0.25">
      <c r="A253" s="63" t="s">
        <v>451</v>
      </c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4"/>
    </row>
    <row r="254" spans="1:13" s="8" customFormat="1" ht="60" customHeight="1" x14ac:dyDescent="0.25">
      <c r="A254" s="96" t="s">
        <v>24</v>
      </c>
      <c r="B254" s="96"/>
      <c r="C254" s="51" t="s">
        <v>11</v>
      </c>
      <c r="D254" s="51"/>
      <c r="E254" s="115"/>
      <c r="F254" s="53">
        <v>0</v>
      </c>
      <c r="G254" s="115"/>
      <c r="H254" s="99">
        <f t="shared" ref="H254" si="86">G254-E254</f>
        <v>0</v>
      </c>
      <c r="I254" s="45"/>
      <c r="J254" s="46"/>
      <c r="K254" s="47"/>
      <c r="L254" s="83" t="s">
        <v>125</v>
      </c>
      <c r="M254" s="49"/>
    </row>
    <row r="255" spans="1:13" s="8" customFormat="1" ht="60" customHeight="1" x14ac:dyDescent="0.25">
      <c r="A255" s="89" t="s">
        <v>452</v>
      </c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1"/>
    </row>
    <row r="256" spans="1:13" s="8" customFormat="1" ht="60" customHeight="1" x14ac:dyDescent="0.25">
      <c r="A256" s="50" t="s">
        <v>29</v>
      </c>
      <c r="B256" s="50"/>
      <c r="C256" s="41" t="s">
        <v>11</v>
      </c>
      <c r="D256" s="42"/>
      <c r="E256" s="44">
        <v>0.7</v>
      </c>
      <c r="F256" s="44"/>
      <c r="G256" s="44">
        <v>0.8</v>
      </c>
      <c r="H256" s="44">
        <f>G256-E256</f>
        <v>0.10000000000000009</v>
      </c>
      <c r="I256" s="45">
        <f>G256/E256</f>
        <v>1.142857142857143</v>
      </c>
      <c r="J256" s="46" t="s">
        <v>498</v>
      </c>
      <c r="K256" s="47"/>
      <c r="L256" s="93" t="s">
        <v>304</v>
      </c>
      <c r="M256" s="49" t="s">
        <v>453</v>
      </c>
    </row>
    <row r="257" spans="1:13" s="8" customFormat="1" ht="60" customHeight="1" x14ac:dyDescent="0.25">
      <c r="A257" s="50" t="s">
        <v>34</v>
      </c>
      <c r="B257" s="50"/>
      <c r="C257" s="50" t="s">
        <v>11</v>
      </c>
      <c r="D257" s="50"/>
      <c r="E257" s="44">
        <v>0.7</v>
      </c>
      <c r="F257" s="44">
        <v>0</v>
      </c>
      <c r="G257" s="44">
        <v>0.7</v>
      </c>
      <c r="H257" s="44">
        <f>G257-E257</f>
        <v>0</v>
      </c>
      <c r="I257" s="45">
        <f>G257/E257</f>
        <v>1</v>
      </c>
      <c r="J257" s="46" t="s">
        <v>229</v>
      </c>
      <c r="K257" s="47"/>
      <c r="L257" s="93" t="s">
        <v>304</v>
      </c>
      <c r="M257" s="49" t="s">
        <v>454</v>
      </c>
    </row>
    <row r="258" spans="1:13" s="8" customFormat="1" ht="44.45" customHeight="1" x14ac:dyDescent="0.25">
      <c r="A258" s="96" t="s">
        <v>24</v>
      </c>
      <c r="B258" s="96"/>
      <c r="C258" s="51" t="s">
        <v>11</v>
      </c>
      <c r="D258" s="51"/>
      <c r="E258" s="115">
        <f>SUM(E256:E257)</f>
        <v>1.4</v>
      </c>
      <c r="F258" s="115">
        <f t="shared" ref="F258:H258" si="87">SUM(F256:F257)</f>
        <v>0</v>
      </c>
      <c r="G258" s="115">
        <f t="shared" si="87"/>
        <v>1.5</v>
      </c>
      <c r="H258" s="115">
        <f t="shared" si="87"/>
        <v>0.10000000000000009</v>
      </c>
      <c r="I258" s="54">
        <f>G258/E258</f>
        <v>1.0714285714285714</v>
      </c>
      <c r="J258" s="46"/>
      <c r="K258" s="47"/>
      <c r="L258" s="95" t="s">
        <v>304</v>
      </c>
      <c r="M258" s="49"/>
    </row>
    <row r="259" spans="1:13" s="8" customFormat="1" ht="44.45" customHeight="1" x14ac:dyDescent="0.25">
      <c r="A259" s="89" t="s">
        <v>455</v>
      </c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1"/>
    </row>
    <row r="260" spans="1:13" s="8" customFormat="1" ht="74.25" customHeight="1" x14ac:dyDescent="0.25">
      <c r="A260" s="50" t="s">
        <v>32</v>
      </c>
      <c r="B260" s="50"/>
      <c r="C260" s="41" t="s">
        <v>11</v>
      </c>
      <c r="D260" s="42"/>
      <c r="E260" s="44">
        <v>0.2</v>
      </c>
      <c r="F260" s="44"/>
      <c r="G260" s="44">
        <v>0.2</v>
      </c>
      <c r="H260" s="44">
        <f>G260-E260</f>
        <v>0</v>
      </c>
      <c r="I260" s="45">
        <f>G260/E260</f>
        <v>1</v>
      </c>
      <c r="J260" s="46" t="s">
        <v>229</v>
      </c>
      <c r="K260" s="47"/>
      <c r="L260" s="93" t="s">
        <v>305</v>
      </c>
      <c r="M260" s="49" t="s">
        <v>456</v>
      </c>
    </row>
    <row r="261" spans="1:13" s="8" customFormat="1" ht="44.45" customHeight="1" x14ac:dyDescent="0.25">
      <c r="A261" s="96" t="s">
        <v>24</v>
      </c>
      <c r="B261" s="96"/>
      <c r="C261" s="51" t="s">
        <v>11</v>
      </c>
      <c r="D261" s="51"/>
      <c r="E261" s="115">
        <f>SUM(E259:E260)</f>
        <v>0.2</v>
      </c>
      <c r="F261" s="115">
        <f t="shared" ref="F261" si="88">SUM(F259:F260)</f>
        <v>0</v>
      </c>
      <c r="G261" s="115">
        <f t="shared" ref="G261" si="89">SUM(G259:G260)</f>
        <v>0.2</v>
      </c>
      <c r="H261" s="115">
        <f t="shared" ref="H261" si="90">SUM(H259:H260)</f>
        <v>0</v>
      </c>
      <c r="I261" s="45"/>
      <c r="J261" s="46"/>
      <c r="K261" s="47"/>
      <c r="L261" s="95" t="s">
        <v>305</v>
      </c>
      <c r="M261" s="49"/>
    </row>
    <row r="262" spans="1:13" s="8" customFormat="1" ht="28.5" customHeight="1" x14ac:dyDescent="0.25">
      <c r="A262" s="71" t="s">
        <v>206</v>
      </c>
      <c r="B262" s="75"/>
      <c r="C262" s="75"/>
      <c r="D262" s="72"/>
      <c r="E262" s="110">
        <f>E252+E208+E217+E223+E227+E233+E235+E242+E248+E254+E258+E261</f>
        <v>3180.2999999999993</v>
      </c>
      <c r="F262" s="110">
        <f>F252+F208+F217+F223+F227+F233+F235+F242+F248+F254+F258+F261</f>
        <v>1.4</v>
      </c>
      <c r="G262" s="110">
        <f>G252+G208+G217+G223+G227+G233+G235+G242+G248+G254+G258+G261</f>
        <v>3174.5999999999995</v>
      </c>
      <c r="H262" s="110">
        <f>H208+H217+H223+H227+H233+H235+H242+H248+H250+H254+H258+H261</f>
        <v>-5.700000000000113</v>
      </c>
      <c r="I262" s="54"/>
      <c r="J262" s="55"/>
      <c r="K262" s="56"/>
      <c r="L262" s="95"/>
      <c r="M262" s="112"/>
    </row>
    <row r="263" spans="1:13" s="8" customFormat="1" ht="30.2" customHeight="1" x14ac:dyDescent="0.25">
      <c r="A263" s="63" t="s">
        <v>457</v>
      </c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4"/>
    </row>
    <row r="264" spans="1:13" s="8" customFormat="1" ht="66.75" customHeight="1" x14ac:dyDescent="0.25">
      <c r="A264" s="50" t="s">
        <v>27</v>
      </c>
      <c r="B264" s="50"/>
      <c r="C264" s="50" t="s">
        <v>11</v>
      </c>
      <c r="D264" s="50"/>
      <c r="E264" s="43">
        <v>61</v>
      </c>
      <c r="F264" s="44">
        <v>79</v>
      </c>
      <c r="G264" s="43">
        <v>60.4</v>
      </c>
      <c r="H264" s="92">
        <f t="shared" ref="H264" si="91">G264-E264</f>
        <v>-0.60000000000000142</v>
      </c>
      <c r="I264" s="45">
        <f t="shared" ref="I264" si="92">G264/E264</f>
        <v>0.99016393442622952</v>
      </c>
      <c r="J264" s="46" t="s">
        <v>225</v>
      </c>
      <c r="K264" s="47"/>
      <c r="L264" s="80" t="s">
        <v>113</v>
      </c>
      <c r="M264" s="49" t="s">
        <v>610</v>
      </c>
    </row>
    <row r="265" spans="1:13" s="8" customFormat="1" ht="61.5" customHeight="1" x14ac:dyDescent="0.25">
      <c r="A265" s="50" t="s">
        <v>29</v>
      </c>
      <c r="B265" s="50"/>
      <c r="C265" s="50" t="s">
        <v>11</v>
      </c>
      <c r="D265" s="50"/>
      <c r="E265" s="43">
        <v>35.4</v>
      </c>
      <c r="F265" s="44">
        <v>79</v>
      </c>
      <c r="G265" s="43">
        <v>35.6</v>
      </c>
      <c r="H265" s="92">
        <f t="shared" ref="H265:H271" si="93">G265-E265</f>
        <v>0.20000000000000284</v>
      </c>
      <c r="I265" s="45">
        <f t="shared" si="48"/>
        <v>1.0056497175141244</v>
      </c>
      <c r="J265" s="46" t="s">
        <v>229</v>
      </c>
      <c r="K265" s="47"/>
      <c r="L265" s="80" t="s">
        <v>113</v>
      </c>
      <c r="M265" s="49" t="s">
        <v>611</v>
      </c>
    </row>
    <row r="266" spans="1:13" s="8" customFormat="1" ht="60" customHeight="1" x14ac:dyDescent="0.25">
      <c r="A266" s="50" t="s">
        <v>30</v>
      </c>
      <c r="B266" s="50"/>
      <c r="C266" s="50" t="s">
        <v>11</v>
      </c>
      <c r="D266" s="50"/>
      <c r="E266" s="43">
        <v>47.6</v>
      </c>
      <c r="F266" s="44">
        <v>42.6</v>
      </c>
      <c r="G266" s="43">
        <v>48.3</v>
      </c>
      <c r="H266" s="92">
        <f t="shared" si="93"/>
        <v>0.69999999999999574</v>
      </c>
      <c r="I266" s="45">
        <f t="shared" si="48"/>
        <v>1.0147058823529411</v>
      </c>
      <c r="J266" s="46" t="s">
        <v>229</v>
      </c>
      <c r="K266" s="47"/>
      <c r="L266" s="80" t="s">
        <v>113</v>
      </c>
      <c r="M266" s="49" t="s">
        <v>612</v>
      </c>
    </row>
    <row r="267" spans="1:13" s="8" customFormat="1" ht="60" customHeight="1" x14ac:dyDescent="0.25">
      <c r="A267" s="50" t="s">
        <v>31</v>
      </c>
      <c r="B267" s="50"/>
      <c r="C267" s="50" t="s">
        <v>11</v>
      </c>
      <c r="D267" s="50"/>
      <c r="E267" s="43">
        <v>51.1</v>
      </c>
      <c r="F267" s="44">
        <v>63</v>
      </c>
      <c r="G267" s="43">
        <v>50.8</v>
      </c>
      <c r="H267" s="92">
        <f t="shared" si="93"/>
        <v>-0.30000000000000426</v>
      </c>
      <c r="I267" s="45">
        <f t="shared" si="48"/>
        <v>0.9941291585127201</v>
      </c>
      <c r="J267" s="46" t="s">
        <v>225</v>
      </c>
      <c r="K267" s="47"/>
      <c r="L267" s="80" t="s">
        <v>113</v>
      </c>
      <c r="M267" s="49" t="s">
        <v>613</v>
      </c>
    </row>
    <row r="268" spans="1:13" s="8" customFormat="1" ht="60" customHeight="1" x14ac:dyDescent="0.25">
      <c r="A268" s="50" t="s">
        <v>32</v>
      </c>
      <c r="B268" s="50"/>
      <c r="C268" s="50" t="s">
        <v>11</v>
      </c>
      <c r="D268" s="50"/>
      <c r="E268" s="43">
        <v>60.4</v>
      </c>
      <c r="F268" s="44">
        <v>75.3</v>
      </c>
      <c r="G268" s="43">
        <v>60.4</v>
      </c>
      <c r="H268" s="92">
        <f t="shared" si="93"/>
        <v>0</v>
      </c>
      <c r="I268" s="45">
        <f t="shared" si="48"/>
        <v>1</v>
      </c>
      <c r="J268" s="46" t="s">
        <v>229</v>
      </c>
      <c r="K268" s="47"/>
      <c r="L268" s="80" t="s">
        <v>113</v>
      </c>
      <c r="M268" s="49" t="s">
        <v>614</v>
      </c>
    </row>
    <row r="269" spans="1:13" s="8" customFormat="1" ht="58.7" customHeight="1" x14ac:dyDescent="0.25">
      <c r="A269" s="50" t="s">
        <v>33</v>
      </c>
      <c r="B269" s="50"/>
      <c r="C269" s="50" t="s">
        <v>11</v>
      </c>
      <c r="D269" s="50"/>
      <c r="E269" s="43">
        <v>69</v>
      </c>
      <c r="F269" s="44">
        <v>50</v>
      </c>
      <c r="G269" s="43">
        <v>69.5</v>
      </c>
      <c r="H269" s="92">
        <f t="shared" si="93"/>
        <v>0.5</v>
      </c>
      <c r="I269" s="45">
        <f t="shared" si="48"/>
        <v>1.0072463768115942</v>
      </c>
      <c r="J269" s="46" t="s">
        <v>229</v>
      </c>
      <c r="K269" s="47"/>
      <c r="L269" s="80" t="s">
        <v>113</v>
      </c>
      <c r="M269" s="49" t="s">
        <v>345</v>
      </c>
    </row>
    <row r="270" spans="1:13" s="8" customFormat="1" ht="62.45" customHeight="1" x14ac:dyDescent="0.25">
      <c r="A270" s="50" t="s">
        <v>34</v>
      </c>
      <c r="B270" s="50"/>
      <c r="C270" s="50" t="s">
        <v>11</v>
      </c>
      <c r="D270" s="50"/>
      <c r="E270" s="43">
        <v>64.599999999999994</v>
      </c>
      <c r="F270" s="44">
        <v>47.3</v>
      </c>
      <c r="G270" s="43">
        <v>63</v>
      </c>
      <c r="H270" s="92">
        <f t="shared" si="93"/>
        <v>-1.5999999999999943</v>
      </c>
      <c r="I270" s="45">
        <f t="shared" si="48"/>
        <v>0.97523219814241491</v>
      </c>
      <c r="J270" s="46" t="s">
        <v>225</v>
      </c>
      <c r="K270" s="47"/>
      <c r="L270" s="80" t="s">
        <v>113</v>
      </c>
      <c r="M270" s="49" t="s">
        <v>615</v>
      </c>
    </row>
    <row r="271" spans="1:13" s="9" customFormat="1" ht="45" customHeight="1" x14ac:dyDescent="0.25">
      <c r="A271" s="50" t="s">
        <v>35</v>
      </c>
      <c r="B271" s="50"/>
      <c r="C271" s="50" t="s">
        <v>11</v>
      </c>
      <c r="D271" s="50"/>
      <c r="E271" s="43">
        <v>100</v>
      </c>
      <c r="F271" s="44">
        <v>53.3</v>
      </c>
      <c r="G271" s="43">
        <v>100</v>
      </c>
      <c r="H271" s="92">
        <f t="shared" si="93"/>
        <v>0</v>
      </c>
      <c r="I271" s="45">
        <f t="shared" si="48"/>
        <v>1</v>
      </c>
      <c r="J271" s="46" t="s">
        <v>229</v>
      </c>
      <c r="K271" s="47"/>
      <c r="L271" s="80" t="s">
        <v>113</v>
      </c>
      <c r="M271" s="49" t="s">
        <v>616</v>
      </c>
    </row>
    <row r="272" spans="1:13" s="8" customFormat="1" ht="60" customHeight="1" x14ac:dyDescent="0.25">
      <c r="A272" s="51" t="s">
        <v>24</v>
      </c>
      <c r="B272" s="51"/>
      <c r="C272" s="51" t="s">
        <v>11</v>
      </c>
      <c r="D272" s="51"/>
      <c r="E272" s="73">
        <f>SUM(E264:E271)</f>
        <v>489.1</v>
      </c>
      <c r="F272" s="73">
        <f t="shared" ref="F272:H272" si="94">SUM(F264:F271)</f>
        <v>489.50000000000006</v>
      </c>
      <c r="G272" s="73">
        <f t="shared" si="94"/>
        <v>488</v>
      </c>
      <c r="H272" s="73">
        <f t="shared" si="94"/>
        <v>-1.1000000000000014</v>
      </c>
      <c r="I272" s="54"/>
      <c r="J272" s="46"/>
      <c r="K272" s="47"/>
      <c r="L272" s="83" t="s">
        <v>113</v>
      </c>
      <c r="M272" s="49"/>
    </row>
    <row r="273" spans="1:13" s="8" customFormat="1" ht="33.75" customHeight="1" x14ac:dyDescent="0.25">
      <c r="A273" s="63" t="s">
        <v>501</v>
      </c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4"/>
    </row>
    <row r="274" spans="1:13" s="8" customFormat="1" ht="60" customHeight="1" x14ac:dyDescent="0.25">
      <c r="A274" s="50" t="s">
        <v>29</v>
      </c>
      <c r="B274" s="50"/>
      <c r="C274" s="50" t="s">
        <v>11</v>
      </c>
      <c r="D274" s="50"/>
      <c r="E274" s="73">
        <v>0.7</v>
      </c>
      <c r="F274" s="73"/>
      <c r="G274" s="73">
        <v>0.7</v>
      </c>
      <c r="H274" s="92">
        <f t="shared" ref="H274:H275" si="95">G274-E274</f>
        <v>0</v>
      </c>
      <c r="I274" s="45">
        <f t="shared" si="48"/>
        <v>1</v>
      </c>
      <c r="J274" s="46" t="s">
        <v>229</v>
      </c>
      <c r="K274" s="47"/>
      <c r="L274" s="80" t="s">
        <v>459</v>
      </c>
      <c r="M274" s="49" t="s">
        <v>460</v>
      </c>
    </row>
    <row r="275" spans="1:13" s="8" customFormat="1" ht="60" customHeight="1" x14ac:dyDescent="0.25">
      <c r="A275" s="50" t="s">
        <v>34</v>
      </c>
      <c r="B275" s="50"/>
      <c r="C275" s="50" t="s">
        <v>11</v>
      </c>
      <c r="D275" s="50"/>
      <c r="E275" s="73">
        <v>0.3</v>
      </c>
      <c r="F275" s="73"/>
      <c r="G275" s="73">
        <v>0.5</v>
      </c>
      <c r="H275" s="92">
        <f t="shared" si="95"/>
        <v>0.2</v>
      </c>
      <c r="I275" s="45">
        <f t="shared" si="48"/>
        <v>1.6666666666666667</v>
      </c>
      <c r="J275" s="46" t="s">
        <v>498</v>
      </c>
      <c r="K275" s="47"/>
      <c r="L275" s="80" t="s">
        <v>459</v>
      </c>
      <c r="M275" s="49" t="s">
        <v>461</v>
      </c>
    </row>
    <row r="276" spans="1:13" s="8" customFormat="1" ht="36.75" customHeight="1" x14ac:dyDescent="0.25">
      <c r="A276" s="51" t="s">
        <v>24</v>
      </c>
      <c r="B276" s="51"/>
      <c r="C276" s="51" t="s">
        <v>11</v>
      </c>
      <c r="D276" s="51"/>
      <c r="E276" s="73">
        <f t="shared" ref="E276:G276" si="96">SUM(E274:E275)</f>
        <v>1</v>
      </c>
      <c r="F276" s="73">
        <f t="shared" si="96"/>
        <v>0</v>
      </c>
      <c r="G276" s="73">
        <f t="shared" si="96"/>
        <v>1.2</v>
      </c>
      <c r="H276" s="73"/>
      <c r="I276" s="54"/>
      <c r="J276" s="41"/>
      <c r="K276" s="42"/>
      <c r="L276" s="83"/>
      <c r="M276" s="49"/>
    </row>
    <row r="277" spans="1:13" s="8" customFormat="1" ht="51" customHeight="1" x14ac:dyDescent="0.25">
      <c r="A277" s="63" t="s">
        <v>458</v>
      </c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4"/>
    </row>
    <row r="278" spans="1:13" s="8" customFormat="1" ht="66.75" customHeight="1" x14ac:dyDescent="0.25">
      <c r="A278" s="50" t="s">
        <v>31</v>
      </c>
      <c r="B278" s="50"/>
      <c r="C278" s="50" t="s">
        <v>11</v>
      </c>
      <c r="D278" s="50"/>
      <c r="E278" s="44">
        <v>0.7</v>
      </c>
      <c r="F278" s="44">
        <v>0.3</v>
      </c>
      <c r="G278" s="44">
        <v>0.7</v>
      </c>
      <c r="H278" s="92">
        <f t="shared" ref="H278" si="97">G278-E278</f>
        <v>0</v>
      </c>
      <c r="I278" s="45">
        <f t="shared" ref="I278:I281" si="98">G278/E278</f>
        <v>1</v>
      </c>
      <c r="J278" s="46" t="s">
        <v>229</v>
      </c>
      <c r="K278" s="47"/>
      <c r="L278" s="80" t="s">
        <v>239</v>
      </c>
      <c r="M278" s="49" t="s">
        <v>617</v>
      </c>
    </row>
    <row r="279" spans="1:13" s="8" customFormat="1" ht="66.75" customHeight="1" x14ac:dyDescent="0.25">
      <c r="A279" s="50" t="s">
        <v>32</v>
      </c>
      <c r="B279" s="50"/>
      <c r="C279" s="50" t="s">
        <v>11</v>
      </c>
      <c r="D279" s="50"/>
      <c r="E279" s="44">
        <v>0.3</v>
      </c>
      <c r="F279" s="44">
        <v>0.3</v>
      </c>
      <c r="G279" s="44">
        <v>0.3</v>
      </c>
      <c r="H279" s="92">
        <f t="shared" ref="H279:H280" si="99">G279-E279</f>
        <v>0</v>
      </c>
      <c r="I279" s="45">
        <f t="shared" si="98"/>
        <v>1</v>
      </c>
      <c r="J279" s="46" t="s">
        <v>229</v>
      </c>
      <c r="K279" s="47"/>
      <c r="L279" s="80" t="s">
        <v>239</v>
      </c>
      <c r="M279" s="49" t="s">
        <v>618</v>
      </c>
    </row>
    <row r="280" spans="1:13" s="8" customFormat="1" ht="66.75" customHeight="1" x14ac:dyDescent="0.25">
      <c r="A280" s="50" t="s">
        <v>33</v>
      </c>
      <c r="B280" s="50"/>
      <c r="C280" s="50" t="s">
        <v>11</v>
      </c>
      <c r="D280" s="50"/>
      <c r="E280" s="44">
        <v>0.6</v>
      </c>
      <c r="F280" s="44">
        <v>0.3</v>
      </c>
      <c r="G280" s="44">
        <v>0.6</v>
      </c>
      <c r="H280" s="92">
        <f t="shared" si="99"/>
        <v>0</v>
      </c>
      <c r="I280" s="45">
        <f t="shared" si="98"/>
        <v>1</v>
      </c>
      <c r="J280" s="46" t="s">
        <v>229</v>
      </c>
      <c r="K280" s="47"/>
      <c r="L280" s="80" t="s">
        <v>239</v>
      </c>
      <c r="M280" s="49" t="s">
        <v>619</v>
      </c>
    </row>
    <row r="281" spans="1:13" s="8" customFormat="1" ht="66.75" customHeight="1" x14ac:dyDescent="0.25">
      <c r="A281" s="50" t="s">
        <v>34</v>
      </c>
      <c r="B281" s="50"/>
      <c r="C281" s="50" t="s">
        <v>11</v>
      </c>
      <c r="D281" s="50"/>
      <c r="E281" s="44">
        <v>0.7</v>
      </c>
      <c r="F281" s="44">
        <v>0.3</v>
      </c>
      <c r="G281" s="44">
        <v>1</v>
      </c>
      <c r="H281" s="92">
        <f t="shared" ref="H281" si="100">G281-E281</f>
        <v>0.30000000000000004</v>
      </c>
      <c r="I281" s="45">
        <f t="shared" si="98"/>
        <v>1.4285714285714286</v>
      </c>
      <c r="J281" s="46" t="s">
        <v>498</v>
      </c>
      <c r="K281" s="47"/>
      <c r="L281" s="80" t="s">
        <v>239</v>
      </c>
      <c r="M281" s="49" t="s">
        <v>462</v>
      </c>
    </row>
    <row r="282" spans="1:13" s="8" customFormat="1" ht="66.75" customHeight="1" x14ac:dyDescent="0.25">
      <c r="A282" s="51" t="s">
        <v>24</v>
      </c>
      <c r="B282" s="51"/>
      <c r="C282" s="51" t="s">
        <v>11</v>
      </c>
      <c r="D282" s="51"/>
      <c r="E282" s="73">
        <f>SUM(E278:E281)</f>
        <v>2.2999999999999998</v>
      </c>
      <c r="F282" s="73">
        <f t="shared" ref="F282:H282" si="101">SUM(F278:F281)</f>
        <v>1.2</v>
      </c>
      <c r="G282" s="73">
        <f t="shared" si="101"/>
        <v>2.6</v>
      </c>
      <c r="H282" s="73">
        <f t="shared" si="101"/>
        <v>0.30000000000000004</v>
      </c>
      <c r="I282" s="54">
        <f>G282/E282</f>
        <v>1.1304347826086958</v>
      </c>
      <c r="J282" s="46"/>
      <c r="K282" s="47"/>
      <c r="L282" s="83" t="s">
        <v>239</v>
      </c>
      <c r="M282" s="49"/>
    </row>
    <row r="283" spans="1:13" s="9" customFormat="1" ht="60" customHeight="1" x14ac:dyDescent="0.25">
      <c r="A283" s="63" t="s">
        <v>463</v>
      </c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4"/>
    </row>
    <row r="284" spans="1:13" s="8" customFormat="1" ht="63.75" customHeight="1" x14ac:dyDescent="0.25">
      <c r="A284" s="50" t="s">
        <v>32</v>
      </c>
      <c r="B284" s="50"/>
      <c r="C284" s="50" t="s">
        <v>11</v>
      </c>
      <c r="D284" s="50"/>
      <c r="E284" s="44">
        <v>0.6</v>
      </c>
      <c r="F284" s="44">
        <v>0</v>
      </c>
      <c r="G284" s="44">
        <v>0.6</v>
      </c>
      <c r="H284" s="44">
        <f>G284-E284</f>
        <v>0</v>
      </c>
      <c r="I284" s="45">
        <f t="shared" ref="I284" si="102">G284/E284</f>
        <v>1</v>
      </c>
      <c r="J284" s="46" t="s">
        <v>263</v>
      </c>
      <c r="K284" s="47"/>
      <c r="L284" s="93" t="s">
        <v>219</v>
      </c>
      <c r="M284" s="49" t="s">
        <v>464</v>
      </c>
    </row>
    <row r="285" spans="1:13" s="8" customFormat="1" ht="51" customHeight="1" x14ac:dyDescent="0.25">
      <c r="A285" s="71" t="s">
        <v>24</v>
      </c>
      <c r="B285" s="72"/>
      <c r="C285" s="51" t="s">
        <v>11</v>
      </c>
      <c r="D285" s="51"/>
      <c r="E285" s="53">
        <f>SUM(E284)</f>
        <v>0.6</v>
      </c>
      <c r="F285" s="53"/>
      <c r="G285" s="53">
        <f>SUM(G284)</f>
        <v>0.6</v>
      </c>
      <c r="H285" s="53">
        <f>G285-E285</f>
        <v>0</v>
      </c>
      <c r="I285" s="54"/>
      <c r="J285" s="46"/>
      <c r="K285" s="47"/>
      <c r="L285" s="83" t="s">
        <v>219</v>
      </c>
      <c r="M285" s="49"/>
    </row>
    <row r="286" spans="1:13" s="8" customFormat="1" ht="51" customHeight="1" x14ac:dyDescent="0.25">
      <c r="A286" s="71" t="s">
        <v>465</v>
      </c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2"/>
    </row>
    <row r="287" spans="1:13" s="8" customFormat="1" ht="69.75" customHeight="1" x14ac:dyDescent="0.25">
      <c r="A287" s="50" t="s">
        <v>32</v>
      </c>
      <c r="B287" s="50"/>
      <c r="C287" s="50" t="s">
        <v>11</v>
      </c>
      <c r="D287" s="50"/>
      <c r="E287" s="44">
        <v>0</v>
      </c>
      <c r="F287" s="44">
        <v>0.3</v>
      </c>
      <c r="G287" s="44">
        <v>0.3</v>
      </c>
      <c r="H287" s="92">
        <f t="shared" ref="H287:H289" si="103">G287-E287</f>
        <v>0.3</v>
      </c>
      <c r="I287" s="45"/>
      <c r="J287" s="46" t="s">
        <v>499</v>
      </c>
      <c r="K287" s="47"/>
      <c r="L287" s="93" t="s">
        <v>306</v>
      </c>
      <c r="M287" s="49" t="s">
        <v>244</v>
      </c>
    </row>
    <row r="288" spans="1:13" s="8" customFormat="1" ht="68.25" customHeight="1" x14ac:dyDescent="0.25">
      <c r="A288" s="50" t="s">
        <v>33</v>
      </c>
      <c r="B288" s="50"/>
      <c r="C288" s="50" t="s">
        <v>11</v>
      </c>
      <c r="D288" s="50"/>
      <c r="E288" s="44">
        <v>0.1</v>
      </c>
      <c r="F288" s="44">
        <v>0.3</v>
      </c>
      <c r="G288" s="44">
        <v>0.2</v>
      </c>
      <c r="H288" s="92">
        <f t="shared" si="103"/>
        <v>0.1</v>
      </c>
      <c r="I288" s="45">
        <f t="shared" ref="I288" si="104">G288/E288</f>
        <v>2</v>
      </c>
      <c r="J288" s="46" t="s">
        <v>496</v>
      </c>
      <c r="K288" s="47"/>
      <c r="L288" s="93" t="s">
        <v>306</v>
      </c>
      <c r="M288" s="49" t="s">
        <v>466</v>
      </c>
    </row>
    <row r="289" spans="1:13" s="8" customFormat="1" ht="68.25" customHeight="1" x14ac:dyDescent="0.25">
      <c r="A289" s="50" t="s">
        <v>34</v>
      </c>
      <c r="B289" s="50"/>
      <c r="C289" s="50" t="s">
        <v>11</v>
      </c>
      <c r="D289" s="50"/>
      <c r="E289" s="44">
        <v>0</v>
      </c>
      <c r="F289" s="44"/>
      <c r="G289" s="44">
        <v>0.3</v>
      </c>
      <c r="H289" s="92">
        <f t="shared" si="103"/>
        <v>0.3</v>
      </c>
      <c r="I289" s="45"/>
      <c r="J289" s="46" t="s">
        <v>496</v>
      </c>
      <c r="K289" s="47"/>
      <c r="L289" s="93" t="s">
        <v>306</v>
      </c>
      <c r="M289" s="49" t="s">
        <v>244</v>
      </c>
    </row>
    <row r="290" spans="1:13" s="8" customFormat="1" ht="51" customHeight="1" x14ac:dyDescent="0.25">
      <c r="A290" s="51" t="s">
        <v>24</v>
      </c>
      <c r="B290" s="51"/>
      <c r="C290" s="51" t="s">
        <v>11</v>
      </c>
      <c r="D290" s="51"/>
      <c r="E290" s="73">
        <f>SUM(E287:E289)</f>
        <v>0.1</v>
      </c>
      <c r="F290" s="73">
        <f t="shared" ref="F290:H290" si="105">SUM(F287:F289)</f>
        <v>0.6</v>
      </c>
      <c r="G290" s="73">
        <f t="shared" si="105"/>
        <v>0.8</v>
      </c>
      <c r="H290" s="73">
        <f t="shared" si="105"/>
        <v>0.7</v>
      </c>
      <c r="I290" s="54"/>
      <c r="J290" s="116"/>
      <c r="K290" s="117"/>
      <c r="L290" s="95" t="s">
        <v>306</v>
      </c>
      <c r="M290" s="49"/>
    </row>
    <row r="291" spans="1:13" s="8" customFormat="1" ht="51" customHeight="1" x14ac:dyDescent="0.25">
      <c r="A291" s="63" t="s">
        <v>467</v>
      </c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4"/>
    </row>
    <row r="292" spans="1:13" s="8" customFormat="1" ht="61.5" customHeight="1" x14ac:dyDescent="0.25">
      <c r="A292" s="50" t="s">
        <v>32</v>
      </c>
      <c r="B292" s="50"/>
      <c r="C292" s="50" t="s">
        <v>11</v>
      </c>
      <c r="D292" s="50"/>
      <c r="E292" s="44">
        <v>20.7</v>
      </c>
      <c r="F292" s="44">
        <v>0.3</v>
      </c>
      <c r="G292" s="44">
        <v>20.7</v>
      </c>
      <c r="H292" s="92">
        <f t="shared" ref="H292" si="106">G292-E292</f>
        <v>0</v>
      </c>
      <c r="I292" s="45">
        <f>G292/E292</f>
        <v>1</v>
      </c>
      <c r="J292" s="46" t="s">
        <v>246</v>
      </c>
      <c r="K292" s="47"/>
      <c r="L292" s="93" t="s">
        <v>307</v>
      </c>
      <c r="M292" s="49" t="s">
        <v>620</v>
      </c>
    </row>
    <row r="293" spans="1:13" s="8" customFormat="1" ht="51" customHeight="1" x14ac:dyDescent="0.25">
      <c r="A293" s="51" t="s">
        <v>24</v>
      </c>
      <c r="B293" s="51"/>
      <c r="C293" s="51" t="s">
        <v>11</v>
      </c>
      <c r="D293" s="51"/>
      <c r="E293" s="73">
        <f>SUM(E292)</f>
        <v>20.7</v>
      </c>
      <c r="F293" s="73">
        <f t="shared" ref="F293" si="107">SUM(F287:F292)</f>
        <v>1.5</v>
      </c>
      <c r="G293" s="73">
        <f>SUM(G292)</f>
        <v>20.7</v>
      </c>
      <c r="H293" s="73">
        <f>SUM(H292)</f>
        <v>0</v>
      </c>
      <c r="I293" s="54">
        <f>G293/E293</f>
        <v>1</v>
      </c>
      <c r="J293" s="116"/>
      <c r="K293" s="117"/>
      <c r="L293" s="95" t="s">
        <v>307</v>
      </c>
      <c r="M293" s="49"/>
    </row>
    <row r="294" spans="1:13" s="8" customFormat="1" ht="51" customHeight="1" x14ac:dyDescent="0.25">
      <c r="A294" s="63" t="s">
        <v>468</v>
      </c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4"/>
    </row>
    <row r="295" spans="1:13" s="8" customFormat="1" ht="61.5" customHeight="1" x14ac:dyDescent="0.25">
      <c r="A295" s="50" t="s">
        <v>32</v>
      </c>
      <c r="B295" s="50"/>
      <c r="C295" s="50" t="s">
        <v>11</v>
      </c>
      <c r="D295" s="50"/>
      <c r="E295" s="44">
        <v>4.3</v>
      </c>
      <c r="F295" s="44">
        <v>0.3</v>
      </c>
      <c r="G295" s="44">
        <v>4.3</v>
      </c>
      <c r="H295" s="92">
        <f t="shared" ref="H295" si="108">G295-E295</f>
        <v>0</v>
      </c>
      <c r="I295" s="45">
        <f>G295/E295</f>
        <v>1</v>
      </c>
      <c r="J295" s="46" t="s">
        <v>246</v>
      </c>
      <c r="K295" s="47"/>
      <c r="L295" s="93" t="s">
        <v>308</v>
      </c>
      <c r="M295" s="49" t="s">
        <v>621</v>
      </c>
    </row>
    <row r="296" spans="1:13" s="8" customFormat="1" ht="51" customHeight="1" x14ac:dyDescent="0.25">
      <c r="A296" s="51" t="s">
        <v>24</v>
      </c>
      <c r="B296" s="51"/>
      <c r="C296" s="51" t="s">
        <v>11</v>
      </c>
      <c r="D296" s="51"/>
      <c r="E296" s="73">
        <f>SUM(E295)</f>
        <v>4.3</v>
      </c>
      <c r="F296" s="73">
        <f t="shared" ref="F296:H296" si="109">SUM(F295)</f>
        <v>0.3</v>
      </c>
      <c r="G296" s="73">
        <f t="shared" si="109"/>
        <v>4.3</v>
      </c>
      <c r="H296" s="73">
        <f t="shared" si="109"/>
        <v>0</v>
      </c>
      <c r="I296" s="54"/>
      <c r="J296" s="116"/>
      <c r="K296" s="117"/>
      <c r="L296" s="95" t="s">
        <v>308</v>
      </c>
      <c r="M296" s="49"/>
    </row>
    <row r="297" spans="1:13" s="8" customFormat="1" ht="30.2" customHeight="1" x14ac:dyDescent="0.25">
      <c r="A297" s="71" t="s">
        <v>207</v>
      </c>
      <c r="B297" s="75"/>
      <c r="C297" s="75"/>
      <c r="D297" s="75"/>
      <c r="E297" s="73">
        <f>E272+E282+E290+E293+E296+E285+E276</f>
        <v>518.1</v>
      </c>
      <c r="F297" s="73">
        <f t="shared" ref="F297:G297" si="110">F272+F282+F290+F293+F296+F285+F276</f>
        <v>493.10000000000008</v>
      </c>
      <c r="G297" s="73">
        <f t="shared" si="110"/>
        <v>518.20000000000005</v>
      </c>
      <c r="H297" s="73">
        <f>H272+H282+H285+H290+H293+H296</f>
        <v>-0.10000000000000142</v>
      </c>
      <c r="I297" s="54">
        <f>G297/E297</f>
        <v>1.0001930129318666</v>
      </c>
      <c r="J297" s="118"/>
      <c r="K297" s="88"/>
      <c r="L297" s="87"/>
      <c r="M297" s="88"/>
    </row>
    <row r="298" spans="1:13" s="8" customFormat="1" ht="23.25" customHeight="1" x14ac:dyDescent="0.25">
      <c r="A298" s="63" t="s">
        <v>470</v>
      </c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4"/>
    </row>
    <row r="299" spans="1:13" s="8" customFormat="1" ht="54.75" customHeight="1" x14ac:dyDescent="0.25">
      <c r="A299" s="41" t="s">
        <v>36</v>
      </c>
      <c r="B299" s="42"/>
      <c r="C299" s="41" t="s">
        <v>37</v>
      </c>
      <c r="D299" s="42"/>
      <c r="E299" s="68">
        <v>75612</v>
      </c>
      <c r="F299" s="68">
        <v>88538</v>
      </c>
      <c r="G299" s="68">
        <v>75612</v>
      </c>
      <c r="H299" s="68">
        <f>G299-E299</f>
        <v>0</v>
      </c>
      <c r="I299" s="45">
        <f t="shared" ref="I299:I333" si="111">G299/E299</f>
        <v>1</v>
      </c>
      <c r="J299" s="46" t="s">
        <v>246</v>
      </c>
      <c r="K299" s="47"/>
      <c r="L299" s="80" t="s">
        <v>166</v>
      </c>
      <c r="M299" s="49" t="s">
        <v>469</v>
      </c>
    </row>
    <row r="300" spans="1:13" s="8" customFormat="1" ht="21.75" customHeight="1" x14ac:dyDescent="0.25">
      <c r="A300" s="119"/>
      <c r="B300" s="120"/>
      <c r="C300" s="71" t="s">
        <v>37</v>
      </c>
      <c r="D300" s="72"/>
      <c r="E300" s="110">
        <f>SUM(E299:E299)</f>
        <v>75612</v>
      </c>
      <c r="F300" s="110"/>
      <c r="G300" s="110">
        <f>SUM(G299:G299)</f>
        <v>75612</v>
      </c>
      <c r="H300" s="110">
        <f>G300-E300</f>
        <v>0</v>
      </c>
      <c r="I300" s="54">
        <f t="shared" si="111"/>
        <v>1</v>
      </c>
      <c r="J300" s="63"/>
      <c r="K300" s="64"/>
      <c r="L300" s="83" t="s">
        <v>166</v>
      </c>
      <c r="M300" s="112"/>
    </row>
    <row r="301" spans="1:13" s="8" customFormat="1" ht="21.75" customHeight="1" x14ac:dyDescent="0.25">
      <c r="A301" s="63" t="s">
        <v>471</v>
      </c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4"/>
    </row>
    <row r="302" spans="1:13" s="8" customFormat="1" ht="54.75" customHeight="1" x14ac:dyDescent="0.25">
      <c r="A302" s="41" t="s">
        <v>36</v>
      </c>
      <c r="B302" s="42"/>
      <c r="C302" s="41" t="s">
        <v>37</v>
      </c>
      <c r="D302" s="42"/>
      <c r="E302" s="68">
        <v>1296</v>
      </c>
      <c r="F302" s="68">
        <v>1080</v>
      </c>
      <c r="G302" s="68">
        <v>1296</v>
      </c>
      <c r="H302" s="44">
        <f t="shared" ref="H302" si="112">G302-E302</f>
        <v>0</v>
      </c>
      <c r="I302" s="45">
        <f t="shared" ref="I302" si="113">G302/E302</f>
        <v>1</v>
      </c>
      <c r="J302" s="46" t="s">
        <v>246</v>
      </c>
      <c r="K302" s="47"/>
      <c r="L302" s="80" t="s">
        <v>213</v>
      </c>
      <c r="M302" s="49" t="s">
        <v>472</v>
      </c>
    </row>
    <row r="303" spans="1:13" s="8" customFormat="1" ht="54.75" customHeight="1" x14ac:dyDescent="0.25">
      <c r="A303" s="121"/>
      <c r="B303" s="120"/>
      <c r="C303" s="71" t="s">
        <v>37</v>
      </c>
      <c r="D303" s="72"/>
      <c r="E303" s="110">
        <f>SUM(E302:E302)</f>
        <v>1296</v>
      </c>
      <c r="F303" s="110"/>
      <c r="G303" s="110">
        <f>SUM(G302:G302)</f>
        <v>1296</v>
      </c>
      <c r="H303" s="110">
        <f>G303-E303</f>
        <v>0</v>
      </c>
      <c r="I303" s="54">
        <f t="shared" si="111"/>
        <v>1</v>
      </c>
      <c r="J303" s="63"/>
      <c r="K303" s="64"/>
      <c r="L303" s="83" t="s">
        <v>213</v>
      </c>
      <c r="M303" s="112"/>
    </row>
    <row r="304" spans="1:13" s="8" customFormat="1" ht="27" customHeight="1" x14ac:dyDescent="0.25">
      <c r="A304" s="63" t="s">
        <v>473</v>
      </c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4"/>
    </row>
    <row r="305" spans="1:14" s="8" customFormat="1" ht="47.25" customHeight="1" x14ac:dyDescent="0.25">
      <c r="A305" s="50" t="s">
        <v>36</v>
      </c>
      <c r="B305" s="50"/>
      <c r="C305" s="50" t="s">
        <v>37</v>
      </c>
      <c r="D305" s="50"/>
      <c r="E305" s="68">
        <v>1440</v>
      </c>
      <c r="F305" s="68"/>
      <c r="G305" s="68">
        <v>1440</v>
      </c>
      <c r="H305" s="68">
        <f t="shared" ref="H305:H332" si="114">G305-E305</f>
        <v>0</v>
      </c>
      <c r="I305" s="45">
        <f t="shared" ref="I305" si="115">G305/E305</f>
        <v>1</v>
      </c>
      <c r="J305" s="46" t="s">
        <v>246</v>
      </c>
      <c r="K305" s="47"/>
      <c r="L305" s="80" t="s">
        <v>167</v>
      </c>
      <c r="M305" s="49" t="s">
        <v>474</v>
      </c>
    </row>
    <row r="306" spans="1:14" s="8" customFormat="1" ht="25.5" customHeight="1" x14ac:dyDescent="0.25">
      <c r="A306" s="71"/>
      <c r="B306" s="72"/>
      <c r="C306" s="51" t="s">
        <v>37</v>
      </c>
      <c r="D306" s="51"/>
      <c r="E306" s="110">
        <f>SUM(E305:E305)</f>
        <v>1440</v>
      </c>
      <c r="F306" s="110"/>
      <c r="G306" s="110">
        <f>SUM(G305:G305)</f>
        <v>1440</v>
      </c>
      <c r="H306" s="110">
        <f>G306-E306</f>
        <v>0</v>
      </c>
      <c r="I306" s="54">
        <f t="shared" si="111"/>
        <v>1</v>
      </c>
      <c r="J306" s="63"/>
      <c r="K306" s="64"/>
      <c r="L306" s="83" t="s">
        <v>167</v>
      </c>
      <c r="M306" s="112"/>
    </row>
    <row r="307" spans="1:14" s="8" customFormat="1" ht="25.5" customHeight="1" x14ac:dyDescent="0.25">
      <c r="A307" s="63" t="s">
        <v>475</v>
      </c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4"/>
    </row>
    <row r="308" spans="1:14" s="8" customFormat="1" ht="27.75" customHeight="1" x14ac:dyDescent="0.25">
      <c r="A308" s="50" t="s">
        <v>36</v>
      </c>
      <c r="B308" s="50"/>
      <c r="C308" s="50" t="s">
        <v>37</v>
      </c>
      <c r="D308" s="50"/>
      <c r="E308" s="68">
        <v>64638</v>
      </c>
      <c r="F308" s="68">
        <v>70114</v>
      </c>
      <c r="G308" s="68">
        <v>64638</v>
      </c>
      <c r="H308" s="68">
        <f t="shared" ref="H308" si="116">G308-E308</f>
        <v>0</v>
      </c>
      <c r="I308" s="45">
        <f t="shared" ref="I308" si="117">G308/E308</f>
        <v>1</v>
      </c>
      <c r="J308" s="46" t="s">
        <v>246</v>
      </c>
      <c r="K308" s="47"/>
      <c r="L308" s="80" t="s">
        <v>168</v>
      </c>
      <c r="M308" s="49" t="s">
        <v>476</v>
      </c>
    </row>
    <row r="309" spans="1:14" s="8" customFormat="1" ht="54.75" customHeight="1" x14ac:dyDescent="0.25">
      <c r="A309" s="51" t="s">
        <v>24</v>
      </c>
      <c r="B309" s="51"/>
      <c r="C309" s="51" t="s">
        <v>37</v>
      </c>
      <c r="D309" s="51"/>
      <c r="E309" s="110">
        <v>63981</v>
      </c>
      <c r="F309" s="110">
        <v>70114</v>
      </c>
      <c r="G309" s="110">
        <f>SUM(G308)</f>
        <v>64638</v>
      </c>
      <c r="H309" s="110">
        <f>SUM(H308)</f>
        <v>0</v>
      </c>
      <c r="I309" s="54">
        <f t="shared" si="111"/>
        <v>1.0102686735124491</v>
      </c>
      <c r="J309" s="63"/>
      <c r="K309" s="64"/>
      <c r="L309" s="83" t="s">
        <v>168</v>
      </c>
      <c r="M309" s="58"/>
    </row>
    <row r="310" spans="1:14" s="8" customFormat="1" ht="25.5" customHeight="1" x14ac:dyDescent="0.25">
      <c r="A310" s="63" t="s">
        <v>477</v>
      </c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4"/>
    </row>
    <row r="311" spans="1:14" s="9" customFormat="1" ht="60" customHeight="1" x14ac:dyDescent="0.25">
      <c r="A311" s="50" t="s">
        <v>36</v>
      </c>
      <c r="B311" s="50"/>
      <c r="C311" s="50" t="s">
        <v>37</v>
      </c>
      <c r="D311" s="50"/>
      <c r="E311" s="68">
        <v>9360</v>
      </c>
      <c r="F311" s="68">
        <v>10239</v>
      </c>
      <c r="G311" s="68">
        <v>9360</v>
      </c>
      <c r="H311" s="68">
        <f t="shared" si="114"/>
        <v>0</v>
      </c>
      <c r="I311" s="45">
        <f t="shared" si="111"/>
        <v>1</v>
      </c>
      <c r="J311" s="46" t="s">
        <v>246</v>
      </c>
      <c r="K311" s="47"/>
      <c r="L311" s="80" t="s">
        <v>169</v>
      </c>
      <c r="M311" s="49" t="s">
        <v>478</v>
      </c>
      <c r="N311" s="8"/>
    </row>
    <row r="312" spans="1:14" s="8" customFormat="1" ht="30.75" customHeight="1" x14ac:dyDescent="0.25">
      <c r="A312" s="71"/>
      <c r="B312" s="72"/>
      <c r="C312" s="51" t="s">
        <v>37</v>
      </c>
      <c r="D312" s="51"/>
      <c r="E312" s="110">
        <f>SUM(E311)</f>
        <v>9360</v>
      </c>
      <c r="F312" s="110"/>
      <c r="G312" s="110">
        <f>SUM(G311:G311)</f>
        <v>9360</v>
      </c>
      <c r="H312" s="110">
        <f>G312-E312</f>
        <v>0</v>
      </c>
      <c r="I312" s="54">
        <f t="shared" si="111"/>
        <v>1</v>
      </c>
      <c r="J312" s="63"/>
      <c r="K312" s="64"/>
      <c r="L312" s="83" t="s">
        <v>169</v>
      </c>
      <c r="M312" s="112"/>
    </row>
    <row r="313" spans="1:14" s="8" customFormat="1" ht="30.75" customHeight="1" x14ac:dyDescent="0.25">
      <c r="A313" s="63" t="s">
        <v>479</v>
      </c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4"/>
    </row>
    <row r="314" spans="1:14" s="8" customFormat="1" ht="45.75" customHeight="1" x14ac:dyDescent="0.25">
      <c r="A314" s="50" t="s">
        <v>36</v>
      </c>
      <c r="B314" s="50"/>
      <c r="C314" s="50" t="s">
        <v>37</v>
      </c>
      <c r="D314" s="50"/>
      <c r="E314" s="68">
        <v>36576</v>
      </c>
      <c r="F314" s="68">
        <v>62632.5</v>
      </c>
      <c r="G314" s="68">
        <v>36576</v>
      </c>
      <c r="H314" s="68">
        <f t="shared" si="114"/>
        <v>0</v>
      </c>
      <c r="I314" s="45">
        <f t="shared" si="111"/>
        <v>1</v>
      </c>
      <c r="J314" s="46" t="s">
        <v>246</v>
      </c>
      <c r="K314" s="47"/>
      <c r="L314" s="80" t="s">
        <v>170</v>
      </c>
      <c r="M314" s="49" t="s">
        <v>480</v>
      </c>
    </row>
    <row r="315" spans="1:14" s="8" customFormat="1" ht="35.450000000000003" customHeight="1" x14ac:dyDescent="0.25">
      <c r="A315" s="71"/>
      <c r="B315" s="72"/>
      <c r="C315" s="51" t="s">
        <v>37</v>
      </c>
      <c r="D315" s="51"/>
      <c r="E315" s="73">
        <f>SUM(E314:E314)</f>
        <v>36576</v>
      </c>
      <c r="F315" s="73"/>
      <c r="G315" s="73">
        <f>SUM(G314:G314)</f>
        <v>36576</v>
      </c>
      <c r="H315" s="73">
        <f>G315-E315</f>
        <v>0</v>
      </c>
      <c r="I315" s="54">
        <f t="shared" si="111"/>
        <v>1</v>
      </c>
      <c r="J315" s="63"/>
      <c r="K315" s="64"/>
      <c r="L315" s="83" t="s">
        <v>170</v>
      </c>
      <c r="M315" s="112"/>
    </row>
    <row r="316" spans="1:14" s="8" customFormat="1" ht="40.700000000000003" customHeight="1" x14ac:dyDescent="0.25">
      <c r="A316" s="63" t="s">
        <v>481</v>
      </c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4"/>
    </row>
    <row r="317" spans="1:14" s="8" customFormat="1" ht="45" customHeight="1" x14ac:dyDescent="0.25">
      <c r="A317" s="50" t="s">
        <v>36</v>
      </c>
      <c r="B317" s="50"/>
      <c r="C317" s="50" t="s">
        <v>38</v>
      </c>
      <c r="D317" s="50"/>
      <c r="E317" s="44">
        <v>41</v>
      </c>
      <c r="F317" s="44">
        <v>102</v>
      </c>
      <c r="G317" s="44">
        <v>41</v>
      </c>
      <c r="H317" s="44">
        <f t="shared" si="114"/>
        <v>0</v>
      </c>
      <c r="I317" s="45">
        <f t="shared" si="111"/>
        <v>1</v>
      </c>
      <c r="J317" s="46" t="s">
        <v>246</v>
      </c>
      <c r="K317" s="47"/>
      <c r="L317" s="48" t="s">
        <v>215</v>
      </c>
      <c r="M317" s="49" t="s">
        <v>309</v>
      </c>
    </row>
    <row r="318" spans="1:14" s="8" customFormat="1" ht="45" customHeight="1" x14ac:dyDescent="0.25">
      <c r="A318" s="71"/>
      <c r="B318" s="72"/>
      <c r="C318" s="51" t="s">
        <v>37</v>
      </c>
      <c r="D318" s="51"/>
      <c r="E318" s="73">
        <f>SUM(E317:E317)</f>
        <v>41</v>
      </c>
      <c r="F318" s="73"/>
      <c r="G318" s="73">
        <f>SUM(G317:G317)</f>
        <v>41</v>
      </c>
      <c r="H318" s="73">
        <f>G318-E318</f>
        <v>0</v>
      </c>
      <c r="I318" s="54">
        <f t="shared" si="111"/>
        <v>1</v>
      </c>
      <c r="J318" s="63"/>
      <c r="K318" s="64"/>
      <c r="L318" s="57" t="s">
        <v>215</v>
      </c>
      <c r="M318" s="112"/>
    </row>
    <row r="319" spans="1:14" s="8" customFormat="1" ht="45" customHeight="1" x14ac:dyDescent="0.25">
      <c r="A319" s="67" t="s">
        <v>482</v>
      </c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4"/>
    </row>
    <row r="320" spans="1:14" s="8" customFormat="1" ht="78.75" customHeight="1" x14ac:dyDescent="0.25">
      <c r="A320" s="50" t="s">
        <v>39</v>
      </c>
      <c r="B320" s="50"/>
      <c r="C320" s="50" t="s">
        <v>240</v>
      </c>
      <c r="D320" s="50"/>
      <c r="E320" s="68">
        <v>84523</v>
      </c>
      <c r="F320" s="68">
        <v>102</v>
      </c>
      <c r="G320" s="68">
        <v>84523</v>
      </c>
      <c r="H320" s="68">
        <f t="shared" ref="H320" si="118">G320-E320</f>
        <v>0</v>
      </c>
      <c r="I320" s="45">
        <f t="shared" ref="I320" si="119">G320/E320</f>
        <v>1</v>
      </c>
      <c r="J320" s="46" t="s">
        <v>246</v>
      </c>
      <c r="K320" s="47"/>
      <c r="L320" s="70" t="s">
        <v>171</v>
      </c>
      <c r="M320" s="49" t="s">
        <v>483</v>
      </c>
    </row>
    <row r="321" spans="1:13" s="8" customFormat="1" ht="45" customHeight="1" x14ac:dyDescent="0.25">
      <c r="A321" s="71"/>
      <c r="B321" s="72"/>
      <c r="C321" s="51" t="s">
        <v>240</v>
      </c>
      <c r="D321" s="51"/>
      <c r="E321" s="73">
        <f>SUM(E320:E320)</f>
        <v>84523</v>
      </c>
      <c r="F321" s="73"/>
      <c r="G321" s="73">
        <f>SUM(G320:G320)</f>
        <v>84523</v>
      </c>
      <c r="H321" s="73">
        <f>G321-E321</f>
        <v>0</v>
      </c>
      <c r="I321" s="54">
        <f t="shared" si="111"/>
        <v>1</v>
      </c>
      <c r="J321" s="63"/>
      <c r="K321" s="64"/>
      <c r="L321" s="122" t="s">
        <v>171</v>
      </c>
      <c r="M321" s="112"/>
    </row>
    <row r="322" spans="1:13" s="8" customFormat="1" ht="27" customHeight="1" x14ac:dyDescent="0.25">
      <c r="A322" s="63" t="s">
        <v>484</v>
      </c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4"/>
    </row>
    <row r="323" spans="1:13" s="8" customFormat="1" ht="100.5" customHeight="1" x14ac:dyDescent="0.25">
      <c r="A323" s="50" t="s">
        <v>39</v>
      </c>
      <c r="B323" s="50"/>
      <c r="C323" s="50" t="s">
        <v>240</v>
      </c>
      <c r="D323" s="50"/>
      <c r="E323" s="44">
        <v>8005</v>
      </c>
      <c r="F323" s="44">
        <v>27</v>
      </c>
      <c r="G323" s="44">
        <v>8005</v>
      </c>
      <c r="H323" s="44">
        <f t="shared" si="114"/>
        <v>0</v>
      </c>
      <c r="I323" s="45">
        <f t="shared" si="111"/>
        <v>1</v>
      </c>
      <c r="J323" s="46" t="s">
        <v>246</v>
      </c>
      <c r="K323" s="47"/>
      <c r="L323" s="70" t="s">
        <v>171</v>
      </c>
      <c r="M323" s="49" t="s">
        <v>485</v>
      </c>
    </row>
    <row r="324" spans="1:13" s="8" customFormat="1" ht="51" customHeight="1" x14ac:dyDescent="0.25">
      <c r="A324" s="50"/>
      <c r="B324" s="50"/>
      <c r="C324" s="51" t="s">
        <v>240</v>
      </c>
      <c r="D324" s="51"/>
      <c r="E324" s="53">
        <f>SUM(E323)</f>
        <v>8005</v>
      </c>
      <c r="F324" s="53">
        <f t="shared" ref="F324:H324" si="120">SUM(F323)</f>
        <v>27</v>
      </c>
      <c r="G324" s="53">
        <f t="shared" si="120"/>
        <v>8005</v>
      </c>
      <c r="H324" s="53">
        <f t="shared" si="120"/>
        <v>0</v>
      </c>
      <c r="I324" s="54">
        <f t="shared" si="111"/>
        <v>1</v>
      </c>
      <c r="J324" s="71"/>
      <c r="K324" s="72"/>
      <c r="L324" s="70" t="s">
        <v>171</v>
      </c>
      <c r="M324" s="58"/>
    </row>
    <row r="325" spans="1:13" s="8" customFormat="1" ht="25.5" customHeight="1" x14ac:dyDescent="0.25">
      <c r="A325" s="63" t="s">
        <v>486</v>
      </c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4"/>
    </row>
    <row r="326" spans="1:13" s="8" customFormat="1" ht="45" customHeight="1" x14ac:dyDescent="0.25">
      <c r="A326" s="50" t="s">
        <v>39</v>
      </c>
      <c r="B326" s="50"/>
      <c r="C326" s="50" t="s">
        <v>240</v>
      </c>
      <c r="D326" s="50"/>
      <c r="E326" s="44">
        <v>392</v>
      </c>
      <c r="F326" s="44">
        <v>2</v>
      </c>
      <c r="G326" s="44">
        <v>392</v>
      </c>
      <c r="H326" s="44">
        <f t="shared" si="114"/>
        <v>0</v>
      </c>
      <c r="I326" s="45">
        <f t="shared" si="111"/>
        <v>1</v>
      </c>
      <c r="J326" s="46" t="s">
        <v>246</v>
      </c>
      <c r="K326" s="47"/>
      <c r="L326" s="70" t="s">
        <v>173</v>
      </c>
      <c r="M326" s="49" t="s">
        <v>487</v>
      </c>
    </row>
    <row r="327" spans="1:13" s="8" customFormat="1" ht="37.5" customHeight="1" x14ac:dyDescent="0.25">
      <c r="A327" s="50"/>
      <c r="B327" s="50"/>
      <c r="C327" s="51" t="s">
        <v>240</v>
      </c>
      <c r="D327" s="51"/>
      <c r="E327" s="53">
        <f>SUM(E326)</f>
        <v>392</v>
      </c>
      <c r="F327" s="53">
        <f t="shared" ref="F327" si="121">SUM(F326)</f>
        <v>2</v>
      </c>
      <c r="G327" s="53">
        <f t="shared" ref="G327" si="122">SUM(G326)</f>
        <v>392</v>
      </c>
      <c r="H327" s="53">
        <f t="shared" ref="H327" si="123">SUM(H326)</f>
        <v>0</v>
      </c>
      <c r="I327" s="54">
        <f t="shared" si="111"/>
        <v>1</v>
      </c>
      <c r="J327" s="71"/>
      <c r="K327" s="72"/>
      <c r="L327" s="122" t="s">
        <v>173</v>
      </c>
      <c r="M327" s="58"/>
    </row>
    <row r="328" spans="1:13" s="8" customFormat="1" ht="37.5" customHeight="1" x14ac:dyDescent="0.25">
      <c r="A328" s="63" t="s">
        <v>488</v>
      </c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4"/>
    </row>
    <row r="329" spans="1:13" s="8" customFormat="1" ht="45" customHeight="1" x14ac:dyDescent="0.25">
      <c r="A329" s="50" t="s">
        <v>39</v>
      </c>
      <c r="B329" s="50"/>
      <c r="C329" s="50" t="s">
        <v>240</v>
      </c>
      <c r="D329" s="50"/>
      <c r="E329" s="44">
        <v>3614</v>
      </c>
      <c r="F329" s="44">
        <v>1</v>
      </c>
      <c r="G329" s="44">
        <v>3614</v>
      </c>
      <c r="H329" s="44">
        <f t="shared" si="114"/>
        <v>0</v>
      </c>
      <c r="I329" s="45">
        <f t="shared" si="111"/>
        <v>1</v>
      </c>
      <c r="J329" s="46" t="s">
        <v>246</v>
      </c>
      <c r="K329" s="47"/>
      <c r="L329" s="123" t="s">
        <v>127</v>
      </c>
      <c r="M329" s="49" t="s">
        <v>489</v>
      </c>
    </row>
    <row r="330" spans="1:13" s="8" customFormat="1" ht="28.5" customHeight="1" x14ac:dyDescent="0.25">
      <c r="A330" s="50"/>
      <c r="B330" s="50"/>
      <c r="C330" s="51" t="s">
        <v>240</v>
      </c>
      <c r="D330" s="51"/>
      <c r="E330" s="53">
        <f>SUM(E329)</f>
        <v>3614</v>
      </c>
      <c r="F330" s="53">
        <f t="shared" ref="F330" si="124">SUM(F329)</f>
        <v>1</v>
      </c>
      <c r="G330" s="53">
        <f t="shared" ref="G330" si="125">SUM(G329)</f>
        <v>3614</v>
      </c>
      <c r="H330" s="53">
        <f t="shared" ref="H330" si="126">SUM(H329)</f>
        <v>0</v>
      </c>
      <c r="I330" s="54">
        <f t="shared" si="111"/>
        <v>1</v>
      </c>
      <c r="J330" s="71"/>
      <c r="K330" s="72"/>
      <c r="L330" s="124" t="s">
        <v>127</v>
      </c>
      <c r="M330" s="58"/>
    </row>
    <row r="331" spans="1:13" s="8" customFormat="1" ht="28.5" customHeight="1" x14ac:dyDescent="0.25">
      <c r="A331" s="63" t="s">
        <v>490</v>
      </c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4"/>
    </row>
    <row r="332" spans="1:13" s="8" customFormat="1" ht="54" customHeight="1" x14ac:dyDescent="0.25">
      <c r="A332" s="50" t="s">
        <v>40</v>
      </c>
      <c r="B332" s="50"/>
      <c r="C332" s="50" t="s">
        <v>41</v>
      </c>
      <c r="D332" s="50"/>
      <c r="E332" s="44">
        <v>416.2</v>
      </c>
      <c r="F332" s="44">
        <v>29</v>
      </c>
      <c r="G332" s="44">
        <v>416.2</v>
      </c>
      <c r="H332" s="44">
        <f t="shared" si="114"/>
        <v>0</v>
      </c>
      <c r="I332" s="45">
        <f t="shared" si="111"/>
        <v>1</v>
      </c>
      <c r="J332" s="46" t="s">
        <v>229</v>
      </c>
      <c r="K332" s="47"/>
      <c r="L332" s="70" t="s">
        <v>175</v>
      </c>
      <c r="M332" s="49" t="s">
        <v>491</v>
      </c>
    </row>
    <row r="333" spans="1:13" s="8" customFormat="1" ht="23.25" customHeight="1" x14ac:dyDescent="0.25">
      <c r="A333" s="50"/>
      <c r="B333" s="50"/>
      <c r="C333" s="51" t="s">
        <v>41</v>
      </c>
      <c r="D333" s="51"/>
      <c r="E333" s="53">
        <v>416.2</v>
      </c>
      <c r="F333" s="53">
        <v>29</v>
      </c>
      <c r="G333" s="53">
        <v>416.2</v>
      </c>
      <c r="H333" s="53">
        <f t="shared" ref="H333" si="127">G333-E333</f>
        <v>0</v>
      </c>
      <c r="I333" s="54">
        <f t="shared" si="111"/>
        <v>1</v>
      </c>
      <c r="J333" s="71"/>
      <c r="K333" s="72"/>
      <c r="L333" s="122" t="s">
        <v>175</v>
      </c>
      <c r="M333" s="62"/>
    </row>
    <row r="334" spans="1:13" s="8" customFormat="1" ht="23.25" customHeight="1" x14ac:dyDescent="0.25">
      <c r="A334" s="63" t="s">
        <v>492</v>
      </c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4"/>
    </row>
    <row r="335" spans="1:13" s="8" customFormat="1" ht="45" customHeight="1" x14ac:dyDescent="0.25">
      <c r="A335" s="50" t="s">
        <v>40</v>
      </c>
      <c r="B335" s="50"/>
      <c r="C335" s="50" t="s">
        <v>176</v>
      </c>
      <c r="D335" s="50"/>
      <c r="E335" s="44">
        <v>2063</v>
      </c>
      <c r="F335" s="44">
        <v>1549</v>
      </c>
      <c r="G335" s="44">
        <v>2063</v>
      </c>
      <c r="H335" s="44">
        <f t="shared" ref="H335" si="128">G335-E335</f>
        <v>0</v>
      </c>
      <c r="I335" s="45">
        <f t="shared" ref="I335:I336" si="129">G335/E335</f>
        <v>1</v>
      </c>
      <c r="J335" s="46" t="s">
        <v>246</v>
      </c>
      <c r="K335" s="47"/>
      <c r="L335" s="70" t="s">
        <v>216</v>
      </c>
      <c r="M335" s="49" t="s">
        <v>493</v>
      </c>
    </row>
    <row r="336" spans="1:13" s="8" customFormat="1" ht="35.450000000000003" customHeight="1" x14ac:dyDescent="0.25">
      <c r="A336" s="50"/>
      <c r="B336" s="50"/>
      <c r="C336" s="51" t="s">
        <v>176</v>
      </c>
      <c r="D336" s="51"/>
      <c r="E336" s="53">
        <v>2063</v>
      </c>
      <c r="F336" s="53">
        <v>1549</v>
      </c>
      <c r="G336" s="53">
        <v>827</v>
      </c>
      <c r="H336" s="53">
        <f t="shared" ref="H336" si="130">G336-E336</f>
        <v>-1236</v>
      </c>
      <c r="I336" s="54">
        <f t="shared" si="129"/>
        <v>0.40087251575375665</v>
      </c>
      <c r="J336" s="71"/>
      <c r="K336" s="72"/>
      <c r="L336" s="57" t="s">
        <v>216</v>
      </c>
      <c r="M336" s="125"/>
    </row>
    <row r="337" spans="1:13" s="8" customFormat="1" ht="46.5" customHeight="1" x14ac:dyDescent="0.25">
      <c r="A337" s="126" t="s">
        <v>42</v>
      </c>
      <c r="B337" s="127"/>
      <c r="C337" s="127"/>
      <c r="D337" s="127"/>
      <c r="E337" s="127"/>
      <c r="F337" s="127"/>
      <c r="G337" s="127"/>
      <c r="H337" s="127"/>
      <c r="I337" s="127"/>
      <c r="J337" s="127"/>
      <c r="K337" s="127"/>
      <c r="L337" s="127"/>
      <c r="M337" s="128"/>
    </row>
    <row r="338" spans="1:13" s="8" customFormat="1" ht="64.5" customHeight="1" x14ac:dyDescent="0.25">
      <c r="A338" s="63" t="s">
        <v>120</v>
      </c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4"/>
    </row>
    <row r="339" spans="1:13" s="9" customFormat="1" ht="69" customHeight="1" x14ac:dyDescent="0.25">
      <c r="A339" s="50" t="s">
        <v>43</v>
      </c>
      <c r="B339" s="50"/>
      <c r="C339" s="50" t="s">
        <v>37</v>
      </c>
      <c r="D339" s="50"/>
      <c r="E339" s="129">
        <v>32030</v>
      </c>
      <c r="F339" s="129">
        <v>31669</v>
      </c>
      <c r="G339" s="129">
        <v>30529</v>
      </c>
      <c r="H339" s="129">
        <f>G339-E339</f>
        <v>-1501</v>
      </c>
      <c r="I339" s="45">
        <f t="shared" ref="I339:I386" si="131">G339/E339</f>
        <v>0.95313768342179206</v>
      </c>
      <c r="J339" s="130" t="s">
        <v>340</v>
      </c>
      <c r="K339" s="131"/>
      <c r="L339" s="48" t="s">
        <v>166</v>
      </c>
      <c r="M339" s="48" t="s">
        <v>313</v>
      </c>
    </row>
    <row r="340" spans="1:13" s="8" customFormat="1" ht="87.75" customHeight="1" x14ac:dyDescent="0.25">
      <c r="A340" s="41" t="s">
        <v>44</v>
      </c>
      <c r="B340" s="42"/>
      <c r="C340" s="50" t="s">
        <v>37</v>
      </c>
      <c r="D340" s="50"/>
      <c r="E340" s="129">
        <v>10171</v>
      </c>
      <c r="F340" s="129">
        <v>12766</v>
      </c>
      <c r="G340" s="129">
        <v>10171</v>
      </c>
      <c r="H340" s="129">
        <f>G340-E340</f>
        <v>0</v>
      </c>
      <c r="I340" s="45">
        <f t="shared" si="131"/>
        <v>1</v>
      </c>
      <c r="J340" s="130" t="s">
        <v>246</v>
      </c>
      <c r="K340" s="131"/>
      <c r="L340" s="48" t="s">
        <v>166</v>
      </c>
      <c r="M340" s="48" t="s">
        <v>314</v>
      </c>
    </row>
    <row r="341" spans="1:13" s="8" customFormat="1" ht="58.7" customHeight="1" x14ac:dyDescent="0.25">
      <c r="A341" s="51" t="s">
        <v>24</v>
      </c>
      <c r="B341" s="51"/>
      <c r="C341" s="51" t="s">
        <v>37</v>
      </c>
      <c r="D341" s="51"/>
      <c r="E341" s="132">
        <f>SUM(E339:E340)</f>
        <v>42201</v>
      </c>
      <c r="F341" s="132"/>
      <c r="G341" s="132">
        <f t="shared" ref="G341:H341" si="132">SUM(G339:G340)</f>
        <v>40700</v>
      </c>
      <c r="H341" s="132">
        <f t="shared" si="132"/>
        <v>-1501</v>
      </c>
      <c r="I341" s="54">
        <f t="shared" si="131"/>
        <v>0.96443212246155308</v>
      </c>
      <c r="J341" s="63"/>
      <c r="K341" s="64"/>
      <c r="L341" s="48" t="s">
        <v>166</v>
      </c>
      <c r="M341" s="133"/>
    </row>
    <row r="342" spans="1:13" s="8" customFormat="1" ht="58.7" customHeight="1" x14ac:dyDescent="0.25">
      <c r="A342" s="63" t="s">
        <v>164</v>
      </c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4"/>
    </row>
    <row r="343" spans="1:13" s="9" customFormat="1" ht="64.5" customHeight="1" x14ac:dyDescent="0.25">
      <c r="A343" s="41" t="s">
        <v>43</v>
      </c>
      <c r="B343" s="42"/>
      <c r="C343" s="41" t="s">
        <v>37</v>
      </c>
      <c r="D343" s="42"/>
      <c r="E343" s="129">
        <v>2884</v>
      </c>
      <c r="F343" s="129">
        <v>2372</v>
      </c>
      <c r="G343" s="129">
        <v>2961</v>
      </c>
      <c r="H343" s="129">
        <f>G343-E343</f>
        <v>77</v>
      </c>
      <c r="I343" s="45">
        <f t="shared" si="131"/>
        <v>1.0266990291262137</v>
      </c>
      <c r="J343" s="130" t="s">
        <v>340</v>
      </c>
      <c r="K343" s="131"/>
      <c r="L343" s="48" t="s">
        <v>178</v>
      </c>
      <c r="M343" s="48" t="s">
        <v>315</v>
      </c>
    </row>
    <row r="344" spans="1:13" s="8" customFormat="1" ht="60" customHeight="1" x14ac:dyDescent="0.25">
      <c r="A344" s="41" t="s">
        <v>44</v>
      </c>
      <c r="B344" s="42"/>
      <c r="C344" s="41" t="s">
        <v>37</v>
      </c>
      <c r="D344" s="42"/>
      <c r="E344" s="129">
        <v>572</v>
      </c>
      <c r="F344" s="129">
        <v>1098</v>
      </c>
      <c r="G344" s="129">
        <v>572</v>
      </c>
      <c r="H344" s="129">
        <f>G344-E344</f>
        <v>0</v>
      </c>
      <c r="I344" s="45">
        <f t="shared" si="131"/>
        <v>1</v>
      </c>
      <c r="J344" s="130" t="s">
        <v>246</v>
      </c>
      <c r="K344" s="131"/>
      <c r="L344" s="48" t="s">
        <v>178</v>
      </c>
      <c r="M344" s="48" t="s">
        <v>316</v>
      </c>
    </row>
    <row r="345" spans="1:13" s="8" customFormat="1" ht="60.75" customHeight="1" x14ac:dyDescent="0.25">
      <c r="A345" s="51" t="s">
        <v>24</v>
      </c>
      <c r="B345" s="51"/>
      <c r="C345" s="51" t="s">
        <v>37</v>
      </c>
      <c r="D345" s="51"/>
      <c r="E345" s="132">
        <f>SUM(E343:E344)</f>
        <v>3456</v>
      </c>
      <c r="F345" s="132"/>
      <c r="G345" s="132">
        <f>SUM(G343:G344)</f>
        <v>3533</v>
      </c>
      <c r="H345" s="132">
        <f>SUM(H343:H344)</f>
        <v>77</v>
      </c>
      <c r="I345" s="54">
        <f t="shared" si="131"/>
        <v>1.0222800925925926</v>
      </c>
      <c r="J345" s="63"/>
      <c r="K345" s="64"/>
      <c r="L345" s="48" t="s">
        <v>178</v>
      </c>
      <c r="M345" s="133"/>
    </row>
    <row r="346" spans="1:13" s="8" customFormat="1" ht="61.5" customHeight="1" x14ac:dyDescent="0.25">
      <c r="A346" s="63" t="s">
        <v>165</v>
      </c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4"/>
    </row>
    <row r="347" spans="1:13" s="9" customFormat="1" ht="60" customHeight="1" x14ac:dyDescent="0.25">
      <c r="A347" s="50" t="s">
        <v>43</v>
      </c>
      <c r="B347" s="50"/>
      <c r="C347" s="50" t="s">
        <v>37</v>
      </c>
      <c r="D347" s="50"/>
      <c r="E347" s="129">
        <v>3076</v>
      </c>
      <c r="F347" s="129">
        <v>1941</v>
      </c>
      <c r="G347" s="129">
        <v>3076</v>
      </c>
      <c r="H347" s="129">
        <f>G347-E347</f>
        <v>0</v>
      </c>
      <c r="I347" s="45">
        <f t="shared" ref="I347:I348" si="133">G347/E347</f>
        <v>1</v>
      </c>
      <c r="J347" s="130" t="s">
        <v>246</v>
      </c>
      <c r="K347" s="131"/>
      <c r="L347" s="48" t="s">
        <v>184</v>
      </c>
      <c r="M347" s="48" t="s">
        <v>317</v>
      </c>
    </row>
    <row r="348" spans="1:13" s="8" customFormat="1" ht="60" customHeight="1" x14ac:dyDescent="0.25">
      <c r="A348" s="41" t="s">
        <v>44</v>
      </c>
      <c r="B348" s="42"/>
      <c r="C348" s="50" t="s">
        <v>37</v>
      </c>
      <c r="D348" s="50"/>
      <c r="E348" s="129">
        <v>395</v>
      </c>
      <c r="F348" s="129">
        <v>2872</v>
      </c>
      <c r="G348" s="129">
        <v>376</v>
      </c>
      <c r="H348" s="129">
        <f>G348-E348</f>
        <v>-19</v>
      </c>
      <c r="I348" s="45">
        <f t="shared" si="133"/>
        <v>0.95189873417721516</v>
      </c>
      <c r="J348" s="130" t="s">
        <v>340</v>
      </c>
      <c r="K348" s="131"/>
      <c r="L348" s="48" t="s">
        <v>184</v>
      </c>
      <c r="M348" s="48" t="s">
        <v>318</v>
      </c>
    </row>
    <row r="349" spans="1:13" s="8" customFormat="1" ht="47.25" customHeight="1" x14ac:dyDescent="0.25">
      <c r="A349" s="51" t="s">
        <v>24</v>
      </c>
      <c r="B349" s="51"/>
      <c r="C349" s="51" t="s">
        <v>37</v>
      </c>
      <c r="D349" s="51"/>
      <c r="E349" s="132">
        <f>SUM(E347:E348)</f>
        <v>3471</v>
      </c>
      <c r="F349" s="132"/>
      <c r="G349" s="132">
        <f>SUM(G347:G348)</f>
        <v>3452</v>
      </c>
      <c r="H349" s="132">
        <f>SUM(H347:H348)</f>
        <v>-19</v>
      </c>
      <c r="I349" s="54">
        <f t="shared" si="131"/>
        <v>0.99452607317775854</v>
      </c>
      <c r="J349" s="63"/>
      <c r="K349" s="64"/>
      <c r="L349" s="48" t="s">
        <v>184</v>
      </c>
      <c r="M349" s="133"/>
    </row>
    <row r="350" spans="1:13" s="8" customFormat="1" ht="47.25" customHeight="1" x14ac:dyDescent="0.25">
      <c r="A350" s="63" t="s">
        <v>180</v>
      </c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4"/>
    </row>
    <row r="351" spans="1:13" s="9" customFormat="1" ht="60" customHeight="1" x14ac:dyDescent="0.25">
      <c r="A351" s="50" t="s">
        <v>43</v>
      </c>
      <c r="B351" s="50"/>
      <c r="C351" s="50" t="s">
        <v>37</v>
      </c>
      <c r="D351" s="50"/>
      <c r="E351" s="129">
        <v>0</v>
      </c>
      <c r="F351" s="129">
        <v>647</v>
      </c>
      <c r="G351" s="129">
        <v>0</v>
      </c>
      <c r="H351" s="129">
        <f>G351-E351</f>
        <v>0</v>
      </c>
      <c r="I351" s="45"/>
      <c r="J351" s="130"/>
      <c r="K351" s="131"/>
      <c r="L351" s="48" t="s">
        <v>181</v>
      </c>
      <c r="M351" s="48"/>
    </row>
    <row r="352" spans="1:13" s="8" customFormat="1" ht="60" customHeight="1" x14ac:dyDescent="0.25">
      <c r="A352" s="41" t="s">
        <v>44</v>
      </c>
      <c r="B352" s="42"/>
      <c r="C352" s="50" t="s">
        <v>37</v>
      </c>
      <c r="D352" s="50"/>
      <c r="E352" s="129">
        <v>460</v>
      </c>
      <c r="F352" s="129">
        <v>1351</v>
      </c>
      <c r="G352" s="129">
        <v>460</v>
      </c>
      <c r="H352" s="129">
        <f>G352-E352</f>
        <v>0</v>
      </c>
      <c r="I352" s="45">
        <f t="shared" ref="I352" si="134">G352/E352</f>
        <v>1</v>
      </c>
      <c r="J352" s="130" t="s">
        <v>246</v>
      </c>
      <c r="K352" s="131"/>
      <c r="L352" s="48" t="s">
        <v>181</v>
      </c>
      <c r="M352" s="48" t="s">
        <v>319</v>
      </c>
    </row>
    <row r="353" spans="1:13" s="8" customFormat="1" x14ac:dyDescent="0.25">
      <c r="A353" s="51" t="s">
        <v>24</v>
      </c>
      <c r="B353" s="51"/>
      <c r="C353" s="51" t="s">
        <v>37</v>
      </c>
      <c r="D353" s="51"/>
      <c r="E353" s="132">
        <f>SUM(E351:E352)</f>
        <v>460</v>
      </c>
      <c r="F353" s="132"/>
      <c r="G353" s="132">
        <f>SUM(G351:G352)</f>
        <v>460</v>
      </c>
      <c r="H353" s="132">
        <f>SUM(H351:H352)</f>
        <v>0</v>
      </c>
      <c r="I353" s="54">
        <f t="shared" si="131"/>
        <v>1</v>
      </c>
      <c r="J353" s="63"/>
      <c r="K353" s="64"/>
      <c r="L353" s="48" t="s">
        <v>181</v>
      </c>
      <c r="M353" s="133"/>
    </row>
    <row r="354" spans="1:13" s="8" customFormat="1" x14ac:dyDescent="0.25">
      <c r="A354" s="63" t="s">
        <v>182</v>
      </c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4"/>
    </row>
    <row r="355" spans="1:13" s="9" customFormat="1" ht="60" customHeight="1" x14ac:dyDescent="0.25">
      <c r="A355" s="50" t="s">
        <v>43</v>
      </c>
      <c r="B355" s="50"/>
      <c r="C355" s="50" t="s">
        <v>37</v>
      </c>
      <c r="D355" s="50"/>
      <c r="E355" s="129">
        <v>6345</v>
      </c>
      <c r="F355" s="129">
        <v>5607</v>
      </c>
      <c r="G355" s="129">
        <v>6498</v>
      </c>
      <c r="H355" s="129">
        <f>G355-E355</f>
        <v>153</v>
      </c>
      <c r="I355" s="45">
        <f t="shared" ref="I355:I357" si="135">G355/E355</f>
        <v>1.0241134751773049</v>
      </c>
      <c r="J355" s="130" t="s">
        <v>340</v>
      </c>
      <c r="K355" s="131"/>
      <c r="L355" s="48" t="s">
        <v>179</v>
      </c>
      <c r="M355" s="48" t="s">
        <v>320</v>
      </c>
    </row>
    <row r="356" spans="1:13" s="8" customFormat="1" ht="60" customHeight="1" x14ac:dyDescent="0.25">
      <c r="A356" s="41" t="s">
        <v>44</v>
      </c>
      <c r="B356" s="42"/>
      <c r="C356" s="50" t="s">
        <v>37</v>
      </c>
      <c r="D356" s="50"/>
      <c r="E356" s="129">
        <v>1184</v>
      </c>
      <c r="F356" s="129">
        <v>2956</v>
      </c>
      <c r="G356" s="129">
        <v>1184</v>
      </c>
      <c r="H356" s="129">
        <f>G356-E356</f>
        <v>0</v>
      </c>
      <c r="I356" s="45">
        <f t="shared" si="135"/>
        <v>1</v>
      </c>
      <c r="J356" s="130" t="s">
        <v>246</v>
      </c>
      <c r="K356" s="131"/>
      <c r="L356" s="48" t="s">
        <v>179</v>
      </c>
      <c r="M356" s="48" t="s">
        <v>324</v>
      </c>
    </row>
    <row r="357" spans="1:13" s="8" customFormat="1" x14ac:dyDescent="0.25">
      <c r="A357" s="51" t="s">
        <v>24</v>
      </c>
      <c r="B357" s="51"/>
      <c r="C357" s="51" t="s">
        <v>37</v>
      </c>
      <c r="D357" s="51"/>
      <c r="E357" s="132">
        <f>SUM(E355:E356)</f>
        <v>7529</v>
      </c>
      <c r="F357" s="132"/>
      <c r="G357" s="132">
        <f>SUM(G355:G356)</f>
        <v>7682</v>
      </c>
      <c r="H357" s="132">
        <f>SUM(H355:H356)</f>
        <v>153</v>
      </c>
      <c r="I357" s="54">
        <f t="shared" si="135"/>
        <v>1.0203214238278655</v>
      </c>
      <c r="J357" s="63"/>
      <c r="K357" s="64"/>
      <c r="L357" s="48" t="s">
        <v>179</v>
      </c>
      <c r="M357" s="133"/>
    </row>
    <row r="358" spans="1:13" s="8" customFormat="1" x14ac:dyDescent="0.25">
      <c r="A358" s="67" t="s">
        <v>183</v>
      </c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4"/>
    </row>
    <row r="359" spans="1:13" s="8" customFormat="1" ht="72.75" customHeight="1" x14ac:dyDescent="0.25">
      <c r="A359" s="50" t="s">
        <v>43</v>
      </c>
      <c r="B359" s="50"/>
      <c r="C359" s="50" t="s">
        <v>37</v>
      </c>
      <c r="D359" s="50"/>
      <c r="E359" s="129">
        <v>1922</v>
      </c>
      <c r="F359" s="129">
        <v>2588</v>
      </c>
      <c r="G359" s="129">
        <v>1827</v>
      </c>
      <c r="H359" s="129">
        <f>G359-E359</f>
        <v>-95</v>
      </c>
      <c r="I359" s="45">
        <f t="shared" ref="I359" si="136">G359/E359</f>
        <v>0.95057232049947971</v>
      </c>
      <c r="J359" s="130" t="s">
        <v>340</v>
      </c>
      <c r="K359" s="131"/>
      <c r="L359" s="48" t="s">
        <v>177</v>
      </c>
      <c r="M359" s="48" t="s">
        <v>322</v>
      </c>
    </row>
    <row r="360" spans="1:13" s="8" customFormat="1" ht="15" customHeight="1" x14ac:dyDescent="0.25">
      <c r="A360" s="63" t="s">
        <v>188</v>
      </c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4"/>
    </row>
    <row r="361" spans="1:13" s="8" customFormat="1" ht="60" customHeight="1" x14ac:dyDescent="0.25">
      <c r="A361" s="50" t="s">
        <v>44</v>
      </c>
      <c r="B361" s="50"/>
      <c r="C361" s="50" t="s">
        <v>37</v>
      </c>
      <c r="D361" s="50"/>
      <c r="E361" s="129">
        <v>21175</v>
      </c>
      <c r="F361" s="129">
        <v>22548</v>
      </c>
      <c r="G361" s="129">
        <v>20833</v>
      </c>
      <c r="H361" s="129">
        <f>G361-E361</f>
        <v>-342</v>
      </c>
      <c r="I361" s="45">
        <f t="shared" ref="I361" si="137">G361/E361</f>
        <v>0.98384887839433299</v>
      </c>
      <c r="J361" s="130" t="s">
        <v>340</v>
      </c>
      <c r="K361" s="131"/>
      <c r="L361" s="48" t="s">
        <v>189</v>
      </c>
      <c r="M361" s="48" t="s">
        <v>323</v>
      </c>
    </row>
    <row r="362" spans="1:13" s="8" customFormat="1" ht="60" customHeight="1" x14ac:dyDescent="0.25">
      <c r="A362" s="63" t="s">
        <v>190</v>
      </c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4"/>
    </row>
    <row r="363" spans="1:13" s="8" customFormat="1" ht="60" customHeight="1" x14ac:dyDescent="0.25">
      <c r="A363" s="50" t="s">
        <v>44</v>
      </c>
      <c r="B363" s="50"/>
      <c r="C363" s="50" t="s">
        <v>37</v>
      </c>
      <c r="D363" s="50"/>
      <c r="E363" s="129">
        <v>1841</v>
      </c>
      <c r="F363" s="129">
        <v>3547</v>
      </c>
      <c r="G363" s="129">
        <v>1861</v>
      </c>
      <c r="H363" s="129">
        <f>G363-E363</f>
        <v>20</v>
      </c>
      <c r="I363" s="45">
        <f t="shared" ref="I363" si="138">G363/E363</f>
        <v>1.0108636610537751</v>
      </c>
      <c r="J363" s="130" t="s">
        <v>340</v>
      </c>
      <c r="K363" s="131"/>
      <c r="L363" s="48" t="s">
        <v>191</v>
      </c>
      <c r="M363" s="48" t="s">
        <v>321</v>
      </c>
    </row>
    <row r="364" spans="1:13" s="8" customFormat="1" ht="60" customHeight="1" x14ac:dyDescent="0.25">
      <c r="A364" s="63" t="s">
        <v>121</v>
      </c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4"/>
    </row>
    <row r="365" spans="1:13" s="8" customFormat="1" ht="71.45" customHeight="1" x14ac:dyDescent="0.25">
      <c r="A365" s="50" t="s">
        <v>45</v>
      </c>
      <c r="B365" s="50"/>
      <c r="C365" s="50" t="s">
        <v>46</v>
      </c>
      <c r="D365" s="50"/>
      <c r="E365" s="44">
        <v>27</v>
      </c>
      <c r="F365" s="44">
        <v>27</v>
      </c>
      <c r="G365" s="44">
        <v>27</v>
      </c>
      <c r="H365" s="129">
        <f>G365-E365</f>
        <v>0</v>
      </c>
      <c r="I365" s="45">
        <f t="shared" si="131"/>
        <v>1</v>
      </c>
      <c r="J365" s="130" t="s">
        <v>246</v>
      </c>
      <c r="K365" s="131"/>
      <c r="L365" s="48" t="s">
        <v>220</v>
      </c>
      <c r="M365" s="48" t="s">
        <v>325</v>
      </c>
    </row>
    <row r="366" spans="1:13" s="8" customFormat="1" ht="71.45" customHeight="1" x14ac:dyDescent="0.25">
      <c r="A366" s="63" t="s">
        <v>84</v>
      </c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4"/>
    </row>
    <row r="367" spans="1:13" s="8" customFormat="1" ht="60" customHeight="1" x14ac:dyDescent="0.25">
      <c r="A367" s="50" t="s">
        <v>45</v>
      </c>
      <c r="B367" s="50"/>
      <c r="C367" s="50" t="s">
        <v>47</v>
      </c>
      <c r="D367" s="50"/>
      <c r="E367" s="44">
        <v>20</v>
      </c>
      <c r="F367" s="44">
        <v>20</v>
      </c>
      <c r="G367" s="44">
        <v>20</v>
      </c>
      <c r="H367" s="129">
        <f>G367-E367</f>
        <v>0</v>
      </c>
      <c r="I367" s="45">
        <f t="shared" si="131"/>
        <v>1</v>
      </c>
      <c r="J367" s="130" t="s">
        <v>246</v>
      </c>
      <c r="K367" s="131"/>
      <c r="L367" s="48" t="s">
        <v>185</v>
      </c>
      <c r="M367" s="48" t="s">
        <v>326</v>
      </c>
    </row>
    <row r="368" spans="1:13" s="8" customFormat="1" ht="60" customHeight="1" x14ac:dyDescent="0.25">
      <c r="A368" s="63" t="s">
        <v>85</v>
      </c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4"/>
    </row>
    <row r="369" spans="1:14" s="8" customFormat="1" ht="66.75" customHeight="1" x14ac:dyDescent="0.25">
      <c r="A369" s="50" t="s">
        <v>45</v>
      </c>
      <c r="B369" s="50"/>
      <c r="C369" s="50" t="s">
        <v>46</v>
      </c>
      <c r="D369" s="50"/>
      <c r="E369" s="44">
        <v>20</v>
      </c>
      <c r="F369" s="44">
        <v>20</v>
      </c>
      <c r="G369" s="44">
        <v>20</v>
      </c>
      <c r="H369" s="129">
        <f>G369-E369</f>
        <v>0</v>
      </c>
      <c r="I369" s="45">
        <f t="shared" si="131"/>
        <v>1</v>
      </c>
      <c r="J369" s="130" t="s">
        <v>246</v>
      </c>
      <c r="K369" s="131"/>
      <c r="L369" s="48" t="s">
        <v>186</v>
      </c>
      <c r="M369" s="48" t="s">
        <v>327</v>
      </c>
    </row>
    <row r="370" spans="1:14" s="8" customFormat="1" ht="66.75" customHeight="1" x14ac:dyDescent="0.25">
      <c r="A370" s="63" t="s">
        <v>86</v>
      </c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4"/>
    </row>
    <row r="371" spans="1:14" s="8" customFormat="1" ht="57.75" customHeight="1" x14ac:dyDescent="0.25">
      <c r="A371" s="50" t="s">
        <v>45</v>
      </c>
      <c r="B371" s="50"/>
      <c r="C371" s="50" t="s">
        <v>46</v>
      </c>
      <c r="D371" s="50"/>
      <c r="E371" s="44">
        <v>12</v>
      </c>
      <c r="F371" s="44">
        <v>12</v>
      </c>
      <c r="G371" s="44">
        <v>12</v>
      </c>
      <c r="H371" s="129">
        <f>G371-E371</f>
        <v>0</v>
      </c>
      <c r="I371" s="45">
        <f t="shared" si="131"/>
        <v>1</v>
      </c>
      <c r="J371" s="130" t="s">
        <v>246</v>
      </c>
      <c r="K371" s="131"/>
      <c r="L371" s="48" t="s">
        <v>187</v>
      </c>
      <c r="M371" s="48" t="s">
        <v>327</v>
      </c>
    </row>
    <row r="372" spans="1:14" s="8" customFormat="1" ht="57.75" customHeight="1" x14ac:dyDescent="0.25">
      <c r="A372" s="63" t="s">
        <v>122</v>
      </c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4"/>
    </row>
    <row r="373" spans="1:14" s="8" customFormat="1" ht="60" customHeight="1" x14ac:dyDescent="0.25">
      <c r="A373" s="50" t="s">
        <v>48</v>
      </c>
      <c r="B373" s="50"/>
      <c r="C373" s="50" t="s">
        <v>49</v>
      </c>
      <c r="D373" s="50"/>
      <c r="E373" s="44">
        <v>34</v>
      </c>
      <c r="F373" s="44">
        <v>34</v>
      </c>
      <c r="G373" s="44">
        <v>34</v>
      </c>
      <c r="H373" s="129">
        <f>G373-E373</f>
        <v>0</v>
      </c>
      <c r="I373" s="45">
        <f t="shared" si="131"/>
        <v>1</v>
      </c>
      <c r="J373" s="130" t="s">
        <v>246</v>
      </c>
      <c r="K373" s="131"/>
      <c r="L373" s="48" t="s">
        <v>221</v>
      </c>
      <c r="M373" s="48" t="s">
        <v>328</v>
      </c>
    </row>
    <row r="374" spans="1:14" s="8" customFormat="1" ht="60" customHeight="1" x14ac:dyDescent="0.25">
      <c r="A374" s="63" t="s">
        <v>222</v>
      </c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4"/>
    </row>
    <row r="375" spans="1:14" s="8" customFormat="1" ht="32.25" customHeight="1" x14ac:dyDescent="0.25">
      <c r="A375" s="134" t="s">
        <v>48</v>
      </c>
      <c r="B375" s="135"/>
      <c r="C375" s="134" t="s">
        <v>46</v>
      </c>
      <c r="D375" s="135"/>
      <c r="E375" s="136">
        <v>110</v>
      </c>
      <c r="F375" s="44">
        <v>110</v>
      </c>
      <c r="G375" s="136">
        <v>110</v>
      </c>
      <c r="H375" s="137">
        <f>G375-E375</f>
        <v>0</v>
      </c>
      <c r="I375" s="138">
        <f t="shared" si="131"/>
        <v>1</v>
      </c>
      <c r="J375" s="139" t="s">
        <v>246</v>
      </c>
      <c r="K375" s="140"/>
      <c r="L375" s="141" t="s">
        <v>223</v>
      </c>
      <c r="M375" s="142" t="s">
        <v>329</v>
      </c>
    </row>
    <row r="376" spans="1:14" s="8" customFormat="1" ht="32.25" customHeight="1" x14ac:dyDescent="0.25">
      <c r="A376" s="143"/>
      <c r="B376" s="144"/>
      <c r="C376" s="143"/>
      <c r="D376" s="144"/>
      <c r="E376" s="145"/>
      <c r="F376" s="44"/>
      <c r="G376" s="145"/>
      <c r="H376" s="146"/>
      <c r="I376" s="147"/>
      <c r="J376" s="148"/>
      <c r="K376" s="149"/>
      <c r="L376" s="150"/>
      <c r="M376" s="151"/>
    </row>
    <row r="377" spans="1:14" s="8" customFormat="1" ht="32.25" customHeight="1" x14ac:dyDescent="0.25">
      <c r="A377" s="63" t="s">
        <v>310</v>
      </c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4"/>
    </row>
    <row r="378" spans="1:14" s="8" customFormat="1" ht="60.75" customHeight="1" x14ac:dyDescent="0.25">
      <c r="A378" s="50" t="s">
        <v>48</v>
      </c>
      <c r="B378" s="50"/>
      <c r="C378" s="50" t="s">
        <v>46</v>
      </c>
      <c r="D378" s="50"/>
      <c r="E378" s="44">
        <v>15</v>
      </c>
      <c r="F378" s="44">
        <v>15</v>
      </c>
      <c r="G378" s="44">
        <v>15</v>
      </c>
      <c r="H378" s="129">
        <f>G378-E378</f>
        <v>0</v>
      </c>
      <c r="I378" s="45">
        <f t="shared" si="131"/>
        <v>1</v>
      </c>
      <c r="J378" s="130" t="s">
        <v>246</v>
      </c>
      <c r="K378" s="131"/>
      <c r="L378" s="48" t="s">
        <v>224</v>
      </c>
      <c r="M378" s="152" t="s">
        <v>330</v>
      </c>
    </row>
    <row r="379" spans="1:14" s="8" customFormat="1" ht="60.75" customHeight="1" x14ac:dyDescent="0.25">
      <c r="A379" s="76" t="s">
        <v>123</v>
      </c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8"/>
    </row>
    <row r="380" spans="1:14" s="8" customFormat="1" ht="81.75" customHeight="1" x14ac:dyDescent="0.25">
      <c r="A380" s="50" t="s">
        <v>50</v>
      </c>
      <c r="B380" s="50"/>
      <c r="C380" s="50" t="s">
        <v>51</v>
      </c>
      <c r="D380" s="50"/>
      <c r="E380" s="129">
        <v>224000</v>
      </c>
      <c r="F380" s="129">
        <v>142200</v>
      </c>
      <c r="G380" s="129">
        <v>238569</v>
      </c>
      <c r="H380" s="129">
        <f>G380-E380</f>
        <v>14569</v>
      </c>
      <c r="I380" s="45">
        <f t="shared" si="131"/>
        <v>1.0650401785714285</v>
      </c>
      <c r="J380" s="130" t="s">
        <v>622</v>
      </c>
      <c r="K380" s="131"/>
      <c r="L380" s="80" t="s">
        <v>192</v>
      </c>
      <c r="M380" s="153" t="s">
        <v>331</v>
      </c>
      <c r="N380" s="8" t="s">
        <v>217</v>
      </c>
    </row>
    <row r="381" spans="1:14" s="8" customFormat="1" ht="45" customHeight="1" x14ac:dyDescent="0.25">
      <c r="A381" s="63" t="s">
        <v>193</v>
      </c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4"/>
    </row>
    <row r="382" spans="1:14" s="8" customFormat="1" ht="90.75" customHeight="1" x14ac:dyDescent="0.25">
      <c r="A382" s="50" t="s">
        <v>52</v>
      </c>
      <c r="B382" s="50"/>
      <c r="C382" s="50" t="s">
        <v>51</v>
      </c>
      <c r="D382" s="50"/>
      <c r="E382" s="129">
        <v>119600</v>
      </c>
      <c r="F382" s="129">
        <v>109800</v>
      </c>
      <c r="G382" s="129">
        <v>119605</v>
      </c>
      <c r="H382" s="129">
        <f>G382-E382</f>
        <v>5</v>
      </c>
      <c r="I382" s="45">
        <f t="shared" si="131"/>
        <v>1.0000418060200669</v>
      </c>
      <c r="J382" s="130" t="s">
        <v>246</v>
      </c>
      <c r="K382" s="131"/>
      <c r="L382" s="80" t="s">
        <v>194</v>
      </c>
      <c r="M382" s="153" t="s">
        <v>332</v>
      </c>
      <c r="N382" s="8" t="s">
        <v>218</v>
      </c>
    </row>
    <row r="383" spans="1:14" s="8" customFormat="1" ht="42" customHeight="1" x14ac:dyDescent="0.25">
      <c r="A383" s="63" t="s">
        <v>195</v>
      </c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4"/>
    </row>
    <row r="384" spans="1:14" s="8" customFormat="1" ht="74.25" customHeight="1" x14ac:dyDescent="0.25">
      <c r="A384" s="50" t="s">
        <v>52</v>
      </c>
      <c r="B384" s="50"/>
      <c r="C384" s="50" t="s">
        <v>53</v>
      </c>
      <c r="D384" s="50"/>
      <c r="E384" s="129">
        <v>4450</v>
      </c>
      <c r="F384" s="129">
        <v>4800</v>
      </c>
      <c r="G384" s="154">
        <v>4457</v>
      </c>
      <c r="H384" s="129">
        <f>G384-E384</f>
        <v>7</v>
      </c>
      <c r="I384" s="45">
        <f t="shared" si="131"/>
        <v>1.0015730337078652</v>
      </c>
      <c r="J384" s="130" t="s">
        <v>246</v>
      </c>
      <c r="K384" s="131"/>
      <c r="L384" s="80" t="s">
        <v>196</v>
      </c>
      <c r="M384" s="153" t="s">
        <v>333</v>
      </c>
    </row>
    <row r="385" spans="1:13" s="8" customFormat="1" ht="45" customHeight="1" x14ac:dyDescent="0.25">
      <c r="A385" s="63" t="s">
        <v>197</v>
      </c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4"/>
    </row>
    <row r="386" spans="1:13" s="8" customFormat="1" ht="75.2" customHeight="1" x14ac:dyDescent="0.25">
      <c r="A386" s="50" t="s">
        <v>52</v>
      </c>
      <c r="B386" s="50"/>
      <c r="C386" s="50" t="s">
        <v>54</v>
      </c>
      <c r="D386" s="50"/>
      <c r="E386" s="129">
        <v>268000</v>
      </c>
      <c r="F386" s="129">
        <v>350000</v>
      </c>
      <c r="G386" s="129">
        <v>268223</v>
      </c>
      <c r="H386" s="129">
        <f>G386-E386</f>
        <v>223</v>
      </c>
      <c r="I386" s="45">
        <f t="shared" si="131"/>
        <v>1.0008320895522389</v>
      </c>
      <c r="J386" s="130" t="s">
        <v>340</v>
      </c>
      <c r="K386" s="131"/>
      <c r="L386" s="80" t="s">
        <v>198</v>
      </c>
      <c r="M386" s="153" t="s">
        <v>334</v>
      </c>
    </row>
    <row r="387" spans="1:13" s="8" customFormat="1" ht="45" customHeight="1" x14ac:dyDescent="0.25">
      <c r="A387" s="63" t="s">
        <v>87</v>
      </c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4"/>
    </row>
    <row r="388" spans="1:13" s="8" customFormat="1" ht="15" customHeight="1" x14ac:dyDescent="0.25">
      <c r="A388" s="134" t="s">
        <v>56</v>
      </c>
      <c r="B388" s="135"/>
      <c r="C388" s="134" t="s">
        <v>55</v>
      </c>
      <c r="D388" s="135"/>
      <c r="E388" s="136">
        <v>5</v>
      </c>
      <c r="F388" s="79"/>
      <c r="G388" s="136">
        <v>5</v>
      </c>
      <c r="H388" s="136">
        <v>0</v>
      </c>
      <c r="I388" s="138">
        <f>G388/E388</f>
        <v>1</v>
      </c>
      <c r="J388" s="155" t="s">
        <v>246</v>
      </c>
      <c r="K388" s="156"/>
      <c r="L388" s="136" t="s">
        <v>171</v>
      </c>
      <c r="M388" s="142" t="s">
        <v>335</v>
      </c>
    </row>
    <row r="389" spans="1:13" s="8" customFormat="1" ht="15" customHeight="1" x14ac:dyDescent="0.25">
      <c r="A389" s="157"/>
      <c r="B389" s="158"/>
      <c r="C389" s="157"/>
      <c r="D389" s="158"/>
      <c r="E389" s="159"/>
      <c r="F389" s="136">
        <v>5</v>
      </c>
      <c r="G389" s="159"/>
      <c r="H389" s="159"/>
      <c r="I389" s="160"/>
      <c r="J389" s="161"/>
      <c r="K389" s="162"/>
      <c r="L389" s="159"/>
      <c r="M389" s="163"/>
    </row>
    <row r="390" spans="1:13" s="8" customFormat="1" ht="39.200000000000003" customHeight="1" x14ac:dyDescent="0.25">
      <c r="A390" s="143"/>
      <c r="B390" s="144"/>
      <c r="C390" s="143"/>
      <c r="D390" s="144"/>
      <c r="E390" s="145"/>
      <c r="F390" s="145"/>
      <c r="G390" s="145"/>
      <c r="H390" s="145"/>
      <c r="I390" s="147"/>
      <c r="J390" s="164"/>
      <c r="K390" s="165"/>
      <c r="L390" s="145"/>
      <c r="M390" s="151"/>
    </row>
    <row r="391" spans="1:13" s="8" customFormat="1" ht="50.25" customHeight="1" x14ac:dyDescent="0.25">
      <c r="A391" s="166" t="s">
        <v>88</v>
      </c>
      <c r="B391" s="167"/>
      <c r="C391" s="167"/>
      <c r="D391" s="167"/>
      <c r="E391" s="167"/>
      <c r="F391" s="167"/>
      <c r="G391" s="167"/>
      <c r="H391" s="167"/>
      <c r="I391" s="167"/>
      <c r="J391" s="167"/>
      <c r="K391" s="167"/>
      <c r="L391" s="167"/>
      <c r="M391" s="168"/>
    </row>
    <row r="392" spans="1:13" s="8" customFormat="1" ht="68.25" customHeight="1" x14ac:dyDescent="0.25">
      <c r="A392" s="71" t="s">
        <v>56</v>
      </c>
      <c r="B392" s="72"/>
      <c r="C392" s="41" t="s">
        <v>55</v>
      </c>
      <c r="D392" s="42"/>
      <c r="E392" s="44">
        <v>1</v>
      </c>
      <c r="F392" s="44">
        <v>1</v>
      </c>
      <c r="G392" s="44">
        <v>1</v>
      </c>
      <c r="H392" s="44">
        <v>0</v>
      </c>
      <c r="I392" s="45">
        <f>G392/E392</f>
        <v>1</v>
      </c>
      <c r="J392" s="46" t="s">
        <v>246</v>
      </c>
      <c r="K392" s="47"/>
      <c r="L392" s="48" t="s">
        <v>172</v>
      </c>
      <c r="M392" s="49" t="s">
        <v>336</v>
      </c>
    </row>
    <row r="393" spans="1:13" s="8" customFormat="1" ht="54" customHeight="1" x14ac:dyDescent="0.25">
      <c r="A393" s="169" t="s">
        <v>89</v>
      </c>
      <c r="B393" s="170"/>
      <c r="C393" s="170"/>
      <c r="D393" s="170"/>
      <c r="E393" s="170"/>
      <c r="F393" s="170"/>
      <c r="G393" s="170"/>
      <c r="H393" s="170"/>
      <c r="I393" s="170"/>
      <c r="J393" s="170"/>
      <c r="K393" s="170"/>
      <c r="L393" s="170"/>
      <c r="M393" s="171"/>
    </row>
    <row r="394" spans="1:13" s="8" customFormat="1" ht="69" customHeight="1" x14ac:dyDescent="0.25">
      <c r="A394" s="41" t="s">
        <v>56</v>
      </c>
      <c r="B394" s="42"/>
      <c r="C394" s="41" t="s">
        <v>56</v>
      </c>
      <c r="D394" s="42"/>
      <c r="E394" s="172">
        <v>1</v>
      </c>
      <c r="F394" s="57"/>
      <c r="G394" s="172">
        <v>1</v>
      </c>
      <c r="H394" s="172">
        <v>0</v>
      </c>
      <c r="I394" s="173">
        <f>G394/E394</f>
        <v>1</v>
      </c>
      <c r="J394" s="46" t="s">
        <v>246</v>
      </c>
      <c r="K394" s="47"/>
      <c r="L394" s="48" t="s">
        <v>199</v>
      </c>
      <c r="M394" s="152" t="s">
        <v>337</v>
      </c>
    </row>
    <row r="395" spans="1:13" s="8" customFormat="1" ht="60" customHeight="1" x14ac:dyDescent="0.25">
      <c r="A395" s="63" t="s">
        <v>130</v>
      </c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4"/>
    </row>
    <row r="396" spans="1:13" s="8" customFormat="1" ht="60" customHeight="1" x14ac:dyDescent="0.25">
      <c r="A396" s="50" t="s">
        <v>56</v>
      </c>
      <c r="B396" s="50"/>
      <c r="C396" s="50" t="s">
        <v>55</v>
      </c>
      <c r="D396" s="50"/>
      <c r="E396" s="44">
        <v>1</v>
      </c>
      <c r="F396" s="44">
        <v>1</v>
      </c>
      <c r="G396" s="44">
        <v>1</v>
      </c>
      <c r="H396" s="44">
        <f>G396-E396</f>
        <v>0</v>
      </c>
      <c r="I396" s="45">
        <f t="shared" ref="I396:I400" si="139">G396/E396</f>
        <v>1</v>
      </c>
      <c r="J396" s="46" t="s">
        <v>246</v>
      </c>
      <c r="K396" s="47"/>
      <c r="L396" s="48" t="s">
        <v>173</v>
      </c>
      <c r="M396" s="152" t="s">
        <v>337</v>
      </c>
    </row>
    <row r="397" spans="1:13" s="8" customFormat="1" ht="60" customHeight="1" x14ac:dyDescent="0.25">
      <c r="A397" s="63" t="s">
        <v>90</v>
      </c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4"/>
    </row>
    <row r="398" spans="1:13" s="8" customFormat="1" ht="60" customHeight="1" x14ac:dyDescent="0.25">
      <c r="A398" s="50" t="s">
        <v>56</v>
      </c>
      <c r="B398" s="50"/>
      <c r="C398" s="50" t="s">
        <v>55</v>
      </c>
      <c r="D398" s="50"/>
      <c r="E398" s="44">
        <v>6</v>
      </c>
      <c r="F398" s="44">
        <v>6</v>
      </c>
      <c r="G398" s="44">
        <v>6</v>
      </c>
      <c r="H398" s="44">
        <f>G398-E398</f>
        <v>0</v>
      </c>
      <c r="I398" s="45">
        <f t="shared" si="139"/>
        <v>1</v>
      </c>
      <c r="J398" s="46" t="s">
        <v>246</v>
      </c>
      <c r="K398" s="47"/>
      <c r="L398" s="74" t="s">
        <v>174</v>
      </c>
      <c r="M398" s="152" t="s">
        <v>338</v>
      </c>
    </row>
    <row r="399" spans="1:13" s="8" customFormat="1" ht="72" customHeight="1" x14ac:dyDescent="0.25">
      <c r="A399" s="63" t="s">
        <v>131</v>
      </c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4"/>
    </row>
    <row r="400" spans="1:13" s="8" customFormat="1" ht="81.75" customHeight="1" x14ac:dyDescent="0.25">
      <c r="A400" s="41" t="s">
        <v>56</v>
      </c>
      <c r="B400" s="42"/>
      <c r="C400" s="50" t="s">
        <v>57</v>
      </c>
      <c r="D400" s="50"/>
      <c r="E400" s="44">
        <v>2</v>
      </c>
      <c r="F400" s="44">
        <v>2</v>
      </c>
      <c r="G400" s="44">
        <v>2</v>
      </c>
      <c r="H400" s="44">
        <f>G400-E400</f>
        <v>0</v>
      </c>
      <c r="I400" s="45">
        <f t="shared" si="139"/>
        <v>1</v>
      </c>
      <c r="J400" s="46" t="s">
        <v>246</v>
      </c>
      <c r="K400" s="47"/>
      <c r="L400" s="74" t="s">
        <v>200</v>
      </c>
      <c r="M400" s="174" t="s">
        <v>339</v>
      </c>
    </row>
    <row r="401" spans="1:13" s="8" customFormat="1" ht="45" customHeight="1" x14ac:dyDescent="0.25">
      <c r="A401" s="126" t="s">
        <v>58</v>
      </c>
      <c r="B401" s="127"/>
      <c r="C401" s="127"/>
      <c r="D401" s="127"/>
      <c r="E401" s="127"/>
      <c r="F401" s="127"/>
      <c r="G401" s="127"/>
      <c r="H401" s="127"/>
      <c r="I401" s="127"/>
      <c r="J401" s="127"/>
      <c r="K401" s="127"/>
      <c r="L401" s="127"/>
      <c r="M401" s="128"/>
    </row>
    <row r="402" spans="1:13" s="8" customFormat="1" ht="15" customHeight="1" x14ac:dyDescent="0.25">
      <c r="A402" s="71" t="s">
        <v>132</v>
      </c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2"/>
    </row>
    <row r="403" spans="1:13" s="20" customFormat="1" ht="45" customHeight="1" x14ac:dyDescent="0.25">
      <c r="A403" s="41" t="s">
        <v>59</v>
      </c>
      <c r="B403" s="42"/>
      <c r="C403" s="50" t="s">
        <v>55</v>
      </c>
      <c r="D403" s="50"/>
      <c r="E403" s="44">
        <v>1</v>
      </c>
      <c r="F403" s="44">
        <v>1</v>
      </c>
      <c r="G403" s="44">
        <v>1</v>
      </c>
      <c r="H403" s="44">
        <v>0</v>
      </c>
      <c r="I403" s="175">
        <v>1</v>
      </c>
      <c r="J403" s="46" t="s">
        <v>246</v>
      </c>
      <c r="K403" s="47"/>
      <c r="L403" s="44" t="s">
        <v>129</v>
      </c>
      <c r="M403" s="176" t="s">
        <v>267</v>
      </c>
    </row>
    <row r="404" spans="1:13" s="10" customFormat="1" ht="45" customHeight="1" x14ac:dyDescent="0.25">
      <c r="A404" s="63" t="s">
        <v>133</v>
      </c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4"/>
    </row>
    <row r="405" spans="1:13" s="20" customFormat="1" ht="45" customHeight="1" x14ac:dyDescent="0.25">
      <c r="A405" s="41" t="s">
        <v>59</v>
      </c>
      <c r="B405" s="42"/>
      <c r="C405" s="50" t="s">
        <v>55</v>
      </c>
      <c r="D405" s="50"/>
      <c r="E405" s="44">
        <v>4</v>
      </c>
      <c r="F405" s="44">
        <v>4</v>
      </c>
      <c r="G405" s="44">
        <v>4</v>
      </c>
      <c r="H405" s="44">
        <v>0</v>
      </c>
      <c r="I405" s="175">
        <v>1</v>
      </c>
      <c r="J405" s="46" t="s">
        <v>246</v>
      </c>
      <c r="K405" s="47"/>
      <c r="L405" s="44" t="s">
        <v>127</v>
      </c>
      <c r="M405" s="176" t="s">
        <v>266</v>
      </c>
    </row>
    <row r="406" spans="1:13" s="8" customFormat="1" ht="42.75" customHeight="1" x14ac:dyDescent="0.25">
      <c r="A406" s="177" t="s">
        <v>134</v>
      </c>
      <c r="B406" s="178"/>
      <c r="C406" s="178"/>
      <c r="D406" s="178"/>
      <c r="E406" s="178"/>
      <c r="F406" s="178"/>
      <c r="G406" s="178"/>
      <c r="H406" s="178"/>
      <c r="I406" s="178"/>
      <c r="J406" s="178"/>
      <c r="K406" s="178"/>
      <c r="L406" s="178"/>
      <c r="M406" s="179"/>
    </row>
    <row r="407" spans="1:13" s="20" customFormat="1" ht="45" customHeight="1" x14ac:dyDescent="0.25">
      <c r="A407" s="41" t="s">
        <v>59</v>
      </c>
      <c r="B407" s="42"/>
      <c r="C407" s="50" t="s">
        <v>55</v>
      </c>
      <c r="D407" s="50"/>
      <c r="E407" s="44">
        <v>1</v>
      </c>
      <c r="F407" s="44">
        <v>1</v>
      </c>
      <c r="G407" s="44">
        <v>1</v>
      </c>
      <c r="H407" s="44">
        <v>0</v>
      </c>
      <c r="I407" s="175">
        <v>1</v>
      </c>
      <c r="J407" s="46" t="s">
        <v>246</v>
      </c>
      <c r="K407" s="47"/>
      <c r="L407" s="44" t="s">
        <v>128</v>
      </c>
      <c r="M407" s="176" t="s">
        <v>268</v>
      </c>
    </row>
    <row r="408" spans="1:13" s="8" customFormat="1" ht="45" customHeight="1" x14ac:dyDescent="0.25">
      <c r="A408" s="63" t="s">
        <v>135</v>
      </c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4"/>
    </row>
    <row r="409" spans="1:13" s="20" customFormat="1" ht="45" customHeight="1" x14ac:dyDescent="0.25">
      <c r="A409" s="41" t="s">
        <v>59</v>
      </c>
      <c r="B409" s="42"/>
      <c r="C409" s="50" t="s">
        <v>55</v>
      </c>
      <c r="D409" s="50"/>
      <c r="E409" s="44">
        <v>1</v>
      </c>
      <c r="F409" s="44">
        <v>1</v>
      </c>
      <c r="G409" s="44">
        <v>1</v>
      </c>
      <c r="H409" s="44">
        <v>0</v>
      </c>
      <c r="I409" s="175">
        <v>1</v>
      </c>
      <c r="J409" s="46" t="s">
        <v>246</v>
      </c>
      <c r="K409" s="47"/>
      <c r="L409" s="44" t="s">
        <v>126</v>
      </c>
      <c r="M409" s="176" t="s">
        <v>269</v>
      </c>
    </row>
    <row r="410" spans="1:13" s="8" customFormat="1" ht="68.25" customHeight="1" x14ac:dyDescent="0.25">
      <c r="A410" s="63" t="s">
        <v>136</v>
      </c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4"/>
    </row>
    <row r="411" spans="1:13" s="20" customFormat="1" ht="45" customHeight="1" x14ac:dyDescent="0.25">
      <c r="A411" s="41" t="s">
        <v>59</v>
      </c>
      <c r="B411" s="42"/>
      <c r="C411" s="50" t="s">
        <v>55</v>
      </c>
      <c r="D411" s="50"/>
      <c r="E411" s="44">
        <v>3</v>
      </c>
      <c r="F411" s="44">
        <v>3</v>
      </c>
      <c r="G411" s="44">
        <v>3</v>
      </c>
      <c r="H411" s="44">
        <v>0</v>
      </c>
      <c r="I411" s="175">
        <v>1</v>
      </c>
      <c r="J411" s="46" t="s">
        <v>246</v>
      </c>
      <c r="K411" s="47"/>
      <c r="L411" s="44" t="s">
        <v>137</v>
      </c>
      <c r="M411" s="176" t="s">
        <v>270</v>
      </c>
    </row>
    <row r="412" spans="1:13" s="8" customFormat="1" ht="33.75" customHeight="1" x14ac:dyDescent="0.25">
      <c r="A412" s="63" t="s">
        <v>74</v>
      </c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4"/>
    </row>
    <row r="413" spans="1:13" s="21" customFormat="1" ht="64.5" customHeight="1" x14ac:dyDescent="0.25">
      <c r="A413" s="84" t="s">
        <v>60</v>
      </c>
      <c r="B413" s="85"/>
      <c r="C413" s="86" t="s">
        <v>61</v>
      </c>
      <c r="D413" s="86"/>
      <c r="E413" s="92">
        <v>165</v>
      </c>
      <c r="F413" s="92">
        <v>233</v>
      </c>
      <c r="G413" s="92">
        <v>164</v>
      </c>
      <c r="H413" s="92">
        <f>G413-E413</f>
        <v>-1</v>
      </c>
      <c r="I413" s="180">
        <f>G413/E413</f>
        <v>0.9939393939393939</v>
      </c>
      <c r="J413" s="130" t="s">
        <v>312</v>
      </c>
      <c r="K413" s="131"/>
      <c r="L413" s="92" t="s">
        <v>138</v>
      </c>
      <c r="M413" s="181" t="s">
        <v>502</v>
      </c>
    </row>
    <row r="414" spans="1:13" s="8" customFormat="1" ht="29.25" customHeight="1" x14ac:dyDescent="0.25">
      <c r="A414" s="63" t="s">
        <v>75</v>
      </c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4"/>
    </row>
    <row r="415" spans="1:13" s="21" customFormat="1" ht="45" customHeight="1" x14ac:dyDescent="0.25">
      <c r="A415" s="84" t="s">
        <v>60</v>
      </c>
      <c r="B415" s="85"/>
      <c r="C415" s="86" t="s">
        <v>61</v>
      </c>
      <c r="D415" s="86"/>
      <c r="E415" s="92">
        <v>180</v>
      </c>
      <c r="F415" s="92">
        <v>135</v>
      </c>
      <c r="G415" s="92">
        <v>180</v>
      </c>
      <c r="H415" s="92">
        <f>G415-E415</f>
        <v>0</v>
      </c>
      <c r="I415" s="180">
        <f>G415/E415</f>
        <v>1</v>
      </c>
      <c r="J415" s="130" t="s">
        <v>246</v>
      </c>
      <c r="K415" s="131"/>
      <c r="L415" s="92" t="s">
        <v>139</v>
      </c>
      <c r="M415" s="181" t="s">
        <v>503</v>
      </c>
    </row>
    <row r="416" spans="1:13" s="8" customFormat="1" ht="60.75" customHeight="1" x14ac:dyDescent="0.25">
      <c r="A416" s="63" t="s">
        <v>76</v>
      </c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4"/>
    </row>
    <row r="417" spans="1:13" s="21" customFormat="1" ht="69.75" customHeight="1" x14ac:dyDescent="0.25">
      <c r="A417" s="84" t="s">
        <v>60</v>
      </c>
      <c r="B417" s="85"/>
      <c r="C417" s="86" t="s">
        <v>61</v>
      </c>
      <c r="D417" s="86"/>
      <c r="E417" s="92">
        <v>43</v>
      </c>
      <c r="F417" s="92">
        <v>37</v>
      </c>
      <c r="G417" s="92">
        <v>43</v>
      </c>
      <c r="H417" s="92">
        <f>G417-E417</f>
        <v>0</v>
      </c>
      <c r="I417" s="180">
        <f>G417/E417</f>
        <v>1</v>
      </c>
      <c r="J417" s="130" t="s">
        <v>246</v>
      </c>
      <c r="K417" s="131"/>
      <c r="L417" s="92" t="s">
        <v>140</v>
      </c>
      <c r="M417" s="181" t="s">
        <v>508</v>
      </c>
    </row>
    <row r="418" spans="1:13" s="8" customFormat="1" ht="66.2" customHeight="1" x14ac:dyDescent="0.25">
      <c r="A418" s="63" t="s">
        <v>77</v>
      </c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4"/>
    </row>
    <row r="419" spans="1:13" s="20" customFormat="1" ht="62.45" customHeight="1" x14ac:dyDescent="0.25">
      <c r="A419" s="41" t="s">
        <v>60</v>
      </c>
      <c r="B419" s="42"/>
      <c r="C419" s="50" t="s">
        <v>61</v>
      </c>
      <c r="D419" s="50"/>
      <c r="E419" s="44">
        <v>47</v>
      </c>
      <c r="F419" s="44">
        <v>38</v>
      </c>
      <c r="G419" s="44">
        <v>46</v>
      </c>
      <c r="H419" s="44">
        <f>G419-E419</f>
        <v>-1</v>
      </c>
      <c r="I419" s="182">
        <f>G419/E419</f>
        <v>0.97872340425531912</v>
      </c>
      <c r="J419" s="46" t="s">
        <v>312</v>
      </c>
      <c r="K419" s="47"/>
      <c r="L419" s="44" t="s">
        <v>141</v>
      </c>
      <c r="M419" s="176" t="s">
        <v>509</v>
      </c>
    </row>
    <row r="420" spans="1:13" s="8" customFormat="1" ht="64.5" customHeight="1" x14ac:dyDescent="0.25">
      <c r="A420" s="63" t="s">
        <v>78</v>
      </c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4"/>
    </row>
    <row r="421" spans="1:13" s="20" customFormat="1" ht="74.099999999999994" customHeight="1" x14ac:dyDescent="0.25">
      <c r="A421" s="41" t="s">
        <v>60</v>
      </c>
      <c r="B421" s="42"/>
      <c r="C421" s="50" t="s">
        <v>61</v>
      </c>
      <c r="D421" s="50"/>
      <c r="E421" s="44">
        <v>30</v>
      </c>
      <c r="F421" s="44">
        <v>36</v>
      </c>
      <c r="G421" s="44">
        <v>30</v>
      </c>
      <c r="H421" s="44">
        <f>G421-E421</f>
        <v>0</v>
      </c>
      <c r="I421" s="183">
        <f>G421/E421</f>
        <v>1</v>
      </c>
      <c r="J421" s="46" t="s">
        <v>246</v>
      </c>
      <c r="K421" s="47"/>
      <c r="L421" s="44" t="s">
        <v>142</v>
      </c>
      <c r="M421" s="176" t="s">
        <v>510</v>
      </c>
    </row>
    <row r="422" spans="1:13" s="8" customFormat="1" ht="60.75" customHeight="1" x14ac:dyDescent="0.25">
      <c r="A422" s="63" t="s">
        <v>79</v>
      </c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4"/>
    </row>
    <row r="423" spans="1:13" s="21" customFormat="1" ht="59.25" customHeight="1" x14ac:dyDescent="0.25">
      <c r="A423" s="84" t="s">
        <v>60</v>
      </c>
      <c r="B423" s="85"/>
      <c r="C423" s="86" t="s">
        <v>61</v>
      </c>
      <c r="D423" s="86"/>
      <c r="E423" s="92">
        <v>27</v>
      </c>
      <c r="F423" s="92">
        <v>15</v>
      </c>
      <c r="G423" s="92">
        <v>27</v>
      </c>
      <c r="H423" s="92">
        <f>E423-G423</f>
        <v>0</v>
      </c>
      <c r="I423" s="184">
        <f>G423/E423</f>
        <v>1</v>
      </c>
      <c r="J423" s="130" t="s">
        <v>246</v>
      </c>
      <c r="K423" s="131"/>
      <c r="L423" s="92" t="s">
        <v>143</v>
      </c>
      <c r="M423" s="181" t="s">
        <v>511</v>
      </c>
    </row>
    <row r="424" spans="1:13" s="8" customFormat="1" ht="51.75" customHeight="1" x14ac:dyDescent="0.25">
      <c r="A424" s="63" t="s">
        <v>80</v>
      </c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4"/>
    </row>
    <row r="425" spans="1:13" s="21" customFormat="1" ht="62.45" customHeight="1" x14ac:dyDescent="0.25">
      <c r="A425" s="84" t="s">
        <v>60</v>
      </c>
      <c r="B425" s="85"/>
      <c r="C425" s="86" t="s">
        <v>61</v>
      </c>
      <c r="D425" s="86"/>
      <c r="E425" s="92">
        <v>95</v>
      </c>
      <c r="F425" s="92">
        <v>117</v>
      </c>
      <c r="G425" s="92">
        <v>96</v>
      </c>
      <c r="H425" s="92">
        <f>G425-E425</f>
        <v>1</v>
      </c>
      <c r="I425" s="180">
        <f>G425/E425</f>
        <v>1.0105263157894737</v>
      </c>
      <c r="J425" s="130" t="s">
        <v>312</v>
      </c>
      <c r="K425" s="131"/>
      <c r="L425" s="92" t="s">
        <v>144</v>
      </c>
      <c r="M425" s="181" t="s">
        <v>512</v>
      </c>
    </row>
    <row r="426" spans="1:13" s="8" customFormat="1" ht="36" customHeight="1" x14ac:dyDescent="0.25">
      <c r="A426" s="63" t="s">
        <v>81</v>
      </c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4"/>
    </row>
    <row r="427" spans="1:13" s="21" customFormat="1" ht="62.45" customHeight="1" x14ac:dyDescent="0.25">
      <c r="A427" s="84" t="s">
        <v>60</v>
      </c>
      <c r="B427" s="85"/>
      <c r="C427" s="86" t="s">
        <v>61</v>
      </c>
      <c r="D427" s="86"/>
      <c r="E427" s="92">
        <v>34</v>
      </c>
      <c r="F427" s="92">
        <v>53</v>
      </c>
      <c r="G427" s="92">
        <v>33</v>
      </c>
      <c r="H427" s="92">
        <f>G427-E427</f>
        <v>-1</v>
      </c>
      <c r="I427" s="180">
        <f>G427/E427</f>
        <v>0.97058823529411764</v>
      </c>
      <c r="J427" s="130" t="s">
        <v>312</v>
      </c>
      <c r="K427" s="131"/>
      <c r="L427" s="92" t="s">
        <v>145</v>
      </c>
      <c r="M427" s="181" t="s">
        <v>513</v>
      </c>
    </row>
    <row r="428" spans="1:13" s="8" customFormat="1" ht="68.25" customHeight="1" x14ac:dyDescent="0.25">
      <c r="A428" s="63" t="s">
        <v>82</v>
      </c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4"/>
    </row>
    <row r="429" spans="1:13" s="20" customFormat="1" ht="70.7" customHeight="1" x14ac:dyDescent="0.25">
      <c r="A429" s="41" t="s">
        <v>60</v>
      </c>
      <c r="B429" s="42"/>
      <c r="C429" s="50" t="s">
        <v>61</v>
      </c>
      <c r="D429" s="50"/>
      <c r="E429" s="44">
        <v>101</v>
      </c>
      <c r="F429" s="44">
        <v>76</v>
      </c>
      <c r="G429" s="44">
        <v>103</v>
      </c>
      <c r="H429" s="44">
        <f>G429-E429</f>
        <v>2</v>
      </c>
      <c r="I429" s="175">
        <f>G429/E429</f>
        <v>1.0198019801980198</v>
      </c>
      <c r="J429" s="46" t="s">
        <v>312</v>
      </c>
      <c r="K429" s="47"/>
      <c r="L429" s="44" t="s">
        <v>146</v>
      </c>
      <c r="M429" s="176" t="s">
        <v>514</v>
      </c>
    </row>
    <row r="430" spans="1:13" s="8" customFormat="1" ht="32.25" customHeight="1" x14ac:dyDescent="0.25">
      <c r="A430" s="63" t="s">
        <v>83</v>
      </c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4"/>
    </row>
    <row r="431" spans="1:13" s="21" customFormat="1" ht="61.5" customHeight="1" x14ac:dyDescent="0.25">
      <c r="A431" s="84" t="s">
        <v>60</v>
      </c>
      <c r="B431" s="85"/>
      <c r="C431" s="86" t="s">
        <v>61</v>
      </c>
      <c r="D431" s="86"/>
      <c r="E431" s="92">
        <v>46</v>
      </c>
      <c r="F431" s="92">
        <v>69</v>
      </c>
      <c r="G431" s="92">
        <v>45</v>
      </c>
      <c r="H431" s="92">
        <f>G431-E431</f>
        <v>-1</v>
      </c>
      <c r="I431" s="180">
        <f>G431/E431</f>
        <v>0.97826086956521741</v>
      </c>
      <c r="J431" s="130" t="s">
        <v>312</v>
      </c>
      <c r="K431" s="131"/>
      <c r="L431" s="92" t="s">
        <v>147</v>
      </c>
      <c r="M431" s="181" t="s">
        <v>515</v>
      </c>
    </row>
    <row r="432" spans="1:13" s="8" customFormat="1" ht="41.25" customHeight="1" x14ac:dyDescent="0.25">
      <c r="A432" s="63" t="s">
        <v>280</v>
      </c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4"/>
    </row>
    <row r="433" spans="1:13" s="20" customFormat="1" ht="61.5" customHeight="1" x14ac:dyDescent="0.25">
      <c r="A433" s="41" t="s">
        <v>60</v>
      </c>
      <c r="B433" s="42"/>
      <c r="C433" s="50" t="s">
        <v>281</v>
      </c>
      <c r="D433" s="50"/>
      <c r="E433" s="44">
        <v>8976</v>
      </c>
      <c r="F433" s="44">
        <v>69</v>
      </c>
      <c r="G433" s="44">
        <v>8976</v>
      </c>
      <c r="H433" s="44">
        <f>G433-E433</f>
        <v>0</v>
      </c>
      <c r="I433" s="175">
        <f>G433/E433</f>
        <v>1</v>
      </c>
      <c r="J433" s="46" t="s">
        <v>246</v>
      </c>
      <c r="K433" s="47"/>
      <c r="L433" s="44" t="s">
        <v>154</v>
      </c>
      <c r="M433" s="176" t="s">
        <v>271</v>
      </c>
    </row>
    <row r="434" spans="1:13" s="8" customFormat="1" ht="63.75" customHeight="1" x14ac:dyDescent="0.25">
      <c r="A434" s="63" t="s">
        <v>248</v>
      </c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4"/>
    </row>
    <row r="435" spans="1:13" s="20" customFormat="1" ht="71.45" customHeight="1" x14ac:dyDescent="0.25">
      <c r="A435" s="41" t="s">
        <v>62</v>
      </c>
      <c r="B435" s="42"/>
      <c r="C435" s="50" t="s">
        <v>61</v>
      </c>
      <c r="D435" s="50"/>
      <c r="E435" s="44">
        <v>26</v>
      </c>
      <c r="F435" s="44">
        <v>30</v>
      </c>
      <c r="G435" s="44">
        <v>26.9</v>
      </c>
      <c r="H435" s="44">
        <f>G435-E435</f>
        <v>0.89999999999999858</v>
      </c>
      <c r="I435" s="175">
        <f>G435/E435</f>
        <v>1.0346153846153845</v>
      </c>
      <c r="J435" s="46" t="s">
        <v>312</v>
      </c>
      <c r="K435" s="47"/>
      <c r="L435" s="44" t="s">
        <v>148</v>
      </c>
      <c r="M435" s="176" t="s">
        <v>516</v>
      </c>
    </row>
    <row r="436" spans="1:13" s="8" customFormat="1" ht="33.75" customHeight="1" x14ac:dyDescent="0.25">
      <c r="A436" s="63" t="s">
        <v>249</v>
      </c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4"/>
    </row>
    <row r="437" spans="1:13" s="20" customFormat="1" ht="60" customHeight="1" x14ac:dyDescent="0.25">
      <c r="A437" s="41" t="s">
        <v>62</v>
      </c>
      <c r="B437" s="42"/>
      <c r="C437" s="50" t="s">
        <v>61</v>
      </c>
      <c r="D437" s="50"/>
      <c r="E437" s="44">
        <v>14</v>
      </c>
      <c r="F437" s="44">
        <v>32</v>
      </c>
      <c r="G437" s="44">
        <v>13.3</v>
      </c>
      <c r="H437" s="44">
        <f>G437-E437</f>
        <v>-0.69999999999999929</v>
      </c>
      <c r="I437" s="175">
        <f>G437/E437</f>
        <v>0.95000000000000007</v>
      </c>
      <c r="J437" s="130" t="s">
        <v>312</v>
      </c>
      <c r="K437" s="131"/>
      <c r="L437" s="44" t="s">
        <v>149</v>
      </c>
      <c r="M437" s="176" t="s">
        <v>517</v>
      </c>
    </row>
    <row r="438" spans="1:13" s="8" customFormat="1" ht="55.5" customHeight="1" x14ac:dyDescent="0.25">
      <c r="A438" s="63" t="s">
        <v>250</v>
      </c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4"/>
    </row>
    <row r="439" spans="1:13" s="20" customFormat="1" ht="45" customHeight="1" x14ac:dyDescent="0.25">
      <c r="A439" s="41" t="s">
        <v>62</v>
      </c>
      <c r="B439" s="42"/>
      <c r="C439" s="50" t="s">
        <v>61</v>
      </c>
      <c r="D439" s="50"/>
      <c r="E439" s="44">
        <v>69</v>
      </c>
      <c r="F439" s="44">
        <v>42</v>
      </c>
      <c r="G439" s="44">
        <v>67.099999999999994</v>
      </c>
      <c r="H439" s="44">
        <f>G439-E439</f>
        <v>-1.9000000000000057</v>
      </c>
      <c r="I439" s="175">
        <f>G439/E439</f>
        <v>0.97246376811594193</v>
      </c>
      <c r="J439" s="130" t="s">
        <v>312</v>
      </c>
      <c r="K439" s="131"/>
      <c r="L439" s="44" t="s">
        <v>150</v>
      </c>
      <c r="M439" s="176" t="s">
        <v>518</v>
      </c>
    </row>
    <row r="440" spans="1:13" s="8" customFormat="1" ht="32.25" customHeight="1" x14ac:dyDescent="0.25">
      <c r="A440" s="63" t="s">
        <v>251</v>
      </c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4"/>
    </row>
    <row r="441" spans="1:13" s="20" customFormat="1" ht="62.45" customHeight="1" x14ac:dyDescent="0.25">
      <c r="A441" s="41" t="s">
        <v>62</v>
      </c>
      <c r="B441" s="42"/>
      <c r="C441" s="50" t="s">
        <v>61</v>
      </c>
      <c r="D441" s="50"/>
      <c r="E441" s="44">
        <v>50</v>
      </c>
      <c r="F441" s="44">
        <v>65</v>
      </c>
      <c r="G441" s="44">
        <v>51.5</v>
      </c>
      <c r="H441" s="44">
        <f>G441-E441</f>
        <v>1.5</v>
      </c>
      <c r="I441" s="175">
        <f>G441/E441</f>
        <v>1.03</v>
      </c>
      <c r="J441" s="46" t="s">
        <v>312</v>
      </c>
      <c r="K441" s="47"/>
      <c r="L441" s="44" t="s">
        <v>151</v>
      </c>
      <c r="M441" s="176" t="s">
        <v>519</v>
      </c>
    </row>
    <row r="442" spans="1:13" s="8" customFormat="1" ht="52.5" customHeight="1" x14ac:dyDescent="0.25">
      <c r="A442" s="63" t="s">
        <v>252</v>
      </c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4"/>
    </row>
    <row r="443" spans="1:13" s="21" customFormat="1" ht="65.25" customHeight="1" x14ac:dyDescent="0.25">
      <c r="A443" s="84" t="s">
        <v>62</v>
      </c>
      <c r="B443" s="85"/>
      <c r="C443" s="86" t="s">
        <v>61</v>
      </c>
      <c r="D443" s="86"/>
      <c r="E443" s="92">
        <v>72</v>
      </c>
      <c r="F443" s="92">
        <v>105</v>
      </c>
      <c r="G443" s="92">
        <v>66.599999999999994</v>
      </c>
      <c r="H443" s="92">
        <f>G443-E443</f>
        <v>-5.4000000000000057</v>
      </c>
      <c r="I443" s="180">
        <f>G443/E443</f>
        <v>0.92499999999999993</v>
      </c>
      <c r="J443" s="130" t="s">
        <v>522</v>
      </c>
      <c r="K443" s="131"/>
      <c r="L443" s="92" t="s">
        <v>152</v>
      </c>
      <c r="M443" s="181" t="s">
        <v>520</v>
      </c>
    </row>
    <row r="444" spans="1:13" s="8" customFormat="1" ht="51.75" customHeight="1" x14ac:dyDescent="0.25">
      <c r="A444" s="63" t="s">
        <v>253</v>
      </c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4"/>
    </row>
    <row r="445" spans="1:13" s="20" customFormat="1" ht="63" customHeight="1" x14ac:dyDescent="0.25">
      <c r="A445" s="41" t="s">
        <v>62</v>
      </c>
      <c r="B445" s="42"/>
      <c r="C445" s="50" t="s">
        <v>61</v>
      </c>
      <c r="D445" s="50"/>
      <c r="E445" s="44">
        <v>102</v>
      </c>
      <c r="F445" s="44">
        <v>57</v>
      </c>
      <c r="G445" s="44">
        <v>105.8</v>
      </c>
      <c r="H445" s="44">
        <f>G445-E445</f>
        <v>3.7999999999999972</v>
      </c>
      <c r="I445" s="175">
        <f>G445/E445</f>
        <v>1.0372549019607842</v>
      </c>
      <c r="J445" s="46" t="s">
        <v>312</v>
      </c>
      <c r="K445" s="47"/>
      <c r="L445" s="44" t="s">
        <v>153</v>
      </c>
      <c r="M445" s="176" t="s">
        <v>521</v>
      </c>
    </row>
    <row r="446" spans="1:13" s="8" customFormat="1" ht="41.25" customHeight="1" x14ac:dyDescent="0.25">
      <c r="A446" s="63" t="s">
        <v>282</v>
      </c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4"/>
    </row>
    <row r="447" spans="1:13" s="20" customFormat="1" ht="62.45" customHeight="1" x14ac:dyDescent="0.25">
      <c r="A447" s="41" t="s">
        <v>62</v>
      </c>
      <c r="B447" s="42"/>
      <c r="C447" s="50" t="s">
        <v>281</v>
      </c>
      <c r="D447" s="50"/>
      <c r="E447" s="44">
        <v>44880</v>
      </c>
      <c r="F447" s="44">
        <v>4446</v>
      </c>
      <c r="G447" s="92">
        <v>44880</v>
      </c>
      <c r="H447" s="44">
        <f>G447-E447</f>
        <v>0</v>
      </c>
      <c r="I447" s="175">
        <f>G447/E447</f>
        <v>1</v>
      </c>
      <c r="J447" s="46" t="s">
        <v>246</v>
      </c>
      <c r="K447" s="47"/>
      <c r="L447" s="44" t="s">
        <v>154</v>
      </c>
      <c r="M447" s="176" t="s">
        <v>272</v>
      </c>
    </row>
    <row r="448" spans="1:13" s="8" customFormat="1" ht="36" customHeight="1" x14ac:dyDescent="0.25">
      <c r="A448" s="185" t="s">
        <v>254</v>
      </c>
      <c r="B448" s="186"/>
      <c r="C448" s="186"/>
      <c r="D448" s="186"/>
      <c r="E448" s="186"/>
      <c r="F448" s="186"/>
      <c r="G448" s="186"/>
      <c r="H448" s="186"/>
      <c r="I448" s="186"/>
      <c r="J448" s="186"/>
      <c r="K448" s="186"/>
      <c r="L448" s="186"/>
      <c r="M448" s="187"/>
    </row>
    <row r="449" spans="1:13" s="20" customFormat="1" ht="45" customHeight="1" x14ac:dyDescent="0.25">
      <c r="A449" s="41" t="s">
        <v>63</v>
      </c>
      <c r="B449" s="42"/>
      <c r="C449" s="50" t="s">
        <v>211</v>
      </c>
      <c r="D449" s="50"/>
      <c r="E449" s="44">
        <v>87</v>
      </c>
      <c r="F449" s="44">
        <v>24</v>
      </c>
      <c r="G449" s="44">
        <v>87</v>
      </c>
      <c r="H449" s="44">
        <f>G449-E449</f>
        <v>0</v>
      </c>
      <c r="I449" s="175">
        <f>G449/E449</f>
        <v>1</v>
      </c>
      <c r="J449" s="46" t="s">
        <v>246</v>
      </c>
      <c r="K449" s="47"/>
      <c r="L449" s="44" t="s">
        <v>155</v>
      </c>
      <c r="M449" s="176" t="s">
        <v>273</v>
      </c>
    </row>
    <row r="450" spans="1:13" s="8" customFormat="1" ht="48.2" customHeight="1" x14ac:dyDescent="0.25">
      <c r="A450" s="63" t="s">
        <v>255</v>
      </c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4"/>
    </row>
    <row r="451" spans="1:13" s="20" customFormat="1" ht="45" customHeight="1" x14ac:dyDescent="0.25">
      <c r="A451" s="41" t="s">
        <v>63</v>
      </c>
      <c r="B451" s="42"/>
      <c r="C451" s="50" t="s">
        <v>211</v>
      </c>
      <c r="D451" s="50"/>
      <c r="E451" s="44">
        <v>13</v>
      </c>
      <c r="F451" s="44">
        <v>10</v>
      </c>
      <c r="G451" s="44">
        <v>13</v>
      </c>
      <c r="H451" s="44">
        <f>G451-E451</f>
        <v>0</v>
      </c>
      <c r="I451" s="175">
        <f>G451/E451</f>
        <v>1</v>
      </c>
      <c r="J451" s="46" t="s">
        <v>246</v>
      </c>
      <c r="K451" s="47"/>
      <c r="L451" s="44" t="s">
        <v>156</v>
      </c>
      <c r="M451" s="176" t="s">
        <v>274</v>
      </c>
    </row>
    <row r="452" spans="1:13" s="8" customFormat="1" ht="37.5" customHeight="1" x14ac:dyDescent="0.25">
      <c r="A452" s="63" t="s">
        <v>256</v>
      </c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4"/>
    </row>
    <row r="453" spans="1:13" s="20" customFormat="1" ht="45" customHeight="1" x14ac:dyDescent="0.25">
      <c r="A453" s="41" t="s">
        <v>63</v>
      </c>
      <c r="B453" s="42"/>
      <c r="C453" s="50" t="s">
        <v>211</v>
      </c>
      <c r="D453" s="50"/>
      <c r="E453" s="44">
        <v>40</v>
      </c>
      <c r="F453" s="44">
        <v>90</v>
      </c>
      <c r="G453" s="44">
        <v>40</v>
      </c>
      <c r="H453" s="129">
        <f>G453-E453</f>
        <v>0</v>
      </c>
      <c r="I453" s="175">
        <f>G453/E453</f>
        <v>1</v>
      </c>
      <c r="J453" s="46" t="s">
        <v>246</v>
      </c>
      <c r="K453" s="47"/>
      <c r="L453" s="44" t="s">
        <v>157</v>
      </c>
      <c r="M453" s="176" t="s">
        <v>275</v>
      </c>
    </row>
    <row r="454" spans="1:13" s="8" customFormat="1" ht="48.2" customHeight="1" x14ac:dyDescent="0.25">
      <c r="A454" s="63" t="s">
        <v>257</v>
      </c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4"/>
    </row>
    <row r="455" spans="1:13" s="20" customFormat="1" ht="45" customHeight="1" x14ac:dyDescent="0.25">
      <c r="A455" s="41" t="s">
        <v>63</v>
      </c>
      <c r="B455" s="42"/>
      <c r="C455" s="50" t="s">
        <v>211</v>
      </c>
      <c r="D455" s="50"/>
      <c r="E455" s="44">
        <v>34</v>
      </c>
      <c r="F455" s="44">
        <v>50</v>
      </c>
      <c r="G455" s="44">
        <v>34</v>
      </c>
      <c r="H455" s="44">
        <f>G455-E455</f>
        <v>0</v>
      </c>
      <c r="I455" s="175">
        <f>G455/E455</f>
        <v>1</v>
      </c>
      <c r="J455" s="46" t="s">
        <v>246</v>
      </c>
      <c r="K455" s="47"/>
      <c r="L455" s="44" t="s">
        <v>158</v>
      </c>
      <c r="M455" s="176" t="s">
        <v>276</v>
      </c>
    </row>
    <row r="456" spans="1:13" s="8" customFormat="1" ht="28.5" customHeight="1" x14ac:dyDescent="0.25">
      <c r="A456" s="63" t="s">
        <v>258</v>
      </c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4"/>
    </row>
    <row r="457" spans="1:13" s="20" customFormat="1" ht="45" customHeight="1" x14ac:dyDescent="0.25">
      <c r="A457" s="41" t="s">
        <v>63</v>
      </c>
      <c r="B457" s="42"/>
      <c r="C457" s="50" t="s">
        <v>211</v>
      </c>
      <c r="D457" s="50"/>
      <c r="E457" s="44">
        <v>7</v>
      </c>
      <c r="F457" s="44">
        <v>10</v>
      </c>
      <c r="G457" s="44">
        <v>7</v>
      </c>
      <c r="H457" s="44">
        <f>G457-E457</f>
        <v>0</v>
      </c>
      <c r="I457" s="175">
        <f>G457/E457</f>
        <v>1</v>
      </c>
      <c r="J457" s="46" t="s">
        <v>246</v>
      </c>
      <c r="K457" s="47"/>
      <c r="L457" s="44" t="s">
        <v>159</v>
      </c>
      <c r="M457" s="176" t="s">
        <v>277</v>
      </c>
    </row>
    <row r="458" spans="1:13" s="8" customFormat="1" ht="53.45" customHeight="1" x14ac:dyDescent="0.25">
      <c r="A458" s="63" t="s">
        <v>504</v>
      </c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4"/>
    </row>
    <row r="459" spans="1:13" s="20" customFormat="1" ht="45" customHeight="1" x14ac:dyDescent="0.25">
      <c r="A459" s="41" t="s">
        <v>63</v>
      </c>
      <c r="B459" s="42"/>
      <c r="C459" s="50" t="s">
        <v>211</v>
      </c>
      <c r="D459" s="50"/>
      <c r="E459" s="44">
        <v>4</v>
      </c>
      <c r="F459" s="44">
        <v>1</v>
      </c>
      <c r="G459" s="44">
        <v>4</v>
      </c>
      <c r="H459" s="44">
        <f>G459-E459</f>
        <v>0</v>
      </c>
      <c r="I459" s="175">
        <f>G459/E459</f>
        <v>1</v>
      </c>
      <c r="J459" s="188" t="s">
        <v>246</v>
      </c>
      <c r="K459" s="188"/>
      <c r="L459" s="44" t="s">
        <v>160</v>
      </c>
      <c r="M459" s="176" t="s">
        <v>279</v>
      </c>
    </row>
    <row r="460" spans="1:13" s="8" customFormat="1" ht="40.700000000000003" customHeight="1" x14ac:dyDescent="0.25">
      <c r="A460" s="63" t="s">
        <v>259</v>
      </c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4"/>
    </row>
    <row r="461" spans="1:13" s="20" customFormat="1" ht="45" customHeight="1" x14ac:dyDescent="0.25">
      <c r="A461" s="41" t="s">
        <v>63</v>
      </c>
      <c r="B461" s="42"/>
      <c r="C461" s="50" t="s">
        <v>211</v>
      </c>
      <c r="D461" s="50"/>
      <c r="E461" s="44">
        <v>100</v>
      </c>
      <c r="F461" s="44">
        <v>100</v>
      </c>
      <c r="G461" s="44">
        <v>100</v>
      </c>
      <c r="H461" s="44">
        <f>G461-E461</f>
        <v>0</v>
      </c>
      <c r="I461" s="175">
        <f>G461/E461</f>
        <v>1</v>
      </c>
      <c r="J461" s="46" t="s">
        <v>246</v>
      </c>
      <c r="K461" s="47"/>
      <c r="L461" s="44" t="s">
        <v>161</v>
      </c>
      <c r="M461" s="181" t="s">
        <v>505</v>
      </c>
    </row>
    <row r="462" spans="1:13" s="8" customFormat="1" ht="38.25" customHeight="1" x14ac:dyDescent="0.25">
      <c r="A462" s="63" t="s">
        <v>260</v>
      </c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4"/>
    </row>
    <row r="463" spans="1:13" s="20" customFormat="1" ht="45" customHeight="1" x14ac:dyDescent="0.25">
      <c r="A463" s="41" t="s">
        <v>63</v>
      </c>
      <c r="B463" s="42"/>
      <c r="C463" s="50" t="s">
        <v>278</v>
      </c>
      <c r="D463" s="50"/>
      <c r="E463" s="44">
        <v>12507</v>
      </c>
      <c r="F463" s="44">
        <v>3</v>
      </c>
      <c r="G463" s="44">
        <v>12507</v>
      </c>
      <c r="H463" s="44">
        <f>G463-E463</f>
        <v>0</v>
      </c>
      <c r="I463" s="175">
        <f>G463/E463</f>
        <v>1</v>
      </c>
      <c r="J463" s="46" t="s">
        <v>246</v>
      </c>
      <c r="K463" s="47"/>
      <c r="L463" s="44" t="s">
        <v>162</v>
      </c>
      <c r="M463" s="181" t="s">
        <v>506</v>
      </c>
    </row>
    <row r="464" spans="1:13" s="8" customFormat="1" ht="42" customHeight="1" x14ac:dyDescent="0.25">
      <c r="A464" s="63" t="s">
        <v>261</v>
      </c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4"/>
    </row>
    <row r="465" spans="1:14" s="20" customFormat="1" ht="28.5" customHeight="1" x14ac:dyDescent="0.25">
      <c r="A465" s="41" t="s">
        <v>63</v>
      </c>
      <c r="B465" s="42"/>
      <c r="C465" s="50" t="s">
        <v>212</v>
      </c>
      <c r="D465" s="50"/>
      <c r="E465" s="44">
        <v>220</v>
      </c>
      <c r="F465" s="44">
        <v>8691</v>
      </c>
      <c r="G465" s="44">
        <v>220</v>
      </c>
      <c r="H465" s="44">
        <f>G465-E465</f>
        <v>0</v>
      </c>
      <c r="I465" s="175">
        <f>G465/E465</f>
        <v>1</v>
      </c>
      <c r="J465" s="46" t="s">
        <v>246</v>
      </c>
      <c r="K465" s="47"/>
      <c r="L465" s="44" t="s">
        <v>155</v>
      </c>
      <c r="M465" s="181" t="s">
        <v>507</v>
      </c>
      <c r="N465" s="20">
        <f>(I465+I463+I461+I459+I457+I455+I453+I451+I449)/8</f>
        <v>1.125</v>
      </c>
    </row>
    <row r="466" spans="1:14" s="8" customFormat="1" ht="45" customHeight="1" x14ac:dyDescent="0.25">
      <c r="A466" s="126" t="s">
        <v>64</v>
      </c>
      <c r="B466" s="127"/>
      <c r="C466" s="127"/>
      <c r="D466" s="127"/>
      <c r="E466" s="127"/>
      <c r="F466" s="127"/>
      <c r="G466" s="127"/>
      <c r="H466" s="127"/>
      <c r="I466" s="127"/>
      <c r="J466" s="127"/>
      <c r="K466" s="127"/>
      <c r="L466" s="127"/>
      <c r="M466" s="128"/>
    </row>
    <row r="467" spans="1:14" s="8" customFormat="1" ht="53.45" customHeight="1" x14ac:dyDescent="0.25">
      <c r="A467" s="63" t="s">
        <v>67</v>
      </c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4"/>
    </row>
    <row r="468" spans="1:14" s="8" customFormat="1" ht="38.25" customHeight="1" x14ac:dyDescent="0.25">
      <c r="A468" s="41" t="s">
        <v>65</v>
      </c>
      <c r="B468" s="42"/>
      <c r="C468" s="50" t="s">
        <v>70</v>
      </c>
      <c r="D468" s="50"/>
      <c r="E468" s="129">
        <v>27358</v>
      </c>
      <c r="F468" s="129"/>
      <c r="G468" s="129">
        <v>30045</v>
      </c>
      <c r="H468" s="129">
        <f>G468-E468</f>
        <v>2687</v>
      </c>
      <c r="I468" s="45">
        <f t="shared" ref="I468:I471" si="140">G468/E468</f>
        <v>1.0982162438774765</v>
      </c>
      <c r="J468" s="189" t="s">
        <v>246</v>
      </c>
      <c r="K468" s="189"/>
      <c r="L468" s="44" t="s">
        <v>69</v>
      </c>
      <c r="M468" s="190"/>
    </row>
    <row r="469" spans="1:14" s="8" customFormat="1" ht="32.25" customHeight="1" x14ac:dyDescent="0.25">
      <c r="A469" s="63" t="s">
        <v>68</v>
      </c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4"/>
    </row>
    <row r="470" spans="1:14" s="8" customFormat="1" ht="36.75" customHeight="1" x14ac:dyDescent="0.25">
      <c r="A470" s="41" t="s">
        <v>65</v>
      </c>
      <c r="B470" s="42"/>
      <c r="C470" s="50" t="s">
        <v>72</v>
      </c>
      <c r="D470" s="50"/>
      <c r="E470" s="129">
        <v>27358</v>
      </c>
      <c r="F470" s="129"/>
      <c r="G470" s="129">
        <v>30045</v>
      </c>
      <c r="H470" s="129">
        <f t="shared" ref="H470:H472" si="141">G470-E470</f>
        <v>2687</v>
      </c>
      <c r="I470" s="45">
        <f t="shared" si="140"/>
        <v>1.0982162438774765</v>
      </c>
      <c r="J470" s="189" t="s">
        <v>246</v>
      </c>
      <c r="K470" s="189"/>
      <c r="L470" s="44" t="s">
        <v>71</v>
      </c>
      <c r="M470" s="142" t="s">
        <v>524</v>
      </c>
    </row>
    <row r="471" spans="1:14" s="8" customFormat="1" ht="50.25" customHeight="1" x14ac:dyDescent="0.25">
      <c r="A471" s="41" t="s">
        <v>65</v>
      </c>
      <c r="B471" s="42"/>
      <c r="C471" s="50" t="s">
        <v>73</v>
      </c>
      <c r="D471" s="50"/>
      <c r="E471" s="129">
        <v>27358</v>
      </c>
      <c r="F471" s="129"/>
      <c r="G471" s="129">
        <v>30045</v>
      </c>
      <c r="H471" s="129">
        <f t="shared" si="141"/>
        <v>2687</v>
      </c>
      <c r="I471" s="45">
        <f t="shared" si="140"/>
        <v>1.0982162438774765</v>
      </c>
      <c r="J471" s="189" t="s">
        <v>246</v>
      </c>
      <c r="K471" s="189"/>
      <c r="L471" s="44" t="s">
        <v>71</v>
      </c>
      <c r="M471" s="163"/>
    </row>
    <row r="472" spans="1:14" s="8" customFormat="1" ht="74.25" customHeight="1" x14ac:dyDescent="0.25">
      <c r="A472" s="41" t="s">
        <v>65</v>
      </c>
      <c r="B472" s="42"/>
      <c r="C472" s="50" t="s">
        <v>203</v>
      </c>
      <c r="D472" s="50"/>
      <c r="E472" s="129">
        <v>3</v>
      </c>
      <c r="F472" s="129"/>
      <c r="G472" s="129">
        <v>3</v>
      </c>
      <c r="H472" s="129">
        <f t="shared" si="141"/>
        <v>0</v>
      </c>
      <c r="I472" s="45">
        <f t="shared" ref="I472" si="142">G472/E472</f>
        <v>1</v>
      </c>
      <c r="J472" s="189" t="s">
        <v>247</v>
      </c>
      <c r="K472" s="189"/>
      <c r="L472" s="44" t="s">
        <v>163</v>
      </c>
      <c r="M472" s="151"/>
    </row>
    <row r="473" spans="1:14" s="11" customFormat="1" ht="27.75" customHeight="1" x14ac:dyDescent="0.25">
      <c r="A473" s="2"/>
      <c r="B473" s="19"/>
      <c r="C473" s="2"/>
      <c r="D473" s="2"/>
      <c r="E473" s="2"/>
      <c r="F473" s="2"/>
      <c r="G473" s="2"/>
      <c r="H473" s="2"/>
      <c r="I473" s="2"/>
      <c r="J473" s="2"/>
      <c r="K473" s="2"/>
      <c r="M473" s="12"/>
    </row>
    <row r="474" spans="1:14" s="11" customFormat="1" ht="24.75" customHeight="1" x14ac:dyDescent="0.25">
      <c r="A474" s="19" t="s">
        <v>202</v>
      </c>
      <c r="B474" s="13"/>
      <c r="C474" s="24"/>
      <c r="D474" s="24"/>
      <c r="E474" s="22"/>
      <c r="F474" s="22"/>
      <c r="G474" s="22"/>
      <c r="H474" s="14"/>
      <c r="M474" s="12"/>
    </row>
    <row r="475" spans="1:14" s="11" customFormat="1" ht="24.75" customHeight="1" x14ac:dyDescent="0.25">
      <c r="A475" s="13"/>
      <c r="B475" s="13"/>
      <c r="C475" s="23"/>
      <c r="D475" s="23"/>
      <c r="E475" s="22"/>
      <c r="F475" s="22"/>
      <c r="M475" s="12"/>
    </row>
    <row r="476" spans="1:14" ht="24.75" customHeight="1" x14ac:dyDescent="0.25">
      <c r="A476" s="13"/>
      <c r="B476" s="15"/>
      <c r="C476" s="24"/>
      <c r="D476" s="24"/>
      <c r="E476" s="22"/>
      <c r="F476" s="22"/>
      <c r="G476" s="11"/>
      <c r="H476" s="11"/>
      <c r="I476" s="11"/>
      <c r="J476" s="11"/>
      <c r="K476" s="11"/>
    </row>
    <row r="477" spans="1:14" ht="30" x14ac:dyDescent="0.25">
      <c r="A477" s="15" t="s">
        <v>201</v>
      </c>
      <c r="C477" s="11"/>
      <c r="D477" s="11"/>
      <c r="E477" s="11"/>
      <c r="F477" s="11"/>
      <c r="G477" s="11"/>
      <c r="H477" s="11"/>
      <c r="I477" s="11"/>
      <c r="J477" s="11"/>
      <c r="K477" s="11"/>
    </row>
  </sheetData>
  <autoFilter ref="A8:M472">
    <filterColumn colId="0" showButton="0"/>
    <filterColumn colId="2" showButton="0"/>
    <filterColumn colId="9" showButton="0"/>
  </autoFilter>
  <mergeCells count="1167">
    <mergeCell ref="C251:D251"/>
    <mergeCell ref="J251:K251"/>
    <mergeCell ref="A252:B252"/>
    <mergeCell ref="C252:D252"/>
    <mergeCell ref="J252:K252"/>
    <mergeCell ref="A274:B274"/>
    <mergeCell ref="C274:D274"/>
    <mergeCell ref="A275:B275"/>
    <mergeCell ref="C275:D275"/>
    <mergeCell ref="A276:B276"/>
    <mergeCell ref="C276:D276"/>
    <mergeCell ref="J274:K274"/>
    <mergeCell ref="J275:K275"/>
    <mergeCell ref="J276:K276"/>
    <mergeCell ref="A273:M273"/>
    <mergeCell ref="J246:K246"/>
    <mergeCell ref="A250:B250"/>
    <mergeCell ref="A266:B266"/>
    <mergeCell ref="C267:D267"/>
    <mergeCell ref="J267:K267"/>
    <mergeCell ref="A267:B267"/>
    <mergeCell ref="C268:D268"/>
    <mergeCell ref="J268:K268"/>
    <mergeCell ref="A264:B264"/>
    <mergeCell ref="C265:D265"/>
    <mergeCell ref="J265:K265"/>
    <mergeCell ref="A265:B265"/>
    <mergeCell ref="C266:D266"/>
    <mergeCell ref="J266:K266"/>
    <mergeCell ref="A259:M259"/>
    <mergeCell ref="A260:B260"/>
    <mergeCell ref="C260:D260"/>
    <mergeCell ref="C194:D194"/>
    <mergeCell ref="A171:B171"/>
    <mergeCell ref="C171:D171"/>
    <mergeCell ref="A170:M170"/>
    <mergeCell ref="J171:K171"/>
    <mergeCell ref="A197:B197"/>
    <mergeCell ref="C197:D197"/>
    <mergeCell ref="A196:M196"/>
    <mergeCell ref="J197:K197"/>
    <mergeCell ref="A198:D198"/>
    <mergeCell ref="J198:K198"/>
    <mergeCell ref="A226:B226"/>
    <mergeCell ref="C226:D226"/>
    <mergeCell ref="J193:K193"/>
    <mergeCell ref="J194:K194"/>
    <mergeCell ref="J226:K226"/>
    <mergeCell ref="A199:M199"/>
    <mergeCell ref="C200:D200"/>
    <mergeCell ref="J200:K200"/>
    <mergeCell ref="A209:M209"/>
    <mergeCell ref="C210:D210"/>
    <mergeCell ref="J210:K210"/>
    <mergeCell ref="A212:B212"/>
    <mergeCell ref="C212:D212"/>
    <mergeCell ref="J212:K212"/>
    <mergeCell ref="A218:M218"/>
    <mergeCell ref="C219:D219"/>
    <mergeCell ref="J219:K219"/>
    <mergeCell ref="A205:B205"/>
    <mergeCell ref="A200:B200"/>
    <mergeCell ref="C201:D201"/>
    <mergeCell ref="C208:D208"/>
    <mergeCell ref="J33:K33"/>
    <mergeCell ref="C33:D33"/>
    <mergeCell ref="A33:B33"/>
    <mergeCell ref="A62:B62"/>
    <mergeCell ref="C62:D62"/>
    <mergeCell ref="A64:B64"/>
    <mergeCell ref="C64:D64"/>
    <mergeCell ref="A65:B65"/>
    <mergeCell ref="C65:D65"/>
    <mergeCell ref="J62:K62"/>
    <mergeCell ref="A102:B102"/>
    <mergeCell ref="C102:D102"/>
    <mergeCell ref="J102:K102"/>
    <mergeCell ref="A135:B135"/>
    <mergeCell ref="C135:D135"/>
    <mergeCell ref="A149:B149"/>
    <mergeCell ref="C149:D149"/>
    <mergeCell ref="J64:K64"/>
    <mergeCell ref="J65:K65"/>
    <mergeCell ref="J135:K135"/>
    <mergeCell ref="J149:K149"/>
    <mergeCell ref="A106:M106"/>
    <mergeCell ref="J92:K92"/>
    <mergeCell ref="J113:K113"/>
    <mergeCell ref="A109:B109"/>
    <mergeCell ref="C110:D110"/>
    <mergeCell ref="J110:K110"/>
    <mergeCell ref="A110:B110"/>
    <mergeCell ref="C111:D111"/>
    <mergeCell ref="J111:K111"/>
    <mergeCell ref="C115:D115"/>
    <mergeCell ref="J115:K115"/>
    <mergeCell ref="A425:B425"/>
    <mergeCell ref="A443:B443"/>
    <mergeCell ref="C443:D443"/>
    <mergeCell ref="J443:K443"/>
    <mergeCell ref="A445:B445"/>
    <mergeCell ref="C378:D378"/>
    <mergeCell ref="J378:K378"/>
    <mergeCell ref="F389:F390"/>
    <mergeCell ref="C384:D384"/>
    <mergeCell ref="A468:B468"/>
    <mergeCell ref="A469:M469"/>
    <mergeCell ref="A471:B471"/>
    <mergeCell ref="A472:B472"/>
    <mergeCell ref="A436:M436"/>
    <mergeCell ref="A438:M438"/>
    <mergeCell ref="A440:M440"/>
    <mergeCell ref="A442:M442"/>
    <mergeCell ref="A444:M444"/>
    <mergeCell ref="A446:M446"/>
    <mergeCell ref="A448:M448"/>
    <mergeCell ref="A450:M450"/>
    <mergeCell ref="A452:M452"/>
    <mergeCell ref="A454:M454"/>
    <mergeCell ref="A456:M456"/>
    <mergeCell ref="A458:M458"/>
    <mergeCell ref="A460:M460"/>
    <mergeCell ref="A462:M462"/>
    <mergeCell ref="A464:M464"/>
    <mergeCell ref="A466:M466"/>
    <mergeCell ref="A467:M467"/>
    <mergeCell ref="A447:B447"/>
    <mergeCell ref="A449:B449"/>
    <mergeCell ref="A451:B451"/>
    <mergeCell ref="A453:B453"/>
    <mergeCell ref="A457:B457"/>
    <mergeCell ref="A463:B463"/>
    <mergeCell ref="A465:B465"/>
    <mergeCell ref="A357:B357"/>
    <mergeCell ref="A360:M360"/>
    <mergeCell ref="C359:D359"/>
    <mergeCell ref="J359:K359"/>
    <mergeCell ref="A361:B361"/>
    <mergeCell ref="A362:M362"/>
    <mergeCell ref="A364:M364"/>
    <mergeCell ref="A363:B363"/>
    <mergeCell ref="A366:M366"/>
    <mergeCell ref="A365:B365"/>
    <mergeCell ref="A368:M368"/>
    <mergeCell ref="A367:B367"/>
    <mergeCell ref="A370:M370"/>
    <mergeCell ref="A369:B369"/>
    <mergeCell ref="A372:M372"/>
    <mergeCell ref="A371:B371"/>
    <mergeCell ref="J421:K421"/>
    <mergeCell ref="J384:K384"/>
    <mergeCell ref="C386:D386"/>
    <mergeCell ref="J386:K386"/>
    <mergeCell ref="C380:D380"/>
    <mergeCell ref="J380:K380"/>
    <mergeCell ref="C382:D382"/>
    <mergeCell ref="J382:K382"/>
    <mergeCell ref="C398:D398"/>
    <mergeCell ref="J398:K398"/>
    <mergeCell ref="A400:B400"/>
    <mergeCell ref="A333:B333"/>
    <mergeCell ref="C335:D335"/>
    <mergeCell ref="J335:K335"/>
    <mergeCell ref="A336:B336"/>
    <mergeCell ref="C332:D332"/>
    <mergeCell ref="J332:K332"/>
    <mergeCell ref="A351:B351"/>
    <mergeCell ref="C352:D352"/>
    <mergeCell ref="J352:K352"/>
    <mergeCell ref="A352:B352"/>
    <mergeCell ref="C353:D353"/>
    <mergeCell ref="J353:K353"/>
    <mergeCell ref="A348:B348"/>
    <mergeCell ref="C349:D349"/>
    <mergeCell ref="J349:K349"/>
    <mergeCell ref="A319:M319"/>
    <mergeCell ref="A320:B320"/>
    <mergeCell ref="C320:D320"/>
    <mergeCell ref="J320:K320"/>
    <mergeCell ref="A321:B321"/>
    <mergeCell ref="C321:D321"/>
    <mergeCell ref="J321:K321"/>
    <mergeCell ref="A326:B326"/>
    <mergeCell ref="C324:D324"/>
    <mergeCell ref="J324:K324"/>
    <mergeCell ref="A325:M325"/>
    <mergeCell ref="C327:D327"/>
    <mergeCell ref="J327:K327"/>
    <mergeCell ref="A328:M328"/>
    <mergeCell ref="A329:B329"/>
    <mergeCell ref="C330:D330"/>
    <mergeCell ref="J330:K330"/>
    <mergeCell ref="A330:B330"/>
    <mergeCell ref="C323:D323"/>
    <mergeCell ref="J323:K323"/>
    <mergeCell ref="A324:B324"/>
    <mergeCell ref="C326:D326"/>
    <mergeCell ref="J326:K326"/>
    <mergeCell ref="A298:M298"/>
    <mergeCell ref="A301:M301"/>
    <mergeCell ref="A302:B302"/>
    <mergeCell ref="C303:D303"/>
    <mergeCell ref="J303:K303"/>
    <mergeCell ref="A304:M304"/>
    <mergeCell ref="A306:B306"/>
    <mergeCell ref="A307:M307"/>
    <mergeCell ref="C308:D308"/>
    <mergeCell ref="J308:K308"/>
    <mergeCell ref="A310:M310"/>
    <mergeCell ref="A312:B312"/>
    <mergeCell ref="A313:M313"/>
    <mergeCell ref="A316:M316"/>
    <mergeCell ref="A317:B317"/>
    <mergeCell ref="A315:B315"/>
    <mergeCell ref="A322:M322"/>
    <mergeCell ref="C299:D299"/>
    <mergeCell ref="J299:K299"/>
    <mergeCell ref="A308:B308"/>
    <mergeCell ref="C309:D309"/>
    <mergeCell ref="C312:D312"/>
    <mergeCell ref="J312:K312"/>
    <mergeCell ref="J314:K314"/>
    <mergeCell ref="J309:K309"/>
    <mergeCell ref="J311:K311"/>
    <mergeCell ref="J287:K287"/>
    <mergeCell ref="A288:B288"/>
    <mergeCell ref="C288:D288"/>
    <mergeCell ref="J288:K288"/>
    <mergeCell ref="A290:B290"/>
    <mergeCell ref="C290:D290"/>
    <mergeCell ref="A286:M286"/>
    <mergeCell ref="A297:D297"/>
    <mergeCell ref="A292:B292"/>
    <mergeCell ref="C292:D292"/>
    <mergeCell ref="J292:K292"/>
    <mergeCell ref="A293:B293"/>
    <mergeCell ref="A294:M294"/>
    <mergeCell ref="A295:B295"/>
    <mergeCell ref="C295:D295"/>
    <mergeCell ref="J295:K295"/>
    <mergeCell ref="A296:B296"/>
    <mergeCell ref="C296:D296"/>
    <mergeCell ref="A291:M291"/>
    <mergeCell ref="A289:B289"/>
    <mergeCell ref="C289:D289"/>
    <mergeCell ref="J289:K289"/>
    <mergeCell ref="J208:K208"/>
    <mergeCell ref="A204:B204"/>
    <mergeCell ref="C205:D205"/>
    <mergeCell ref="J195:K195"/>
    <mergeCell ref="J191:K191"/>
    <mergeCell ref="A192:B192"/>
    <mergeCell ref="A191:B191"/>
    <mergeCell ref="C195:D195"/>
    <mergeCell ref="A195:B195"/>
    <mergeCell ref="A206:B206"/>
    <mergeCell ref="A155:D155"/>
    <mergeCell ref="A156:M156"/>
    <mergeCell ref="C157:D157"/>
    <mergeCell ref="J157:K157"/>
    <mergeCell ref="A159:M159"/>
    <mergeCell ref="A172:M172"/>
    <mergeCell ref="A174:M174"/>
    <mergeCell ref="C175:D175"/>
    <mergeCell ref="J175:K175"/>
    <mergeCell ref="A178:M178"/>
    <mergeCell ref="A181:B181"/>
    <mergeCell ref="C181:D181"/>
    <mergeCell ref="J181:K181"/>
    <mergeCell ref="A183:M183"/>
    <mergeCell ref="C184:D184"/>
    <mergeCell ref="J184:K184"/>
    <mergeCell ref="A193:B193"/>
    <mergeCell ref="A194:B194"/>
    <mergeCell ref="C193:D193"/>
    <mergeCell ref="C191:D191"/>
    <mergeCell ref="J164:K164"/>
    <mergeCell ref="J163:K163"/>
    <mergeCell ref="C153:D153"/>
    <mergeCell ref="A175:B175"/>
    <mergeCell ref="C158:D158"/>
    <mergeCell ref="J158:K158"/>
    <mergeCell ref="J165:K165"/>
    <mergeCell ref="J166:K166"/>
    <mergeCell ref="J177:K177"/>
    <mergeCell ref="C137:D137"/>
    <mergeCell ref="J137:K137"/>
    <mergeCell ref="J138:K138"/>
    <mergeCell ref="A107:B107"/>
    <mergeCell ref="C108:D108"/>
    <mergeCell ref="A108:B108"/>
    <mergeCell ref="C109:D109"/>
    <mergeCell ref="A86:B86"/>
    <mergeCell ref="C86:D86"/>
    <mergeCell ref="J86:K86"/>
    <mergeCell ref="A94:M94"/>
    <mergeCell ref="A95:B95"/>
    <mergeCell ref="C95:D95"/>
    <mergeCell ref="A96:B96"/>
    <mergeCell ref="C96:D96"/>
    <mergeCell ref="J95:K95"/>
    <mergeCell ref="J96:K96"/>
    <mergeCell ref="A98:M98"/>
    <mergeCell ref="C99:D99"/>
    <mergeCell ref="J99:K99"/>
    <mergeCell ref="C145:D145"/>
    <mergeCell ref="A142:B142"/>
    <mergeCell ref="C143:D143"/>
    <mergeCell ref="A136:B136"/>
    <mergeCell ref="C138:D138"/>
    <mergeCell ref="J63:K63"/>
    <mergeCell ref="A66:B66"/>
    <mergeCell ref="A63:B63"/>
    <mergeCell ref="C66:D66"/>
    <mergeCell ref="J66:K66"/>
    <mergeCell ref="J73:K73"/>
    <mergeCell ref="A105:D105"/>
    <mergeCell ref="C107:D107"/>
    <mergeCell ref="A123:L123"/>
    <mergeCell ref="C124:D124"/>
    <mergeCell ref="J124:K124"/>
    <mergeCell ref="A126:M126"/>
    <mergeCell ref="J91:K91"/>
    <mergeCell ref="A81:B81"/>
    <mergeCell ref="A75:B75"/>
    <mergeCell ref="C76:D76"/>
    <mergeCell ref="J76:K76"/>
    <mergeCell ref="A73:B73"/>
    <mergeCell ref="C74:D74"/>
    <mergeCell ref="J74:K74"/>
    <mergeCell ref="A74:B74"/>
    <mergeCell ref="C75:D75"/>
    <mergeCell ref="J75:K75"/>
    <mergeCell ref="A82:B82"/>
    <mergeCell ref="C82:D82"/>
    <mergeCell ref="J82:K82"/>
    <mergeCell ref="C79:D79"/>
    <mergeCell ref="A85:B85"/>
    <mergeCell ref="A72:B72"/>
    <mergeCell ref="C73:D73"/>
    <mergeCell ref="A79:B79"/>
    <mergeCell ref="C80:D80"/>
    <mergeCell ref="A71:B71"/>
    <mergeCell ref="C127:D127"/>
    <mergeCell ref="J127:K127"/>
    <mergeCell ref="A131:B131"/>
    <mergeCell ref="C131:D131"/>
    <mergeCell ref="J131:K131"/>
    <mergeCell ref="C104:D104"/>
    <mergeCell ref="J117:K117"/>
    <mergeCell ref="J108:K108"/>
    <mergeCell ref="J109:K109"/>
    <mergeCell ref="A99:B99"/>
    <mergeCell ref="C100:D100"/>
    <mergeCell ref="J105:K105"/>
    <mergeCell ref="A100:B100"/>
    <mergeCell ref="C101:D101"/>
    <mergeCell ref="C117:D117"/>
    <mergeCell ref="A115:B115"/>
    <mergeCell ref="C116:D116"/>
    <mergeCell ref="J116:K116"/>
    <mergeCell ref="A113:B113"/>
    <mergeCell ref="J101:K101"/>
    <mergeCell ref="A103:B103"/>
    <mergeCell ref="J87:K87"/>
    <mergeCell ref="C93:D93"/>
    <mergeCell ref="J104:K104"/>
    <mergeCell ref="J97:K97"/>
    <mergeCell ref="A97:B97"/>
    <mergeCell ref="C78:D78"/>
    <mergeCell ref="J78:K78"/>
    <mergeCell ref="A78:B78"/>
    <mergeCell ref="A116:B116"/>
    <mergeCell ref="A87:B87"/>
    <mergeCell ref="C216:D216"/>
    <mergeCell ref="J216:K216"/>
    <mergeCell ref="J205:K205"/>
    <mergeCell ref="J222:K222"/>
    <mergeCell ref="J221:K221"/>
    <mergeCell ref="A55:B55"/>
    <mergeCell ref="C55:D55"/>
    <mergeCell ref="J55:K55"/>
    <mergeCell ref="A68:M68"/>
    <mergeCell ref="A67:B67"/>
    <mergeCell ref="A70:M70"/>
    <mergeCell ref="A69:B69"/>
    <mergeCell ref="C69:D69"/>
    <mergeCell ref="J69:K69"/>
    <mergeCell ref="C71:D71"/>
    <mergeCell ref="J71:K71"/>
    <mergeCell ref="A83:M83"/>
    <mergeCell ref="C85:D85"/>
    <mergeCell ref="J85:K85"/>
    <mergeCell ref="A84:B84"/>
    <mergeCell ref="C84:D84"/>
    <mergeCell ref="J84:K84"/>
    <mergeCell ref="A59:B59"/>
    <mergeCell ref="A56:B56"/>
    <mergeCell ref="C56:D56"/>
    <mergeCell ref="A60:B60"/>
    <mergeCell ref="C61:D61"/>
    <mergeCell ref="J61:K61"/>
    <mergeCell ref="C67:D67"/>
    <mergeCell ref="J67:K67"/>
    <mergeCell ref="C60:D60"/>
    <mergeCell ref="C63:D63"/>
    <mergeCell ref="C242:D242"/>
    <mergeCell ref="J240:K240"/>
    <mergeCell ref="A242:B242"/>
    <mergeCell ref="J242:K242"/>
    <mergeCell ref="C235:D235"/>
    <mergeCell ref="J235:K235"/>
    <mergeCell ref="A237:B237"/>
    <mergeCell ref="A216:B216"/>
    <mergeCell ref="C217:D217"/>
    <mergeCell ref="C214:D214"/>
    <mergeCell ref="J214:K214"/>
    <mergeCell ref="A208:B208"/>
    <mergeCell ref="A210:B210"/>
    <mergeCell ref="C211:D211"/>
    <mergeCell ref="J211:K211"/>
    <mergeCell ref="A201:B201"/>
    <mergeCell ref="C202:D202"/>
    <mergeCell ref="C203:D203"/>
    <mergeCell ref="J203:K203"/>
    <mergeCell ref="A203:B203"/>
    <mergeCell ref="C204:D204"/>
    <mergeCell ref="J201:K201"/>
    <mergeCell ref="J202:K202"/>
    <mergeCell ref="A214:B214"/>
    <mergeCell ref="C215:D215"/>
    <mergeCell ref="J215:K215"/>
    <mergeCell ref="C206:D206"/>
    <mergeCell ref="J206:K206"/>
    <mergeCell ref="A202:B202"/>
    <mergeCell ref="C213:D213"/>
    <mergeCell ref="J213:K213"/>
    <mergeCell ref="A222:B222"/>
    <mergeCell ref="J35:K35"/>
    <mergeCell ref="A36:K36"/>
    <mergeCell ref="A37:B37"/>
    <mergeCell ref="C37:D37"/>
    <mergeCell ref="J37:K37"/>
    <mergeCell ref="A34:B34"/>
    <mergeCell ref="C34:D34"/>
    <mergeCell ref="A40:B40"/>
    <mergeCell ref="C40:D40"/>
    <mergeCell ref="J40:K40"/>
    <mergeCell ref="A41:B41"/>
    <mergeCell ref="C41:D41"/>
    <mergeCell ref="A153:B153"/>
    <mergeCell ref="C154:D154"/>
    <mergeCell ref="J154:K154"/>
    <mergeCell ref="A154:B154"/>
    <mergeCell ref="A90:B90"/>
    <mergeCell ref="C91:D91"/>
    <mergeCell ref="J107:K107"/>
    <mergeCell ref="A104:B104"/>
    <mergeCell ref="J139:K139"/>
    <mergeCell ref="J142:K142"/>
    <mergeCell ref="J143:K143"/>
    <mergeCell ref="J144:K144"/>
    <mergeCell ref="J145:K145"/>
    <mergeCell ref="J148:K148"/>
    <mergeCell ref="J152:K152"/>
    <mergeCell ref="J153:K153"/>
    <mergeCell ref="J150:K150"/>
    <mergeCell ref="A132:B132"/>
    <mergeCell ref="C133:D133"/>
    <mergeCell ref="J133:K133"/>
    <mergeCell ref="J60:K60"/>
    <mergeCell ref="A58:K58"/>
    <mergeCell ref="C59:D59"/>
    <mergeCell ref="J59:K59"/>
    <mergeCell ref="J93:K93"/>
    <mergeCell ref="A91:B91"/>
    <mergeCell ref="C92:D92"/>
    <mergeCell ref="A92:B92"/>
    <mergeCell ref="C72:D72"/>
    <mergeCell ref="J72:K72"/>
    <mergeCell ref="A76:B76"/>
    <mergeCell ref="C77:D77"/>
    <mergeCell ref="J34:K34"/>
    <mergeCell ref="J43:K43"/>
    <mergeCell ref="J44:K44"/>
    <mergeCell ref="J45:K45"/>
    <mergeCell ref="J46:K46"/>
    <mergeCell ref="J48:K48"/>
    <mergeCell ref="J49:K49"/>
    <mergeCell ref="J50:K50"/>
    <mergeCell ref="J38:K38"/>
    <mergeCell ref="J39:K39"/>
    <mergeCell ref="J53:K53"/>
    <mergeCell ref="J54:K54"/>
    <mergeCell ref="A61:B61"/>
    <mergeCell ref="A38:B38"/>
    <mergeCell ref="C38:D38"/>
    <mergeCell ref="A39:B39"/>
    <mergeCell ref="C39:D39"/>
    <mergeCell ref="A35:B35"/>
    <mergeCell ref="C35:D35"/>
    <mergeCell ref="A44:B44"/>
    <mergeCell ref="C44:D44"/>
    <mergeCell ref="A45:B45"/>
    <mergeCell ref="C45:D45"/>
    <mergeCell ref="A42:B42"/>
    <mergeCell ref="C42:D42"/>
    <mergeCell ref="J42:K42"/>
    <mergeCell ref="A43:B43"/>
    <mergeCell ref="C43:D43"/>
    <mergeCell ref="C47:D47"/>
    <mergeCell ref="J47:K47"/>
    <mergeCell ref="A48:B48"/>
    <mergeCell ref="C48:D48"/>
    <mergeCell ref="A46:B46"/>
    <mergeCell ref="C46:D46"/>
    <mergeCell ref="J56:K56"/>
    <mergeCell ref="A57:B57"/>
    <mergeCell ref="A211:B211"/>
    <mergeCell ref="C192:D192"/>
    <mergeCell ref="J192:K192"/>
    <mergeCell ref="A189:B189"/>
    <mergeCell ref="J204:K204"/>
    <mergeCell ref="C87:D87"/>
    <mergeCell ref="C114:D114"/>
    <mergeCell ref="J114:K114"/>
    <mergeCell ref="A114:B114"/>
    <mergeCell ref="A111:B111"/>
    <mergeCell ref="C112:D112"/>
    <mergeCell ref="J112:K112"/>
    <mergeCell ref="A112:B112"/>
    <mergeCell ref="C113:D113"/>
    <mergeCell ref="J88:K88"/>
    <mergeCell ref="J89:K89"/>
    <mergeCell ref="J41:K41"/>
    <mergeCell ref="A49:B49"/>
    <mergeCell ref="C49:D49"/>
    <mergeCell ref="A50:B50"/>
    <mergeCell ref="C50:D50"/>
    <mergeCell ref="A47:B47"/>
    <mergeCell ref="C57:D57"/>
    <mergeCell ref="J57:K57"/>
    <mergeCell ref="J130:K130"/>
    <mergeCell ref="A101:B101"/>
    <mergeCell ref="A52:K52"/>
    <mergeCell ref="A53:B53"/>
    <mergeCell ref="C53:D53"/>
    <mergeCell ref="A54:B54"/>
    <mergeCell ref="C54:D54"/>
    <mergeCell ref="A51:B51"/>
    <mergeCell ref="C51:D51"/>
    <mergeCell ref="J51:K51"/>
    <mergeCell ref="J77:K77"/>
    <mergeCell ref="J79:K79"/>
    <mergeCell ref="J80:K80"/>
    <mergeCell ref="J81:K81"/>
    <mergeCell ref="A80:B80"/>
    <mergeCell ref="C81:D81"/>
    <mergeCell ref="A77:B77"/>
    <mergeCell ref="C119:D119"/>
    <mergeCell ref="A119:B119"/>
    <mergeCell ref="C120:D120"/>
    <mergeCell ref="A129:B129"/>
    <mergeCell ref="C130:D130"/>
    <mergeCell ref="A130:B130"/>
    <mergeCell ref="A93:B93"/>
    <mergeCell ref="G6:G7"/>
    <mergeCell ref="H6:H7"/>
    <mergeCell ref="I6:I7"/>
    <mergeCell ref="C7:D7"/>
    <mergeCell ref="A8:B8"/>
    <mergeCell ref="C8:D8"/>
    <mergeCell ref="A19:B19"/>
    <mergeCell ref="C19:D19"/>
    <mergeCell ref="A17:B17"/>
    <mergeCell ref="C17:D17"/>
    <mergeCell ref="A18:B18"/>
    <mergeCell ref="A2:M2"/>
    <mergeCell ref="A3:M3"/>
    <mergeCell ref="A5:I5"/>
    <mergeCell ref="J5:K7"/>
    <mergeCell ref="L5:L7"/>
    <mergeCell ref="M5:M7"/>
    <mergeCell ref="A6:B7"/>
    <mergeCell ref="C6:D6"/>
    <mergeCell ref="E6:E7"/>
    <mergeCell ref="F6:F7"/>
    <mergeCell ref="A13:B13"/>
    <mergeCell ref="C13:D13"/>
    <mergeCell ref="J13:K13"/>
    <mergeCell ref="A14:B14"/>
    <mergeCell ref="C14:D14"/>
    <mergeCell ref="J14:K14"/>
    <mergeCell ref="A10:K10"/>
    <mergeCell ref="A11:B11"/>
    <mergeCell ref="C11:D11"/>
    <mergeCell ref="J11:K11"/>
    <mergeCell ref="A12:B12"/>
    <mergeCell ref="C12:D12"/>
    <mergeCell ref="J12:K12"/>
    <mergeCell ref="J8:K8"/>
    <mergeCell ref="A9:K9"/>
    <mergeCell ref="C18:D18"/>
    <mergeCell ref="A15:B15"/>
    <mergeCell ref="C15:D15"/>
    <mergeCell ref="A16:B16"/>
    <mergeCell ref="C16:D16"/>
    <mergeCell ref="A24:B24"/>
    <mergeCell ref="C24:D24"/>
    <mergeCell ref="J24:K24"/>
    <mergeCell ref="J15:K15"/>
    <mergeCell ref="J16:K16"/>
    <mergeCell ref="J17:K17"/>
    <mergeCell ref="J18:K18"/>
    <mergeCell ref="J19:K19"/>
    <mergeCell ref="J20:K20"/>
    <mergeCell ref="J21:K21"/>
    <mergeCell ref="J22:K22"/>
    <mergeCell ref="A25:B25"/>
    <mergeCell ref="C25:D25"/>
    <mergeCell ref="J25:K25"/>
    <mergeCell ref="A22:B22"/>
    <mergeCell ref="C22:D22"/>
    <mergeCell ref="A23:B23"/>
    <mergeCell ref="C23:D23"/>
    <mergeCell ref="J23:K23"/>
    <mergeCell ref="A20:B20"/>
    <mergeCell ref="C20:D20"/>
    <mergeCell ref="A21:B21"/>
    <mergeCell ref="C21:D21"/>
    <mergeCell ref="A32:K32"/>
    <mergeCell ref="A30:B30"/>
    <mergeCell ref="C30:D30"/>
    <mergeCell ref="J30:K30"/>
    <mergeCell ref="A31:B31"/>
    <mergeCell ref="C31:D31"/>
    <mergeCell ref="J31:K31"/>
    <mergeCell ref="A26:K26"/>
    <mergeCell ref="A27:B27"/>
    <mergeCell ref="C27:D27"/>
    <mergeCell ref="J27:K27"/>
    <mergeCell ref="A28:B28"/>
    <mergeCell ref="C28:D28"/>
    <mergeCell ref="J28:K28"/>
    <mergeCell ref="A29:B29"/>
    <mergeCell ref="C29:D29"/>
    <mergeCell ref="J29:K29"/>
    <mergeCell ref="C88:D88"/>
    <mergeCell ref="A88:B88"/>
    <mergeCell ref="C89:D89"/>
    <mergeCell ref="J100:K100"/>
    <mergeCell ref="C103:D103"/>
    <mergeCell ref="J103:K103"/>
    <mergeCell ref="C97:D97"/>
    <mergeCell ref="A118:B118"/>
    <mergeCell ref="C132:D132"/>
    <mergeCell ref="A127:B127"/>
    <mergeCell ref="C128:D128"/>
    <mergeCell ref="J128:K128"/>
    <mergeCell ref="A125:B125"/>
    <mergeCell ref="J125:K125"/>
    <mergeCell ref="A124:B124"/>
    <mergeCell ref="C125:D125"/>
    <mergeCell ref="A128:B128"/>
    <mergeCell ref="C129:D129"/>
    <mergeCell ref="J129:K129"/>
    <mergeCell ref="J132:K132"/>
    <mergeCell ref="A117:B117"/>
    <mergeCell ref="C118:D118"/>
    <mergeCell ref="A121:B121"/>
    <mergeCell ref="C122:D122"/>
    <mergeCell ref="J122:K122"/>
    <mergeCell ref="J118:K118"/>
    <mergeCell ref="J119:K119"/>
    <mergeCell ref="J120:K120"/>
    <mergeCell ref="J121:K121"/>
    <mergeCell ref="A122:B122"/>
    <mergeCell ref="A120:B120"/>
    <mergeCell ref="C121:D121"/>
    <mergeCell ref="A134:B134"/>
    <mergeCell ref="J136:K136"/>
    <mergeCell ref="C136:D136"/>
    <mergeCell ref="A138:B138"/>
    <mergeCell ref="C139:D139"/>
    <mergeCell ref="A137:B137"/>
    <mergeCell ref="J90:K90"/>
    <mergeCell ref="A89:B89"/>
    <mergeCell ref="C90:D90"/>
    <mergeCell ref="C152:D152"/>
    <mergeCell ref="A146:B146"/>
    <mergeCell ref="C147:D147"/>
    <mergeCell ref="J147:K147"/>
    <mergeCell ref="A147:B147"/>
    <mergeCell ref="C148:D148"/>
    <mergeCell ref="C141:D141"/>
    <mergeCell ref="J141:K141"/>
    <mergeCell ref="A144:B144"/>
    <mergeCell ref="A141:B141"/>
    <mergeCell ref="C142:D142"/>
    <mergeCell ref="C150:D150"/>
    <mergeCell ref="A143:B143"/>
    <mergeCell ref="C144:D144"/>
    <mergeCell ref="A139:B139"/>
    <mergeCell ref="C151:D151"/>
    <mergeCell ref="J151:K151"/>
    <mergeCell ref="A152:B152"/>
    <mergeCell ref="A140:M140"/>
    <mergeCell ref="A151:B151"/>
    <mergeCell ref="A148:B148"/>
    <mergeCell ref="A150:B150"/>
    <mergeCell ref="C160:D160"/>
    <mergeCell ref="J160:K160"/>
    <mergeCell ref="C177:D177"/>
    <mergeCell ref="J162:K162"/>
    <mergeCell ref="J167:K167"/>
    <mergeCell ref="C173:D173"/>
    <mergeCell ref="J173:K173"/>
    <mergeCell ref="J168:K168"/>
    <mergeCell ref="C169:D169"/>
    <mergeCell ref="A157:B157"/>
    <mergeCell ref="C179:D179"/>
    <mergeCell ref="J179:K179"/>
    <mergeCell ref="A165:B165"/>
    <mergeCell ref="C166:D166"/>
    <mergeCell ref="A166:B166"/>
    <mergeCell ref="C167:D167"/>
    <mergeCell ref="A163:B163"/>
    <mergeCell ref="C164:D164"/>
    <mergeCell ref="A164:B164"/>
    <mergeCell ref="C165:D165"/>
    <mergeCell ref="A161:B161"/>
    <mergeCell ref="C162:D162"/>
    <mergeCell ref="A162:B162"/>
    <mergeCell ref="C163:D163"/>
    <mergeCell ref="A158:B158"/>
    <mergeCell ref="A160:B160"/>
    <mergeCell ref="C161:D161"/>
    <mergeCell ref="J161:K161"/>
    <mergeCell ref="A190:M190"/>
    <mergeCell ref="A173:B173"/>
    <mergeCell ref="A167:B167"/>
    <mergeCell ref="C168:D168"/>
    <mergeCell ref="A168:B168"/>
    <mergeCell ref="J169:K169"/>
    <mergeCell ref="A185:B185"/>
    <mergeCell ref="C186:D186"/>
    <mergeCell ref="A180:B180"/>
    <mergeCell ref="C182:D182"/>
    <mergeCell ref="J182:K182"/>
    <mergeCell ref="A177:B177"/>
    <mergeCell ref="A184:B184"/>
    <mergeCell ref="C185:D185"/>
    <mergeCell ref="J185:K185"/>
    <mergeCell ref="C176:D176"/>
    <mergeCell ref="J176:K176"/>
    <mergeCell ref="A176:B176"/>
    <mergeCell ref="A169:B169"/>
    <mergeCell ref="A188:B188"/>
    <mergeCell ref="C189:D189"/>
    <mergeCell ref="A186:B186"/>
    <mergeCell ref="C187:D187"/>
    <mergeCell ref="A187:B187"/>
    <mergeCell ref="C188:D188"/>
    <mergeCell ref="J186:K186"/>
    <mergeCell ref="J187:K187"/>
    <mergeCell ref="J188:K188"/>
    <mergeCell ref="J189:K189"/>
    <mergeCell ref="C223:D223"/>
    <mergeCell ref="J223:K223"/>
    <mergeCell ref="C227:D227"/>
    <mergeCell ref="A213:B213"/>
    <mergeCell ref="A207:B207"/>
    <mergeCell ref="J217:K217"/>
    <mergeCell ref="A217:B217"/>
    <mergeCell ref="A220:B220"/>
    <mergeCell ref="A225:B225"/>
    <mergeCell ref="A223:B223"/>
    <mergeCell ref="A232:B232"/>
    <mergeCell ref="C233:D233"/>
    <mergeCell ref="J233:K233"/>
    <mergeCell ref="A219:B219"/>
    <mergeCell ref="C221:D221"/>
    <mergeCell ref="A221:B221"/>
    <mergeCell ref="C222:D222"/>
    <mergeCell ref="J227:K227"/>
    <mergeCell ref="J230:K230"/>
    <mergeCell ref="J231:K231"/>
    <mergeCell ref="C220:D220"/>
    <mergeCell ref="J220:K220"/>
    <mergeCell ref="A224:M224"/>
    <mergeCell ref="C225:D225"/>
    <mergeCell ref="J225:K225"/>
    <mergeCell ref="A227:B227"/>
    <mergeCell ref="A228:M228"/>
    <mergeCell ref="C229:D229"/>
    <mergeCell ref="J229:K229"/>
    <mergeCell ref="C207:D207"/>
    <mergeCell ref="J207:K207"/>
    <mergeCell ref="A215:B215"/>
    <mergeCell ref="A234:M234"/>
    <mergeCell ref="A233:B233"/>
    <mergeCell ref="A230:B230"/>
    <mergeCell ref="C231:D231"/>
    <mergeCell ref="A231:B231"/>
    <mergeCell ref="C232:D232"/>
    <mergeCell ref="J232:K232"/>
    <mergeCell ref="A229:B229"/>
    <mergeCell ref="C230:D230"/>
    <mergeCell ref="A240:B240"/>
    <mergeCell ref="C241:D241"/>
    <mergeCell ref="J241:K241"/>
    <mergeCell ref="A235:B235"/>
    <mergeCell ref="A236:M236"/>
    <mergeCell ref="C237:D237"/>
    <mergeCell ref="J237:K237"/>
    <mergeCell ref="A238:M238"/>
    <mergeCell ref="C239:D239"/>
    <mergeCell ref="J239:K239"/>
    <mergeCell ref="A239:B239"/>
    <mergeCell ref="C240:D240"/>
    <mergeCell ref="A241:B241"/>
    <mergeCell ref="A244:B244"/>
    <mergeCell ref="J262:K262"/>
    <mergeCell ref="C254:D254"/>
    <mergeCell ref="J254:K254"/>
    <mergeCell ref="A254:B254"/>
    <mergeCell ref="A243:M243"/>
    <mergeCell ref="C244:D244"/>
    <mergeCell ref="J244:K244"/>
    <mergeCell ref="A245:B245"/>
    <mergeCell ref="C245:D245"/>
    <mergeCell ref="J245:K245"/>
    <mergeCell ref="A247:B247"/>
    <mergeCell ref="C247:D247"/>
    <mergeCell ref="J247:K247"/>
    <mergeCell ref="A248:B248"/>
    <mergeCell ref="C248:D248"/>
    <mergeCell ref="A249:M249"/>
    <mergeCell ref="C250:D250"/>
    <mergeCell ref="J250:K250"/>
    <mergeCell ref="A253:M253"/>
    <mergeCell ref="A255:M255"/>
    <mergeCell ref="A256:B256"/>
    <mergeCell ref="C256:D256"/>
    <mergeCell ref="J256:K256"/>
    <mergeCell ref="A257:B257"/>
    <mergeCell ref="C257:D257"/>
    <mergeCell ref="J257:K257"/>
    <mergeCell ref="A258:B258"/>
    <mergeCell ref="C258:D258"/>
    <mergeCell ref="A246:B246"/>
    <mergeCell ref="C246:D246"/>
    <mergeCell ref="A251:B251"/>
    <mergeCell ref="J260:K260"/>
    <mergeCell ref="A261:B261"/>
    <mergeCell ref="C261:D261"/>
    <mergeCell ref="J261:K261"/>
    <mergeCell ref="A262:D262"/>
    <mergeCell ref="A263:M263"/>
    <mergeCell ref="C264:D264"/>
    <mergeCell ref="J264:K264"/>
    <mergeCell ref="J258:K258"/>
    <mergeCell ref="A268:B268"/>
    <mergeCell ref="C269:D269"/>
    <mergeCell ref="J269:K269"/>
    <mergeCell ref="C305:D305"/>
    <mergeCell ref="A269:B269"/>
    <mergeCell ref="C270:D270"/>
    <mergeCell ref="C285:D285"/>
    <mergeCell ref="J285:K285"/>
    <mergeCell ref="A285:B285"/>
    <mergeCell ref="C287:D287"/>
    <mergeCell ref="A277:M277"/>
    <mergeCell ref="C278:D278"/>
    <mergeCell ref="J278:K278"/>
    <mergeCell ref="A279:B279"/>
    <mergeCell ref="C293:D293"/>
    <mergeCell ref="A305:B305"/>
    <mergeCell ref="A282:B282"/>
    <mergeCell ref="C282:D282"/>
    <mergeCell ref="J282:K282"/>
    <mergeCell ref="A283:M283"/>
    <mergeCell ref="C284:D284"/>
    <mergeCell ref="J284:K284"/>
    <mergeCell ref="A287:B287"/>
    <mergeCell ref="A327:B327"/>
    <mergeCell ref="C329:D329"/>
    <mergeCell ref="J329:K329"/>
    <mergeCell ref="C311:D311"/>
    <mergeCell ref="A309:B309"/>
    <mergeCell ref="J305:K305"/>
    <mergeCell ref="A299:B299"/>
    <mergeCell ref="C300:D300"/>
    <mergeCell ref="J300:K300"/>
    <mergeCell ref="C302:D302"/>
    <mergeCell ref="J302:K302"/>
    <mergeCell ref="A314:B314"/>
    <mergeCell ref="C315:D315"/>
    <mergeCell ref="J315:K315"/>
    <mergeCell ref="C317:D317"/>
    <mergeCell ref="J317:K317"/>
    <mergeCell ref="C314:D314"/>
    <mergeCell ref="A311:B311"/>
    <mergeCell ref="C306:D306"/>
    <mergeCell ref="J306:K306"/>
    <mergeCell ref="C340:D340"/>
    <mergeCell ref="J340:K340"/>
    <mergeCell ref="A341:B341"/>
    <mergeCell ref="A342:M342"/>
    <mergeCell ref="A345:B345"/>
    <mergeCell ref="A331:M331"/>
    <mergeCell ref="A332:B332"/>
    <mergeCell ref="C333:D333"/>
    <mergeCell ref="J333:K333"/>
    <mergeCell ref="A334:M334"/>
    <mergeCell ref="A335:B335"/>
    <mergeCell ref="C336:D336"/>
    <mergeCell ref="J336:K336"/>
    <mergeCell ref="A337:M337"/>
    <mergeCell ref="A272:B272"/>
    <mergeCell ref="A270:B270"/>
    <mergeCell ref="C271:D271"/>
    <mergeCell ref="A271:B271"/>
    <mergeCell ref="C272:D272"/>
    <mergeCell ref="J272:K272"/>
    <mergeCell ref="A278:B278"/>
    <mergeCell ref="A284:B284"/>
    <mergeCell ref="J270:K270"/>
    <mergeCell ref="J271:K271"/>
    <mergeCell ref="C279:D279"/>
    <mergeCell ref="J279:K279"/>
    <mergeCell ref="A280:B280"/>
    <mergeCell ref="C280:D280"/>
    <mergeCell ref="J280:K280"/>
    <mergeCell ref="A281:B281"/>
    <mergeCell ref="C281:D281"/>
    <mergeCell ref="J281:K281"/>
    <mergeCell ref="A353:B353"/>
    <mergeCell ref="C361:D361"/>
    <mergeCell ref="J361:K361"/>
    <mergeCell ref="C363:D363"/>
    <mergeCell ref="J363:K363"/>
    <mergeCell ref="A356:B356"/>
    <mergeCell ref="C357:D357"/>
    <mergeCell ref="J357:K357"/>
    <mergeCell ref="A359:B359"/>
    <mergeCell ref="C355:D355"/>
    <mergeCell ref="J355:K355"/>
    <mergeCell ref="A355:B355"/>
    <mergeCell ref="C356:D356"/>
    <mergeCell ref="J356:K356"/>
    <mergeCell ref="A318:B318"/>
    <mergeCell ref="C318:D318"/>
    <mergeCell ref="J318:K318"/>
    <mergeCell ref="A323:B323"/>
    <mergeCell ref="A343:B343"/>
    <mergeCell ref="C344:D344"/>
    <mergeCell ref="J344:K344"/>
    <mergeCell ref="A344:B344"/>
    <mergeCell ref="C345:D345"/>
    <mergeCell ref="J345:K345"/>
    <mergeCell ref="A340:B340"/>
    <mergeCell ref="C341:D341"/>
    <mergeCell ref="J341:K341"/>
    <mergeCell ref="C343:D343"/>
    <mergeCell ref="J343:K343"/>
    <mergeCell ref="C339:D339"/>
    <mergeCell ref="J339:K339"/>
    <mergeCell ref="A339:B339"/>
    <mergeCell ref="A338:M338"/>
    <mergeCell ref="C369:D369"/>
    <mergeCell ref="J369:K369"/>
    <mergeCell ref="C371:D371"/>
    <mergeCell ref="J371:K371"/>
    <mergeCell ref="C365:D365"/>
    <mergeCell ref="J365:K365"/>
    <mergeCell ref="C367:D367"/>
    <mergeCell ref="J367:K367"/>
    <mergeCell ref="L375:L376"/>
    <mergeCell ref="C373:D373"/>
    <mergeCell ref="J373:K373"/>
    <mergeCell ref="A375:B376"/>
    <mergeCell ref="C375:D376"/>
    <mergeCell ref="E375:E376"/>
    <mergeCell ref="G375:G376"/>
    <mergeCell ref="H375:H376"/>
    <mergeCell ref="I375:I376"/>
    <mergeCell ref="J375:K376"/>
    <mergeCell ref="A346:M346"/>
    <mergeCell ref="A354:M354"/>
    <mergeCell ref="A358:M358"/>
    <mergeCell ref="M375:M376"/>
    <mergeCell ref="C351:D351"/>
    <mergeCell ref="J351:K351"/>
    <mergeCell ref="C347:D347"/>
    <mergeCell ref="J347:K347"/>
    <mergeCell ref="A347:B347"/>
    <mergeCell ref="C348:D348"/>
    <mergeCell ref="J348:K348"/>
    <mergeCell ref="A350:M350"/>
    <mergeCell ref="A349:B349"/>
    <mergeCell ref="C396:D396"/>
    <mergeCell ref="J396:K396"/>
    <mergeCell ref="A409:B409"/>
    <mergeCell ref="C409:D409"/>
    <mergeCell ref="J409:K409"/>
    <mergeCell ref="J392:K392"/>
    <mergeCell ref="A393:M393"/>
    <mergeCell ref="A395:M395"/>
    <mergeCell ref="A394:B394"/>
    <mergeCell ref="C394:D394"/>
    <mergeCell ref="J394:K394"/>
    <mergeCell ref="A397:M397"/>
    <mergeCell ref="A396:B396"/>
    <mergeCell ref="A398:B398"/>
    <mergeCell ref="A381:M381"/>
    <mergeCell ref="A380:B380"/>
    <mergeCell ref="A383:M383"/>
    <mergeCell ref="A382:B382"/>
    <mergeCell ref="A392:B392"/>
    <mergeCell ref="C392:D392"/>
    <mergeCell ref="C400:D400"/>
    <mergeCell ref="A411:B411"/>
    <mergeCell ref="C411:D411"/>
    <mergeCell ref="J411:K411"/>
    <mergeCell ref="A405:B405"/>
    <mergeCell ref="C405:D405"/>
    <mergeCell ref="J405:K405"/>
    <mergeCell ref="A407:B407"/>
    <mergeCell ref="C407:D407"/>
    <mergeCell ref="J407:K407"/>
    <mergeCell ref="A403:B403"/>
    <mergeCell ref="C403:D403"/>
    <mergeCell ref="J403:K403"/>
    <mergeCell ref="A374:M374"/>
    <mergeCell ref="A373:B373"/>
    <mergeCell ref="A377:M377"/>
    <mergeCell ref="A378:B378"/>
    <mergeCell ref="A385:M385"/>
    <mergeCell ref="A384:B384"/>
    <mergeCell ref="A387:M387"/>
    <mergeCell ref="A386:B386"/>
    <mergeCell ref="A391:M391"/>
    <mergeCell ref="A388:B390"/>
    <mergeCell ref="C388:D390"/>
    <mergeCell ref="E388:E390"/>
    <mergeCell ref="G388:G390"/>
    <mergeCell ref="H388:H390"/>
    <mergeCell ref="I388:I390"/>
    <mergeCell ref="J388:K390"/>
    <mergeCell ref="L388:L390"/>
    <mergeCell ref="M388:M390"/>
    <mergeCell ref="J400:K400"/>
    <mergeCell ref="A379:M379"/>
    <mergeCell ref="J425:K425"/>
    <mergeCell ref="A427:B427"/>
    <mergeCell ref="C427:D427"/>
    <mergeCell ref="J427:K427"/>
    <mergeCell ref="A399:M399"/>
    <mergeCell ref="A401:M401"/>
    <mergeCell ref="A402:M402"/>
    <mergeCell ref="A404:M404"/>
    <mergeCell ref="A406:M406"/>
    <mergeCell ref="A408:M408"/>
    <mergeCell ref="A410:M410"/>
    <mergeCell ref="A412:M412"/>
    <mergeCell ref="A414:M414"/>
    <mergeCell ref="A416:M416"/>
    <mergeCell ref="A418:M418"/>
    <mergeCell ref="A423:B423"/>
    <mergeCell ref="C423:D423"/>
    <mergeCell ref="J423:K423"/>
    <mergeCell ref="A417:B417"/>
    <mergeCell ref="C417:D417"/>
    <mergeCell ref="J417:K417"/>
    <mergeCell ref="A419:B419"/>
    <mergeCell ref="C419:D419"/>
    <mergeCell ref="J419:K419"/>
    <mergeCell ref="A413:B413"/>
    <mergeCell ref="C413:D413"/>
    <mergeCell ref="J413:K413"/>
    <mergeCell ref="A415:B415"/>
    <mergeCell ref="C415:D415"/>
    <mergeCell ref="J415:K415"/>
    <mergeCell ref="A421:B421"/>
    <mergeCell ref="C421:D421"/>
    <mergeCell ref="C445:D445"/>
    <mergeCell ref="J445:K445"/>
    <mergeCell ref="A439:B439"/>
    <mergeCell ref="C439:D439"/>
    <mergeCell ref="J439:K439"/>
    <mergeCell ref="A441:B441"/>
    <mergeCell ref="C441:D441"/>
    <mergeCell ref="J441:K441"/>
    <mergeCell ref="A435:B435"/>
    <mergeCell ref="C435:D435"/>
    <mergeCell ref="J435:K435"/>
    <mergeCell ref="A437:B437"/>
    <mergeCell ref="C437:D437"/>
    <mergeCell ref="J437:K437"/>
    <mergeCell ref="A420:M420"/>
    <mergeCell ref="A422:M422"/>
    <mergeCell ref="A424:M424"/>
    <mergeCell ref="A426:M426"/>
    <mergeCell ref="A428:M428"/>
    <mergeCell ref="A430:M430"/>
    <mergeCell ref="A432:M432"/>
    <mergeCell ref="A434:M434"/>
    <mergeCell ref="A429:B429"/>
    <mergeCell ref="C429:D429"/>
    <mergeCell ref="J429:K429"/>
    <mergeCell ref="A431:B431"/>
    <mergeCell ref="C431:D431"/>
    <mergeCell ref="J431:K431"/>
    <mergeCell ref="A433:B433"/>
    <mergeCell ref="C433:D433"/>
    <mergeCell ref="J433:K433"/>
    <mergeCell ref="C425:D425"/>
    <mergeCell ref="J455:K455"/>
    <mergeCell ref="C457:D457"/>
    <mergeCell ref="J457:K457"/>
    <mergeCell ref="C451:D451"/>
    <mergeCell ref="J451:K451"/>
    <mergeCell ref="C453:D453"/>
    <mergeCell ref="J453:K453"/>
    <mergeCell ref="C447:D447"/>
    <mergeCell ref="J447:K447"/>
    <mergeCell ref="C449:D449"/>
    <mergeCell ref="J449:K449"/>
    <mergeCell ref="M470:M472"/>
    <mergeCell ref="C471:D471"/>
    <mergeCell ref="J471:K471"/>
    <mergeCell ref="C472:D472"/>
    <mergeCell ref="C468:D468"/>
    <mergeCell ref="J468:K468"/>
    <mergeCell ref="E475:F475"/>
    <mergeCell ref="E476:F476"/>
    <mergeCell ref="E474:G474"/>
    <mergeCell ref="C463:D463"/>
    <mergeCell ref="J463:K463"/>
    <mergeCell ref="C465:D465"/>
    <mergeCell ref="J465:K465"/>
    <mergeCell ref="A133:B133"/>
    <mergeCell ref="C134:D134"/>
    <mergeCell ref="J134:K134"/>
    <mergeCell ref="A145:B145"/>
    <mergeCell ref="C146:D146"/>
    <mergeCell ref="J146:K146"/>
    <mergeCell ref="A179:B179"/>
    <mergeCell ref="C180:D180"/>
    <mergeCell ref="J180:K180"/>
    <mergeCell ref="A182:B182"/>
    <mergeCell ref="C475:D475"/>
    <mergeCell ref="C476:D476"/>
    <mergeCell ref="C474:D474"/>
    <mergeCell ref="J472:K472"/>
    <mergeCell ref="A470:B470"/>
    <mergeCell ref="C470:D470"/>
    <mergeCell ref="J470:K470"/>
    <mergeCell ref="A459:B459"/>
    <mergeCell ref="C459:D459"/>
    <mergeCell ref="J459:K459"/>
    <mergeCell ref="A461:B461"/>
    <mergeCell ref="C461:D461"/>
    <mergeCell ref="J461:K461"/>
    <mergeCell ref="A455:B455"/>
    <mergeCell ref="C455:D455"/>
  </mergeCells>
  <pageMargins left="0.19685039370078741" right="0.23622047244094491" top="0.74803149606299213" bottom="0.35433070866141736" header="0.31496062992125984" footer="0.31496062992125984"/>
  <pageSetup paperSize="9" scale="48" fitToHeight="26" orientation="landscape" horizontalDpi="180" verticalDpi="180" r:id="rId1"/>
  <rowBreaks count="5" manualBreakCount="5">
    <brk id="78" max="16383" man="1"/>
    <brk id="337" max="16383" man="1"/>
    <brk id="358" max="16383" man="1"/>
    <brk id="374" max="12" man="1"/>
    <brk id="4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 услугам</vt:lpstr>
      <vt:lpstr>'По услугам'!Заголовки_для_печати</vt:lpstr>
      <vt:lpstr>'По услугам'!Область_печати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2025-04-24T07:41:31Z</dcterms:modified>
</cp:coreProperties>
</file>