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5705" yWindow="0" windowWidth="14520" windowHeight="12150"/>
  </bookViews>
  <sheets>
    <sheet name="По услугам" sheetId="2" r:id="rId1"/>
  </sheets>
  <definedNames>
    <definedName name="_xlnm._FilterDatabase" localSheetId="0" hidden="1">'По услугам'!$A$8:$M$493</definedName>
    <definedName name="_xlnm.Print_Titles" localSheetId="0">'По услугам'!$5:$7</definedName>
    <definedName name="_xlnm.Print_Area" localSheetId="0">'По услугам'!$A$1:$M$494</definedName>
  </definedNames>
  <calcPr calcId="125725"/>
</workbook>
</file>

<file path=xl/calcChain.xml><?xml version="1.0" encoding="utf-8"?>
<calcChain xmlns="http://schemas.openxmlformats.org/spreadsheetml/2006/main">
  <c r="G103" i="2"/>
  <c r="H101"/>
  <c r="I102"/>
  <c r="H102"/>
  <c r="G336" l="1"/>
  <c r="I324"/>
  <c r="I322"/>
  <c r="I318"/>
  <c r="I317"/>
  <c r="I311"/>
  <c r="I297"/>
  <c r="G290"/>
  <c r="H289"/>
  <c r="I288"/>
  <c r="G285"/>
  <c r="E285"/>
  <c r="H284"/>
  <c r="I282"/>
  <c r="I273" l="1"/>
  <c r="I264" l="1"/>
  <c r="I262" l="1"/>
  <c r="I261"/>
  <c r="H260"/>
  <c r="H261"/>
  <c r="I259"/>
  <c r="I256"/>
  <c r="I255"/>
  <c r="I254"/>
  <c r="I246"/>
  <c r="E231"/>
  <c r="I230"/>
  <c r="I228"/>
  <c r="I225"/>
  <c r="I224"/>
  <c r="I213"/>
  <c r="I209"/>
  <c r="I205"/>
  <c r="I160"/>
  <c r="I157"/>
  <c r="I147"/>
  <c r="I146"/>
  <c r="I145"/>
  <c r="I144" l="1"/>
  <c r="I142"/>
  <c r="I139"/>
  <c r="E51"/>
  <c r="G114"/>
  <c r="E114"/>
  <c r="I113"/>
  <c r="I114" s="1"/>
  <c r="I109"/>
  <c r="E99"/>
  <c r="I95"/>
  <c r="I92"/>
  <c r="I90"/>
  <c r="I63"/>
  <c r="I61"/>
  <c r="I33"/>
  <c r="F325" l="1"/>
  <c r="H324"/>
  <c r="H322"/>
  <c r="H318"/>
  <c r="H319"/>
  <c r="H317"/>
  <c r="G320"/>
  <c r="E320"/>
  <c r="G312"/>
  <c r="E312"/>
  <c r="H311"/>
  <c r="H297"/>
  <c r="E290"/>
  <c r="H288"/>
  <c r="I287"/>
  <c r="H287"/>
  <c r="H282"/>
  <c r="G271"/>
  <c r="G251"/>
  <c r="H246"/>
  <c r="G231"/>
  <c r="H230"/>
  <c r="H320" l="1"/>
  <c r="H312"/>
  <c r="H290"/>
  <c r="H285"/>
  <c r="H142"/>
  <c r="H139"/>
  <c r="H109"/>
  <c r="G99"/>
  <c r="H92"/>
  <c r="H90"/>
  <c r="I434" l="1"/>
  <c r="I440"/>
  <c r="G315" l="1"/>
  <c r="E315"/>
  <c r="I283"/>
  <c r="H283"/>
  <c r="H273"/>
  <c r="I278"/>
  <c r="G280"/>
  <c r="E280"/>
  <c r="I279"/>
  <c r="H279"/>
  <c r="I277"/>
  <c r="H277"/>
  <c r="H315" l="1"/>
  <c r="I280"/>
  <c r="H280"/>
  <c r="G226" l="1"/>
  <c r="E226"/>
  <c r="H224"/>
  <c r="H226" l="1"/>
  <c r="G214"/>
  <c r="E214"/>
  <c r="I212"/>
  <c r="I214" l="1"/>
  <c r="H214"/>
  <c r="H212"/>
  <c r="I158"/>
  <c r="H158"/>
  <c r="I148"/>
  <c r="H144"/>
  <c r="H113"/>
  <c r="H114" s="1"/>
  <c r="H93"/>
  <c r="H94"/>
  <c r="H95"/>
  <c r="H96"/>
  <c r="H97"/>
  <c r="H98"/>
  <c r="H91"/>
  <c r="G70" l="1"/>
  <c r="H69"/>
  <c r="I69"/>
  <c r="E70"/>
  <c r="I68"/>
  <c r="H68"/>
  <c r="H83" l="1"/>
  <c r="H356"/>
  <c r="I356"/>
  <c r="I310"/>
  <c r="I294"/>
  <c r="I263"/>
  <c r="H262"/>
  <c r="I207"/>
  <c r="H186"/>
  <c r="I186"/>
  <c r="H187"/>
  <c r="I187"/>
  <c r="H188"/>
  <c r="I188"/>
  <c r="E189"/>
  <c r="G189"/>
  <c r="E192"/>
  <c r="G192"/>
  <c r="H194"/>
  <c r="I194"/>
  <c r="H176"/>
  <c r="H148"/>
  <c r="H153"/>
  <c r="H162"/>
  <c r="I153"/>
  <c r="I152"/>
  <c r="H189" l="1"/>
  <c r="H192"/>
  <c r="I189"/>
  <c r="E111" l="1"/>
  <c r="E103"/>
  <c r="I77"/>
  <c r="I59"/>
  <c r="H67"/>
  <c r="H59"/>
  <c r="H60"/>
  <c r="H61"/>
  <c r="H62"/>
  <c r="H66"/>
  <c r="I454" l="1"/>
  <c r="H454"/>
  <c r="F257" l="1"/>
  <c r="G257"/>
  <c r="E257"/>
  <c r="H256"/>
  <c r="I229"/>
  <c r="H228"/>
  <c r="H229"/>
  <c r="F221"/>
  <c r="F232" s="1"/>
  <c r="G221"/>
  <c r="E221"/>
  <c r="I176" l="1"/>
  <c r="E150"/>
  <c r="H29"/>
  <c r="H34"/>
  <c r="I110"/>
  <c r="G111"/>
  <c r="H110"/>
  <c r="I97" l="1"/>
  <c r="I98"/>
  <c r="F99"/>
  <c r="F115" s="1"/>
  <c r="H86"/>
  <c r="H87"/>
  <c r="I86"/>
  <c r="I87"/>
  <c r="G88"/>
  <c r="E88"/>
  <c r="I66"/>
  <c r="I70" l="1"/>
  <c r="I88"/>
  <c r="H88"/>
  <c r="I436" l="1"/>
  <c r="G333" l="1"/>
  <c r="E333"/>
  <c r="H332"/>
  <c r="G150"/>
  <c r="H333" l="1"/>
  <c r="H82"/>
  <c r="I82"/>
  <c r="H138"/>
  <c r="H77"/>
  <c r="G342" l="1"/>
  <c r="E342"/>
  <c r="G339"/>
  <c r="E339"/>
  <c r="E336"/>
  <c r="G328"/>
  <c r="E328"/>
  <c r="G308"/>
  <c r="G325" s="1"/>
  <c r="E308"/>
  <c r="E325" s="1"/>
  <c r="F298"/>
  <c r="G295"/>
  <c r="E295"/>
  <c r="E271"/>
  <c r="G265"/>
  <c r="E265"/>
  <c r="E251"/>
  <c r="I325" l="1"/>
  <c r="H251"/>
  <c r="I265"/>
  <c r="I295"/>
  <c r="H342"/>
  <c r="H308"/>
  <c r="I257"/>
  <c r="H328"/>
  <c r="I271"/>
  <c r="H336"/>
  <c r="H257"/>
  <c r="H265"/>
  <c r="H271"/>
  <c r="H295"/>
  <c r="I251"/>
  <c r="H314"/>
  <c r="H111" l="1"/>
  <c r="H434" l="1"/>
  <c r="I493" l="1"/>
  <c r="H493"/>
  <c r="E491"/>
  <c r="I489"/>
  <c r="H489"/>
  <c r="I486"/>
  <c r="H486"/>
  <c r="I484"/>
  <c r="H484"/>
  <c r="I482"/>
  <c r="H482"/>
  <c r="I480"/>
  <c r="H480"/>
  <c r="I478"/>
  <c r="H478"/>
  <c r="I476"/>
  <c r="H476"/>
  <c r="I474"/>
  <c r="H474"/>
  <c r="I472"/>
  <c r="H472"/>
  <c r="I470"/>
  <c r="H470"/>
  <c r="I468"/>
  <c r="H468"/>
  <c r="I466"/>
  <c r="H466"/>
  <c r="I464"/>
  <c r="H464"/>
  <c r="I462"/>
  <c r="H462"/>
  <c r="I460"/>
  <c r="H460"/>
  <c r="I458"/>
  <c r="H458"/>
  <c r="I456"/>
  <c r="H456"/>
  <c r="I452"/>
  <c r="H452"/>
  <c r="I450"/>
  <c r="H450"/>
  <c r="I448"/>
  <c r="H448"/>
  <c r="I446"/>
  <c r="H446"/>
  <c r="I444"/>
  <c r="H444"/>
  <c r="I442"/>
  <c r="H442"/>
  <c r="H440"/>
  <c r="I438"/>
  <c r="H438"/>
  <c r="H436"/>
  <c r="I421"/>
  <c r="H421"/>
  <c r="I419"/>
  <c r="H419"/>
  <c r="I417"/>
  <c r="H417"/>
  <c r="I414"/>
  <c r="I411"/>
  <c r="I408"/>
  <c r="I406"/>
  <c r="H406"/>
  <c r="I404"/>
  <c r="H404"/>
  <c r="I402"/>
  <c r="H402"/>
  <c r="I400"/>
  <c r="H400"/>
  <c r="I398"/>
  <c r="H398"/>
  <c r="I395"/>
  <c r="H395"/>
  <c r="I393"/>
  <c r="H393"/>
  <c r="I391"/>
  <c r="H391"/>
  <c r="I389"/>
  <c r="H389"/>
  <c r="I387"/>
  <c r="H387"/>
  <c r="I385"/>
  <c r="H385"/>
  <c r="I383"/>
  <c r="H383"/>
  <c r="I381"/>
  <c r="H381"/>
  <c r="I379"/>
  <c r="H379"/>
  <c r="G377"/>
  <c r="E377"/>
  <c r="I376"/>
  <c r="H376"/>
  <c r="I375"/>
  <c r="H375"/>
  <c r="G373"/>
  <c r="E373"/>
  <c r="I372"/>
  <c r="H372"/>
  <c r="I371"/>
  <c r="H371"/>
  <c r="G369"/>
  <c r="E369"/>
  <c r="I368"/>
  <c r="H368"/>
  <c r="I367"/>
  <c r="H367"/>
  <c r="G365"/>
  <c r="E365"/>
  <c r="I364"/>
  <c r="H364"/>
  <c r="I363"/>
  <c r="H363"/>
  <c r="G361"/>
  <c r="E361"/>
  <c r="I360"/>
  <c r="H360"/>
  <c r="I359"/>
  <c r="H359"/>
  <c r="I354"/>
  <c r="H354"/>
  <c r="I352"/>
  <c r="H352"/>
  <c r="I350"/>
  <c r="H350"/>
  <c r="I348"/>
  <c r="H348"/>
  <c r="I346"/>
  <c r="H346"/>
  <c r="I344"/>
  <c r="H344"/>
  <c r="I341"/>
  <c r="H341"/>
  <c r="I338"/>
  <c r="H338"/>
  <c r="I335"/>
  <c r="H335"/>
  <c r="I330"/>
  <c r="H330"/>
  <c r="I327"/>
  <c r="H327"/>
  <c r="H310"/>
  <c r="H325" s="1"/>
  <c r="I307"/>
  <c r="H307"/>
  <c r="I306"/>
  <c r="H306"/>
  <c r="I305"/>
  <c r="H305"/>
  <c r="I304"/>
  <c r="H304"/>
  <c r="I303"/>
  <c r="H303"/>
  <c r="I302"/>
  <c r="H302"/>
  <c r="I301"/>
  <c r="H301"/>
  <c r="I300"/>
  <c r="H300"/>
  <c r="H294"/>
  <c r="H293"/>
  <c r="I292"/>
  <c r="H292"/>
  <c r="H278"/>
  <c r="I270"/>
  <c r="H270"/>
  <c r="I269"/>
  <c r="H269"/>
  <c r="I268"/>
  <c r="H268"/>
  <c r="I267"/>
  <c r="H267"/>
  <c r="H264"/>
  <c r="H263"/>
  <c r="H259"/>
  <c r="H255"/>
  <c r="I253"/>
  <c r="H253"/>
  <c r="I250"/>
  <c r="H250"/>
  <c r="I249"/>
  <c r="H249"/>
  <c r="I248"/>
  <c r="H248"/>
  <c r="I247"/>
  <c r="H247"/>
  <c r="I245"/>
  <c r="H245"/>
  <c r="I244"/>
  <c r="H244"/>
  <c r="G242"/>
  <c r="G298" s="1"/>
  <c r="E242"/>
  <c r="E298" s="1"/>
  <c r="I241"/>
  <c r="H241"/>
  <c r="I240"/>
  <c r="H240"/>
  <c r="I239"/>
  <c r="H239"/>
  <c r="I238"/>
  <c r="H238"/>
  <c r="I237"/>
  <c r="H237"/>
  <c r="I236"/>
  <c r="H236"/>
  <c r="I235"/>
  <c r="H235"/>
  <c r="I234"/>
  <c r="H234"/>
  <c r="H225"/>
  <c r="I216"/>
  <c r="H216"/>
  <c r="I220"/>
  <c r="H220"/>
  <c r="I219"/>
  <c r="H219"/>
  <c r="I218"/>
  <c r="H218"/>
  <c r="I217"/>
  <c r="H217"/>
  <c r="H213"/>
  <c r="G210"/>
  <c r="E210"/>
  <c r="E232" s="1"/>
  <c r="H209"/>
  <c r="I208"/>
  <c r="H208"/>
  <c r="H207"/>
  <c r="H205"/>
  <c r="G203"/>
  <c r="E203"/>
  <c r="I202"/>
  <c r="H202"/>
  <c r="I201"/>
  <c r="H201"/>
  <c r="I200"/>
  <c r="H200"/>
  <c r="I199"/>
  <c r="H199"/>
  <c r="I198"/>
  <c r="H198"/>
  <c r="I197"/>
  <c r="H197"/>
  <c r="I196"/>
  <c r="H196"/>
  <c r="I195"/>
  <c r="H195"/>
  <c r="I185"/>
  <c r="H185"/>
  <c r="G183"/>
  <c r="E183"/>
  <c r="I178"/>
  <c r="H178"/>
  <c r="I173"/>
  <c r="H173"/>
  <c r="I182"/>
  <c r="H182"/>
  <c r="I181"/>
  <c r="H181"/>
  <c r="I180"/>
  <c r="H180"/>
  <c r="I179"/>
  <c r="H179"/>
  <c r="I177"/>
  <c r="H177"/>
  <c r="I175"/>
  <c r="H175"/>
  <c r="I174"/>
  <c r="H174"/>
  <c r="I172"/>
  <c r="H172"/>
  <c r="I171"/>
  <c r="H171"/>
  <c r="I170"/>
  <c r="H170"/>
  <c r="I169"/>
  <c r="H169"/>
  <c r="G166"/>
  <c r="E166"/>
  <c r="I165"/>
  <c r="H165"/>
  <c r="I161"/>
  <c r="H161"/>
  <c r="I164"/>
  <c r="H164"/>
  <c r="I163"/>
  <c r="H163"/>
  <c r="H160"/>
  <c r="I159"/>
  <c r="H159"/>
  <c r="H157"/>
  <c r="I156"/>
  <c r="H156"/>
  <c r="I155"/>
  <c r="H155"/>
  <c r="I154"/>
  <c r="H154"/>
  <c r="H152"/>
  <c r="I149"/>
  <c r="H149"/>
  <c r="H147"/>
  <c r="H146"/>
  <c r="H145"/>
  <c r="I143"/>
  <c r="H143"/>
  <c r="I141"/>
  <c r="H141"/>
  <c r="H140"/>
  <c r="I137"/>
  <c r="H137"/>
  <c r="G135"/>
  <c r="E135"/>
  <c r="I134"/>
  <c r="H134"/>
  <c r="G132"/>
  <c r="E132"/>
  <c r="I131"/>
  <c r="H131"/>
  <c r="I126"/>
  <c r="H126"/>
  <c r="I130"/>
  <c r="H130"/>
  <c r="I129"/>
  <c r="H129"/>
  <c r="I128"/>
  <c r="H128"/>
  <c r="I127"/>
  <c r="H127"/>
  <c r="I125"/>
  <c r="H125"/>
  <c r="I124"/>
  <c r="H124"/>
  <c r="I123"/>
  <c r="H123"/>
  <c r="I122"/>
  <c r="H122"/>
  <c r="I121"/>
  <c r="H121"/>
  <c r="I120"/>
  <c r="H120"/>
  <c r="I119"/>
  <c r="H119"/>
  <c r="I118"/>
  <c r="H118"/>
  <c r="I117"/>
  <c r="H117"/>
  <c r="I108"/>
  <c r="H108"/>
  <c r="I107"/>
  <c r="H107"/>
  <c r="I96"/>
  <c r="I94"/>
  <c r="I93"/>
  <c r="I91"/>
  <c r="I85"/>
  <c r="H85"/>
  <c r="I84"/>
  <c r="H84"/>
  <c r="I83"/>
  <c r="I81"/>
  <c r="H81"/>
  <c r="I80"/>
  <c r="H80"/>
  <c r="I79"/>
  <c r="H79"/>
  <c r="I78"/>
  <c r="H78"/>
  <c r="G75"/>
  <c r="E75"/>
  <c r="I74"/>
  <c r="H74"/>
  <c r="I65"/>
  <c r="H65"/>
  <c r="I64"/>
  <c r="H64"/>
  <c r="H63"/>
  <c r="I60"/>
  <c r="H58"/>
  <c r="G56"/>
  <c r="E56"/>
  <c r="I55"/>
  <c r="H55"/>
  <c r="I54"/>
  <c r="H54"/>
  <c r="I53"/>
  <c r="H53"/>
  <c r="G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G35"/>
  <c r="E35"/>
  <c r="H33"/>
  <c r="H32"/>
  <c r="G30"/>
  <c r="E30"/>
  <c r="I29"/>
  <c r="I28"/>
  <c r="H28"/>
  <c r="I27"/>
  <c r="H27"/>
  <c r="G25"/>
  <c r="E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E115" l="1"/>
  <c r="G115"/>
  <c r="E492"/>
  <c r="I492" s="1"/>
  <c r="I491"/>
  <c r="H298"/>
  <c r="G232"/>
  <c r="H70"/>
  <c r="I35"/>
  <c r="I231"/>
  <c r="H231"/>
  <c r="E167"/>
  <c r="H30"/>
  <c r="H35"/>
  <c r="H25"/>
  <c r="I210"/>
  <c r="I339"/>
  <c r="H361"/>
  <c r="H369"/>
  <c r="H377"/>
  <c r="I328"/>
  <c r="I135"/>
  <c r="H183"/>
  <c r="I203"/>
  <c r="I342"/>
  <c r="I75"/>
  <c r="I99"/>
  <c r="H132"/>
  <c r="H166"/>
  <c r="H339"/>
  <c r="H135"/>
  <c r="H51"/>
  <c r="I30"/>
  <c r="H56"/>
  <c r="H150"/>
  <c r="H210"/>
  <c r="H75"/>
  <c r="H99"/>
  <c r="H103"/>
  <c r="I150"/>
  <c r="I166"/>
  <c r="H242"/>
  <c r="I365"/>
  <c r="I373"/>
  <c r="H203"/>
  <c r="H221"/>
  <c r="I361"/>
  <c r="I369"/>
  <c r="I377"/>
  <c r="I51"/>
  <c r="H365"/>
  <c r="H373"/>
  <c r="I25"/>
  <c r="I56"/>
  <c r="I111"/>
  <c r="I132"/>
  <c r="G167"/>
  <c r="I183"/>
  <c r="I221"/>
  <c r="I242"/>
  <c r="I308"/>
  <c r="I336"/>
  <c r="H491"/>
  <c r="H115" l="1"/>
  <c r="H492"/>
  <c r="I115"/>
  <c r="H167"/>
  <c r="H232"/>
  <c r="I232"/>
  <c r="I167"/>
  <c r="I298"/>
</calcChain>
</file>

<file path=xl/sharedStrings.xml><?xml version="1.0" encoding="utf-8"?>
<sst xmlns="http://schemas.openxmlformats.org/spreadsheetml/2006/main" count="1857" uniqueCount="629">
  <si>
    <t xml:space="preserve">Отчёт об исполнении муниципального задания  на оказание муниципальных услуг (работ) </t>
  </si>
  <si>
    <t>Наименование услуги (работ):</t>
  </si>
  <si>
    <t>Характеристика факторов, повлиявших на отклонение фактических результатов выполнения задания от запланированных</t>
  </si>
  <si>
    <t>Решения, принятые ГРБС по итогам проведения мониторинга</t>
  </si>
  <si>
    <t>Исполнители услуг</t>
  </si>
  <si>
    <t>Показатели,</t>
  </si>
  <si>
    <t>ед. изм.</t>
  </si>
  <si>
    <t>Фактические значения</t>
  </si>
  <si>
    <t>Отклонения</t>
  </si>
  <si>
    <t>1. Управление образования Администрации города Апатиты Мурманской области</t>
  </si>
  <si>
    <t>МБДОУ детский сад общеразвивающего вида №1</t>
  </si>
  <si>
    <t>Человек</t>
  </si>
  <si>
    <t>МБДОУ детский сад комбинированного вида №7</t>
  </si>
  <si>
    <t>МБДОУ детский сад комбинированного вида №10</t>
  </si>
  <si>
    <t>МАДОУ детский сад комбинированного вида №15</t>
  </si>
  <si>
    <t>МБДОУ детский сад комбинированного вида №17</t>
  </si>
  <si>
    <t>МБДОУ детский сад общеразвивающего вида №31</t>
  </si>
  <si>
    <t>МАДОУ детский сад для детей раннего возраста №35</t>
  </si>
  <si>
    <t>МБДОУ детский сад комбинированного вида №46</t>
  </si>
  <si>
    <t>МБДОУ детский сад общеразвивающего вида №48</t>
  </si>
  <si>
    <t>МБДОУ детский сад общеразвивающего вида №50</t>
  </si>
  <si>
    <t>МБДОУ детский сад комбинированного вида №54</t>
  </si>
  <si>
    <t>МБДОУ детский сад общеразвивающего вида №56</t>
  </si>
  <si>
    <t>МБДОУ детский сад общеразвивающего вида №58</t>
  </si>
  <si>
    <t>Итого</t>
  </si>
  <si>
    <t>МБДОУ детский сад присмотра и оздоровления №21</t>
  </si>
  <si>
    <t>Отклонения нет</t>
  </si>
  <si>
    <t>МБДОУ детский сад комбинированного вида №61</t>
  </si>
  <si>
    <t>МБОУ Гимназия № 1</t>
  </si>
  <si>
    <t>МБОУ ООШ № 3</t>
  </si>
  <si>
    <t>МБОУ СОШ № 4</t>
  </si>
  <si>
    <t>МБОУ СОШ № 5</t>
  </si>
  <si>
    <t>МБОУ СОШ № 6</t>
  </si>
  <si>
    <t>МБОУ СОШ № 7</t>
  </si>
  <si>
    <t>МБОУ СОШ № 10</t>
  </si>
  <si>
    <t>МБОУ СОШ № 14</t>
  </si>
  <si>
    <t>МБОУ СОШ № 15</t>
  </si>
  <si>
    <t>МБУ ДО ДДТ</t>
  </si>
  <si>
    <t>Количество человеко-часов</t>
  </si>
  <si>
    <t>Количество проведенных мероприятий</t>
  </si>
  <si>
    <t>МБУ ЦБ № 1 УО</t>
  </si>
  <si>
    <t>МБУ КХЭО УО</t>
  </si>
  <si>
    <t>тыс.кв.м.</t>
  </si>
  <si>
    <t>2. Отдел по культуре и делам молодёжи.</t>
  </si>
  <si>
    <t>МБУДО ДМШ</t>
  </si>
  <si>
    <t>МБУДО ДШИ</t>
  </si>
  <si>
    <t>МБУМП «МСЦ»</t>
  </si>
  <si>
    <t>Количество мероприятий, ед.</t>
  </si>
  <si>
    <t>Количество мероприятий, ед</t>
  </si>
  <si>
    <t>МАУ АГДК</t>
  </si>
  <si>
    <t>Количество клубных формирований, ед.</t>
  </si>
  <si>
    <t xml:space="preserve">МБУК ЦБС </t>
  </si>
  <si>
    <t>Посещаемость, чел.</t>
  </si>
  <si>
    <t>МБУК ЦБС</t>
  </si>
  <si>
    <t>Объем поступлений, экз.</t>
  </si>
  <si>
    <t>Объем фондов, экз.</t>
  </si>
  <si>
    <t>Количество пользователей отчетов, ед.</t>
  </si>
  <si>
    <t>МБУ «ЦБХО ОКиДМ»</t>
  </si>
  <si>
    <t>Количество обслуживаемых учреждений, ед.</t>
  </si>
  <si>
    <t>3. Комитет по физической культуре и спорту Администрации города Апатиты Мурманской области</t>
  </si>
  <si>
    <t>МБУ «Централизованная бухгалтерия Комитета по физической культуре и спорту»</t>
  </si>
  <si>
    <t>МАУ СШ «Юность»</t>
  </si>
  <si>
    <t>Численность, чел.</t>
  </si>
  <si>
    <t>МАУ СШ «Олимп»</t>
  </si>
  <si>
    <t>МАУ ФСК «Атлет»</t>
  </si>
  <si>
    <t>4. Администрация города Апатиты</t>
  </si>
  <si>
    <t>МКУ «Муниципальный архив города Апатиты»</t>
  </si>
  <si>
    <t>% исполнения</t>
  </si>
  <si>
    <t>4.1.Обеспечение сохранности и учет архивных документов</t>
  </si>
  <si>
    <t>4.2. Комплектование архивными документами</t>
  </si>
  <si>
    <t>925112Ф.99.1БА73АА00000</t>
  </si>
  <si>
    <t>Объем хранимых дел (документов)</t>
  </si>
  <si>
    <t>925112Ф.99.1.БА70АА00000</t>
  </si>
  <si>
    <t>Количество дел  (документов), принятых на  хранение, ед.</t>
  </si>
  <si>
    <t>Количество дел (документов) включенных в состав Архивного фонда Российской Федерации, ед.</t>
  </si>
  <si>
    <t>3.6. Спортивная подготовка по олимпийским видам спорта (вид спорта – плавание, этап начальной подготовки)</t>
  </si>
  <si>
    <t>3.7. Спортивная подготовка по олимпийским видам спорта (вид спорта – плавание, тренировочный этап (этап спортивной специализации)</t>
  </si>
  <si>
    <t>3.8. Спортивная подготовка по олимпийским видам спорта (вид спорта – хоккей, этап начальной подготовки)</t>
  </si>
  <si>
    <t>3.9. Спортивная подготовка по олимпийским видам спорта (вид спорта – хоккей, тренировочный этап (этап спортивной специализации)</t>
  </si>
  <si>
    <t>3.10. Спортивная подготовка по олимпийским видам спорта (вид спорта – фигурное катание, этап начальной подготовки)</t>
  </si>
  <si>
    <t>3.11. Спортивная подготовка по олимпийским видам спорта (вид спорта – фигурное катание, тренировочный этап (этап спортивной специализации)</t>
  </si>
  <si>
    <t>3.12. Спортивная подготовка по олимпийским видам спорта (вид спорта – дзюдо, этап начальной подготовки)</t>
  </si>
  <si>
    <t>3.13. Спортивная подготовка по олимпийским видам спорта (вид спорта – дзюдо, тренировочный этап (этап спортивной специализации)</t>
  </si>
  <si>
    <t>3.14. Спортивная подготовка по олимпийским видам спорта (вид спорта – баскетбол, этап начальной подготовки)</t>
  </si>
  <si>
    <t>3.15. Спортивная подготовка по олимпийским видам спорта (вид спорта – баскетбол, тренировочный этап (этап спортивной специализации)</t>
  </si>
  <si>
    <t>2.10. 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</si>
  <si>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2.11. 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 молодежи</t>
  </si>
  <si>
    <t>2.12. 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</si>
  <si>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2.20. Ведение бухгалтерского учета бюджетными учреждениями, формирование регистров бухгалтерского учета (бюджетные учреждения)</t>
  </si>
  <si>
    <t>2.21. Ведение бухгалтерского учета автономными учреждениями, формирование регистров бухгалтерского учета (автономные учреждения)</t>
  </si>
  <si>
    <t>2.22. Ведение бюджетного учета, формирование регистров органами власти</t>
  </si>
  <si>
    <t>2.24. Формирование финансовой (бухгалтерской) отчетности бюджетных и автономных учреждений</t>
  </si>
  <si>
    <t>Номер услуги, работы (номер реестровой записи)</t>
  </si>
  <si>
    <t>Количество посещений (среднегодовой показатель)</t>
  </si>
  <si>
    <t>801011О.99.0.БВ24ВТ22000</t>
  </si>
  <si>
    <t>801011О.99.0.БВ24ВУ42000</t>
  </si>
  <si>
    <t>801011О.99.0.БВ24ВУ43000</t>
  </si>
  <si>
    <t>801011О.99.0.БВ24ВЩ42000</t>
  </si>
  <si>
    <t>801011О.99.0.БВ24ВЭ62000</t>
  </si>
  <si>
    <t>801011О.99.0.БВ24ДН82000</t>
  </si>
  <si>
    <t>801011О.99.0.БВ24ГГ62000</t>
  </si>
  <si>
    <t>801011О.99.0.БВ24ГД82000</t>
  </si>
  <si>
    <t>801011О.99.0.БВ24БТ62000</t>
  </si>
  <si>
    <t>801011О.99.0.БВ24АК62000</t>
  </si>
  <si>
    <t>853212О.99.0.БВ23АГ14000</t>
  </si>
  <si>
    <t>853212О.99.0.БВ23АГ15000</t>
  </si>
  <si>
    <t>853211О.99.0.БВ19АА20000</t>
  </si>
  <si>
    <t>853211О.99.0.БВ19АБ04000</t>
  </si>
  <si>
    <t>853212О.99.0.БВ21АА00003</t>
  </si>
  <si>
    <t>853212О.99.0.БВ22АА00001</t>
  </si>
  <si>
    <t>801011О.99.0.БВ24АТ22000</t>
  </si>
  <si>
    <t>801012О.99.0.БА81АЭ92001</t>
  </si>
  <si>
    <t>801012О.99.0.БА81АЩ72001</t>
  </si>
  <si>
    <t>801012О.99.0.БА81АБ68001</t>
  </si>
  <si>
    <t>801012О.99.0.БА81АА00001</t>
  </si>
  <si>
    <t>801012О.99.0.БА81АА24001</t>
  </si>
  <si>
    <t>802111О.99.0.БА96АЮ58001</t>
  </si>
  <si>
    <t>802111О.99.0.БА96АП76001</t>
  </si>
  <si>
    <t>802111О.99.0.БА96АА00001</t>
  </si>
  <si>
    <t>802111О.99.0.БА96АБ75001</t>
  </si>
  <si>
    <t>802112О.99.0.ББ11АП76001</t>
  </si>
  <si>
    <t>801012О.99.0.БА81АЮ16001</t>
  </si>
  <si>
    <t>802111О.99.0.БА96АЮ83001</t>
  </si>
  <si>
    <t>802111О.99.0.БА96АЛ26001</t>
  </si>
  <si>
    <t>801012О.99.0.БА81АЮ40001</t>
  </si>
  <si>
    <t>802111О.99.0.БА96АР01001</t>
  </si>
  <si>
    <t>802111О.99.0.БА96АЧ08001</t>
  </si>
  <si>
    <t>2.1. Реализация дополнительных общеразвивающих программ (художественная направленность)</t>
  </si>
  <si>
    <t>2.9. 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</si>
  <si>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2.13. Работа по организации деятельности клубных формирований и формирований самодеятельного народного творчества </t>
  </si>
  <si>
    <t>2.16. Библиотечное, библиографическое и информационное обслуживание пользователей библиотек (в стационарных условиях)</t>
  </si>
  <si>
    <t>801011О.99.0.БВ24АТ02000</t>
  </si>
  <si>
    <t>802111О.99.0.БА96АО51001</t>
  </si>
  <si>
    <t>692021.P.54.1.23010001001</t>
  </si>
  <si>
    <t>692021.P.54.1.23050001001</t>
  </si>
  <si>
    <t>692021.P.54.1.23040001001</t>
  </si>
  <si>
    <t>692021.P.54.1.23060001001</t>
  </si>
  <si>
    <t>2.23.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</si>
  <si>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2.25. Содержание (эксплуатация) имущества</t>
  </si>
  <si>
    <t>3.1. 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</si>
  <si>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3.2.  Формирование финансовой (бухгалтерской) отчетности бюджетных и автономных учреждений</t>
  </si>
  <si>
    <t>3.3. Ведение бюджетного учета, формирование регистров органами власти</t>
  </si>
  <si>
    <t>3.4.  Ведение бухгалтерского учета бюджетными учреждениями, формирование регистров бухгалтерского учета</t>
  </si>
  <si>
    <t>3.5.  Ведение бухгалтерского учета автономными учреждениями, формирование регистров бухгалтерского учета</t>
  </si>
  <si>
    <t>692021.P.54.1.23020001001</t>
  </si>
  <si>
    <t>931900О.99.0.БВ27АБ30001</t>
  </si>
  <si>
    <t>931900О.99.0.БВ27АБ31001</t>
  </si>
  <si>
    <t>931900О.99.0.БВ27АВ40001</t>
  </si>
  <si>
    <t>931900О.99.0.БВ27АВ41001</t>
  </si>
  <si>
    <t>931900О.99.0.БВ27АВ25001</t>
  </si>
  <si>
    <t>931900О.99.0.БВ27АВ26001</t>
  </si>
  <si>
    <t>931900О.99.0.БВ27АА85001</t>
  </si>
  <si>
    <t>931900О.99.0.БВ27АА86001</t>
  </si>
  <si>
    <t>931900О.99.0.БВ27АА10001</t>
  </si>
  <si>
    <t>931900О.99.0.БВ27АА11001</t>
  </si>
  <si>
    <t>931900О.99.0.БВ27АА25001</t>
  </si>
  <si>
    <t>931900О.99.0.БВ27АА26001</t>
  </si>
  <si>
    <t>931900О.99.0.БВ27АБ15001</t>
  </si>
  <si>
    <t>931900О.99.0.БВ27АБ16001</t>
  </si>
  <si>
    <t>931900О.99.0.БВ27АВ35001</t>
  </si>
  <si>
    <t>931900О.99.0.БВ27АВ36001</t>
  </si>
  <si>
    <t>931110.P.54.1.18160001001</t>
  </si>
  <si>
    <t>931110.P.54.1.18100001001</t>
  </si>
  <si>
    <t>931110.P.54.1.18230001001</t>
  </si>
  <si>
    <t>931110.P.54.1.18050001001</t>
  </si>
  <si>
    <t>931110.P.54.1.18200001001</t>
  </si>
  <si>
    <t>931110.P.54.1.18140001001</t>
  </si>
  <si>
    <t>931110.P.54.1.18130001001</t>
  </si>
  <si>
    <t>931110.P.54.1.18300001001</t>
  </si>
  <si>
    <t>931110.P.54.1.18240001001</t>
  </si>
  <si>
    <t>925112Ф.99.1.БА70АА00001</t>
  </si>
  <si>
    <t>2.2. Реализация дополнительных предпрофессиональных программ в области искусств (народные инструменты)</t>
  </si>
  <si>
    <t>2.3. Реализация дополнительных предпрофессиональных программ в области искусств (хоровое пение)</t>
  </si>
  <si>
    <t>804200О.99.0.ББ52АЕ76000</t>
  </si>
  <si>
    <t>804200О.99.0.ББ52АЖ24000</t>
  </si>
  <si>
    <t>804200О.99.0.ББ52АЕ52000</t>
  </si>
  <si>
    <t>804200О.99.0.ББ52АЕ28000</t>
  </si>
  <si>
    <t>804200О.99.0.ББ52АЕ04000</t>
  </si>
  <si>
    <t>692021.Р.54.1.23010001001</t>
  </si>
  <si>
    <t>692021.Р.54.1.23020001001</t>
  </si>
  <si>
    <t>692021.Р.54.1.23060001001</t>
  </si>
  <si>
    <t>692021.Р.54.1.23050001001</t>
  </si>
  <si>
    <t>683213.Р.54.1.05070001002</t>
  </si>
  <si>
    <t>кол-во рейсов</t>
  </si>
  <si>
    <t>802112О.99.0.ББ55АБ04000</t>
  </si>
  <si>
    <t>802112О.99.0.ББ55АВ16000</t>
  </si>
  <si>
    <t>802112О.99.0.ББ55АА48000</t>
  </si>
  <si>
    <t>2.4. Реализация дополнительных предпрофессиональных программ в области искусств (духовые и ударные инструменты)</t>
  </si>
  <si>
    <t>802112О.99.0.ББ55АБ60000</t>
  </si>
  <si>
    <t>2.5. Реализация дополнительных предпрофессиональных программ в области искусств (фортепиано)</t>
  </si>
  <si>
    <t>2.6. Реализация дополнительных предпрофессиональных программ в области искусств (струнные инструменты)</t>
  </si>
  <si>
    <t>802112О.99.0.ББ55АГ28000</t>
  </si>
  <si>
    <t>932929.Р.54.1.19040001001</t>
  </si>
  <si>
    <t>932929.Р.54.1.19050001001</t>
  </si>
  <si>
    <t>932929.Р.54.1.19060001001</t>
  </si>
  <si>
    <t>2.7. Реализация дополнительных предпрофессиональных программ в области искусств (живопись)</t>
  </si>
  <si>
    <t>802112О.99.0.ББ55АД40000</t>
  </si>
  <si>
    <t>2.8. Реализация дополнительных предпрофессиональных программ в области искусств (хореографическое творчество)</t>
  </si>
  <si>
    <t>802112О.99.0.ББ55АЖ08000</t>
  </si>
  <si>
    <t>910100О.99.0.ББ83АА00000</t>
  </si>
  <si>
    <t>2.17. Библиотечное, библиографическое и информационное обслуживание пользователей библиотеки (удаленно через сеть Интернет)</t>
  </si>
  <si>
    <t>910100О.99.0.ББ83АА02000</t>
  </si>
  <si>
    <t>2.18. Работа по библиографической обработке документов и созданию каталогов</t>
  </si>
  <si>
    <t>910111.Р.54.1.13070001001</t>
  </si>
  <si>
    <t>2.19. Работа по формированию, учету, изучению, обеспечению физического сохранения и безопасности фондов библиотек, включая оцифровку фондов</t>
  </si>
  <si>
    <t>910111.Р.54.1.13060001001</t>
  </si>
  <si>
    <t>692021.Р.54.1.23040001001</t>
  </si>
  <si>
    <t>683213.Р.54.1.05060001002</t>
  </si>
  <si>
    <t>Отклонение в допустимых пределах.</t>
  </si>
  <si>
    <t>Количество согласованных нормативных документов, регламентирующих деятельность архивных и делопроизводственных служб</t>
  </si>
  <si>
    <t>Присмотр и уход (все категории)</t>
  </si>
  <si>
    <t>Обучение 1-4 классы</t>
  </si>
  <si>
    <t>Обучение 5-9 классы</t>
  </si>
  <si>
    <t>Обучение 10-11 классы</t>
  </si>
  <si>
    <t>Реализация общеобразовательных программ в ДОУ (все направления и все категории)</t>
  </si>
  <si>
    <t>Плановые значения (первоначальные)</t>
  </si>
  <si>
    <t xml:space="preserve">Плановые значения </t>
  </si>
  <si>
    <t>801011О.99.0.БВ24ГД83000</t>
  </si>
  <si>
    <t>Количество мероприятий, шт.</t>
  </si>
  <si>
    <t>Количество привлеченных лиц, чел.</t>
  </si>
  <si>
    <t>804200О.99.0.ББ52АЖ00000</t>
  </si>
  <si>
    <t>801012О.99.0.БА81АЦ60001</t>
  </si>
  <si>
    <t>823011.P.54.1.01010001001</t>
  </si>
  <si>
    <t>493121.P.54.1.01090001003</t>
  </si>
  <si>
    <t>802112О.99.0.ББ11АР26001</t>
  </si>
  <si>
    <t>932929.Р.54.1.19010001002</t>
  </si>
  <si>
    <t>900410.Р.54.1.13100001003</t>
  </si>
  <si>
    <t>2.14. Организация и проведение культурно-массовых мероприятий (иные зрелищные мероприятия)</t>
  </si>
  <si>
    <t>900410.Р.54.1.13170001003</t>
  </si>
  <si>
    <t>2.15. Организация и проведение культурно-массовых мероприятий (фестиваль, выставка, конкурс, смотр)</t>
  </si>
  <si>
    <t>900410.Р.54.1.13160001003</t>
  </si>
  <si>
    <t>1.2. Реализация основных общеобразовательных программ дошкольного образования (Обучающиеся с ограниченными возможностями здоровья (ОВЗ)) от 1 года до 3 лет</t>
  </si>
  <si>
    <t>1.3. Реализация основных общеобразовательных программ дошкольного образования (дети – инвалиды) от 1 года до 3 лет</t>
  </si>
  <si>
    <r>
      <t>1.4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 (очная) дети от 3 лет до 8 лет</t>
    </r>
  </si>
  <si>
    <t>Муниципальное задание выполнено.</t>
  </si>
  <si>
    <t>1.5. Реализация основных общеобразовательных программ дошкольного образования (Обучающиеся с ограниченными возможностями здоровья (ОВЗ)) от 3 лет до 8 лет</t>
  </si>
  <si>
    <t>1.6. Реализация основных общеобразовательных программ дошкольного образования (Дети - инвалиды) от 3 лет до 8 лет, группа полного дня</t>
  </si>
  <si>
    <t>МБДОУ № 7 г. Апатиты</t>
  </si>
  <si>
    <t>МБДОУ № 10 г. Апатиты</t>
  </si>
  <si>
    <t>МБДОУ № 17 г. Апатиты</t>
  </si>
  <si>
    <t>МАДОУ № 35 г. Апатиты</t>
  </si>
  <si>
    <t>МБДОУ № 46 г. Апатиты</t>
  </si>
  <si>
    <t>1.7. Реализация основных общеобразовательных программ дошкольного образования (Дети - инвалиды) от 3 лет до 8 лет, группа продленного дня, очная</t>
  </si>
  <si>
    <t>1.8. 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детей-инвалидов) от 3 лет до 8 лет, группа продленного дня</t>
  </si>
  <si>
    <t>МБДОУ № 1 г. Апатиты</t>
  </si>
  <si>
    <t>МАДОУ № 15 г. Апатиты</t>
  </si>
  <si>
    <t>1.9. Реализация основных общеобразовательных программ дошкольного образования. Адаптированная программа. От 3 лет до 8 лет, группа полного дня.</t>
  </si>
  <si>
    <t>1.10. Реализация основных общеобразовательных программ дошкольного образования (адаптированная образовательная программа для детей-инвалидов) от 3 лет до 8 лет</t>
  </si>
  <si>
    <t>1.11.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лет,очно-заочная</t>
  </si>
  <si>
    <t>1.12.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 заочная</t>
  </si>
  <si>
    <t>1.39. 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 очная форма 5 – 9 классы</t>
  </si>
  <si>
    <t>1.40.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обучение), очная форма, обучающиеся за исключением обучающихся с ограниченными возможностями здоровья (ОВЗ) и детей-инвалидов)  5 – 9 классы</t>
  </si>
  <si>
    <t>1.41.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обучение)), дети-инвалиды, очная форма обучения 5 - 9 классы</t>
  </si>
  <si>
    <t>802112О.99.0.ББ11АО51001</t>
  </si>
  <si>
    <t>Количество объектов учета (регистров)</t>
  </si>
  <si>
    <t xml:space="preserve">Муниципальное задание выполнено. </t>
  </si>
  <si>
    <t>Муниципальное задание выполнено. Превышение объясняется увеличением контингента обучающихся.</t>
  </si>
  <si>
    <t xml:space="preserve">Финансовое обеспечение, направленное на выполнение муниципального задания – 0,0 тыс.рублей. </t>
  </si>
  <si>
    <t>МБДОУ детский сад общеразвивающего вида №61</t>
  </si>
  <si>
    <t xml:space="preserve">Финансовое обеспечение, направленное на выполнение муниципального задания – 0 тыс.рублей. </t>
  </si>
  <si>
    <t>1.1.Реализация основных общеобразовательных программ дошкольного образования (очная) дети от 1 года до 3 лет</t>
  </si>
  <si>
    <t>Муниципальное задание выполнено</t>
  </si>
  <si>
    <t>Отклонение объясняется тем, что в плановых значениях отражен годовой показатель, исполнение за полугодие</t>
  </si>
  <si>
    <t>Плановое финансовое обеспечение на выполнение муниципального задания – 978,01 тыс. рублей.</t>
  </si>
  <si>
    <t>Плановое финансовое обеспечение на выполнение муниципального задания – 492,44 тыс. рублей.</t>
  </si>
  <si>
    <t>Плановое финансовое обеспечение на выполнение муниципального задания – 1 000,28 тыс. рублей.</t>
  </si>
  <si>
    <t>Плановое финансовое обеспечение на выполнение муниципального задания – 3 515,13 тыс. рублей.</t>
  </si>
  <si>
    <t>Плановое финансовое обеспечение на выполнение муниципального задания – 9 379,29 тыс. рублей.</t>
  </si>
  <si>
    <t>Отклонение объясняется востребованностью муниципальной услуги</t>
  </si>
  <si>
    <t>Плановое финансовое обеспечение на выполнение муниципального задания – 20 187,59 тыс. рублей.</t>
  </si>
  <si>
    <t>Плановое финансовое обеспечение на выполнение муниципального задания – 2 058,93тыс. рублей.</t>
  </si>
  <si>
    <t>Плановое финансовое обеспечение на выполнение муниципального задания – 3 650,06 тыс. рублей.</t>
  </si>
  <si>
    <t>Плановое финансовое обеспечение на выполнение муниципального задания – 2 139,73 тыс. рублей.</t>
  </si>
  <si>
    <t>Плановое финансовое обеспечение на выполнение муниципального задания – 4 518,43 тыс. рублей.</t>
  </si>
  <si>
    <t>Плановое финансовое обеспечение на выполнение муниципального задания – 7 345,1 тыс. рублей.</t>
  </si>
  <si>
    <t>Плановое финансовое обеспечение на выполнение муниципального задания – 6 511,41 тыс. рублей.</t>
  </si>
  <si>
    <t>Плановое финансовое обеспечение на выполнение муниципального задания – 6 733,26 тыс. рублей.</t>
  </si>
  <si>
    <t>Плановое финансовое обеспечение на выполнение муниципального задания – 8 171,81 тыс. рублей.</t>
  </si>
  <si>
    <t>Плановое финансовое обеспечение на выполнение муниципального задания – 1 104,8 тыс. рублей.</t>
  </si>
  <si>
    <t>3.17. Спортивная подготовка по олимпийским видам спорта (вид спорта – бокс, этап начальной подготовки)</t>
  </si>
  <si>
    <t>3.18. Спортивная подготовка по олимпийским видам спорта (вид спорта – бокс, тренировочный этап (этап спортивной специализации)</t>
  </si>
  <si>
    <t>3.19. Спортивная подготовка по олимпийским видам спорта (вид спорта – лыжные гонки, этап начальной подготовки)</t>
  </si>
  <si>
    <t>3.20. Спортивная подготовка по олимпийским видам спорта (вид спорта – лыжные гонки, тренировочный этап (этап спортивной специализации)</t>
  </si>
  <si>
    <t>3.21. Спортивная подготовка по олимпийским видам спорта (вид спорта – футбол, этап начальной подготовки)</t>
  </si>
  <si>
    <t>3.22. Спортивная подготовка по олимпийским видам спорта (вид спорта – футбол, тренировочный этап (этап спортивной специализации)</t>
  </si>
  <si>
    <t>3.23. Организация и проведение спортивно-оздоровительной работы по развитию физической культуры и спорта среди различных групп населения</t>
  </si>
  <si>
    <t>3.24. Организация и проведение официальных физкультурных (физкультурно-оздоровительных) мероприятий</t>
  </si>
  <si>
    <t>3.25.  Обеспечение участия в официальных физкультурных (физкультурно-оздоровительных) мероприятиях</t>
  </si>
  <si>
    <t>3.26. Организация и проведение официальных спортивных мероприятий</t>
  </si>
  <si>
    <t>3.27.  Обеспечение участия спортивных сборных команд в официальных спортивных мероприятиях</t>
  </si>
  <si>
    <t>3.28. 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</si>
  <si>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3.29.  Организация мероприятий по подготовке спортивных сборных команд</t>
  </si>
  <si>
    <t>3.30.  Проведение тестирования выполнения нормативов испытаний (тестов) комплекса ГТО</t>
  </si>
  <si>
    <t>3.31.  Обеспечение доступа к объектам спорта</t>
  </si>
  <si>
    <t>3.32. Организация и проведение спортивно-оздоровительной работы по развитию физической культуре и спорта среди различных групп населения (количество посещений)</t>
  </si>
  <si>
    <t>Плановое финансовое обеспечение на выполнение муниципального задания – 1 775,7 тыс. рублей.</t>
  </si>
  <si>
    <t>Плановое финансовое обеспечение на выполнение муниципального задания – 1 785,87 тыс. рублей.</t>
  </si>
  <si>
    <t>Плановое финансовое обеспечение на выполнение муниципального задания – 4 763,31 тыс. рублей.</t>
  </si>
  <si>
    <r>
      <t xml:space="preserve">Плановое финансовое обеспечение на выполнение муниципального задания – 9 021,75 </t>
    </r>
    <r>
      <rPr>
        <sz val="10"/>
        <color theme="1"/>
        <rFont val="Times New Roman"/>
        <family val="1"/>
        <charset val="204"/>
      </rPr>
      <t>т</t>
    </r>
    <r>
      <rPr>
        <sz val="11"/>
        <color theme="1"/>
        <rFont val="Times New Roman"/>
        <family val="1"/>
        <charset val="204"/>
      </rPr>
      <t>ыс. рублей.</t>
    </r>
  </si>
  <si>
    <t>Плановое финансовое обеспечение на выполнение муниципального задания – 3 631,62 тыс. рублей.</t>
  </si>
  <si>
    <t>Плановое финансовое обеспечение на выполнение муниципального задания – 10 863,14 тыс. рублей.</t>
  </si>
  <si>
    <t>Плановое финансовое обеспечение на выполнение муниципального задания –  6 942,75 тыс. рублей.</t>
  </si>
  <si>
    <t>Плановое финансовое обеспечение на выполнение муниципального задания – 1 722,97 тыс. рублей.</t>
  </si>
  <si>
    <t>Плановое финансовое обеспечение на выполнение муниципального задания – 390,54 тыс. рублей.</t>
  </si>
  <si>
    <t>Плановое финансовое обеспечение на выполнение муниципального задания – 1 263,51 тыс. рублей.</t>
  </si>
  <si>
    <t>Плановое финансовое обеспечение на выполнение муниципального задания – 620,27 тыс. рублей.</t>
  </si>
  <si>
    <t>Плановое финансовое обеспечение на выполнение муниципального задания – 160,81 тыс. рублей.</t>
  </si>
  <si>
    <t>3.16. Организация и проведение спортивно-оздоровительной работы по развитию физической культуры и спорта среди различных групп населения</t>
  </si>
  <si>
    <t xml:space="preserve"> Плановое финансовое обеспечение на выполнение муниципального задания – 2 277,38 тыс. рублей.</t>
  </si>
  <si>
    <t>Плановое финансовое обеспечение на выполнение муниципального задания – 91,90 тыс. рублей.</t>
  </si>
  <si>
    <t>Плановое финансовое обеспечение на выполнение муниципального задания – 2 504,87 тыс. рублей.</t>
  </si>
  <si>
    <t>Плановое финансовое обеспечение на выполнение муниципального задания – 12 368,2 тыс. рублей.</t>
  </si>
  <si>
    <t>Плановое финансовое обеспечение на выполнение муниципального задания – 45 549,95 тыс. рублей.</t>
  </si>
  <si>
    <t xml:space="preserve">Финансовое обеспечение, направленное на выполнение муниципального задания – 0,00 тыс.рублей. </t>
  </si>
  <si>
    <t>МБДОУ № 21 г. Апатиты</t>
  </si>
  <si>
    <t>801011О.99.0.БВ24ГД82001</t>
  </si>
  <si>
    <t>801011О.99.0.БВ24ГД82002</t>
  </si>
  <si>
    <t>1.13. Реализация основных общеобразовательных программ дошкольного образования, дети от 3 лет до 8 лет</t>
  </si>
  <si>
    <t>801011О.99.0.БВ24Ж02000</t>
  </si>
  <si>
    <t>801011О.99.0.БВ24ДН82001</t>
  </si>
  <si>
    <r>
      <t>1.17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(Физические лица льготных категорий, определяемых учредителем)</t>
    </r>
  </si>
  <si>
    <t>1.18. Присмотр и уход (Физические лица льготных категорий, определяемых учредителем, группа продленого дня, без указания возраста )</t>
  </si>
  <si>
    <r>
      <t>1.19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(дети-сироты и дети, оставшиеся без попечения родителей)</t>
    </r>
  </si>
  <si>
    <t>МБДОУ детский сад общеразвивающего вида №35</t>
  </si>
  <si>
    <t>1.20. Присмотр и уход (дети – инвалиды)</t>
  </si>
  <si>
    <r>
      <t>1.21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Коррекционно-развивающая, компенсирующая и логопедическая помощь обучающимся</t>
    </r>
  </si>
  <si>
    <r>
      <t>1.22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Психолого-педагогическое консультирование обучающихся, их родителей (законных представителей) и педагогических работников (очная)</t>
    </r>
  </si>
  <si>
    <t>1.23. 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детей-инвалидов), очная, 1-4 классы</t>
  </si>
  <si>
    <t>1.24. Реализация основных общеобразовательных программ начального общего образования (очная) (1-4 классы)</t>
  </si>
  <si>
    <t>1.25. Реализация основных общеобразовательных программ начального общего образования (проходящие обучение по состоянию здоровья в медицинских организациях 1-4 классы)</t>
  </si>
  <si>
    <t>1.26. Реализация основных общеобразовательных программ начального общего образования (адаптированная образовательная программа для детей инвалидов, проходящих обучение по состоянию здоровья на дому) 1-4 классы</t>
  </si>
  <si>
    <t>1.27. Реализация основных общеобразовательных программ начального общего образования (дети-инвалиды,проходящие обучение по состоянию здоровья на дому) 1 – 4 классы</t>
  </si>
  <si>
    <t>1.28.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(ОВЗ)) 1 – 4 классы</t>
  </si>
  <si>
    <t>1.29.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(ОВЗ), проходящих обучение по состоянию здоровья на дому) 1 – 4 классы</t>
  </si>
  <si>
    <t>1.30. Реализация основных общеобразовательных программ начального общего образования (проходящие обучение по состоянию здоровья на дому) 1 – 4 классы</t>
  </si>
  <si>
    <t>МБОУ СОШ № 3</t>
  </si>
  <si>
    <t>1.31. Реализация основных общеобразовательных программ основного общего образования (очная) (5-9 классы)</t>
  </si>
  <si>
    <t>1.32.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5 – 9 классы</t>
  </si>
  <si>
    <t>1.33.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дети-инвалиды, обучающиеся на дому  5 – 9 классы</t>
  </si>
  <si>
    <t>1.34.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обучающиеся с ограниченными возможностями здоровья (ОВЗ) на дому  5 – 9 классы</t>
  </si>
  <si>
    <t>1.35. Реализация основных общеобразовательных программ основного общего образования (адаптированная образовательная программа для обучающихся с ограниченными возможностями здоровья (ОВЗ)) 
5 – 9 классы</t>
  </si>
  <si>
    <t>1.38. Реализация основных общеобразовательных программ основного общего образования (адаптированная образовательная программа для детей-инвалидов, проходящих обучение по состоянию здоровья на дому) 5 - 9 классы</t>
  </si>
  <si>
    <t>1.36. Реализация основных общеобразовательных программ основного общего образования (дети, проходящие обучение по состоянию здоровья в медицинских организациях) 5-9 классы</t>
  </si>
  <si>
    <t>802111О.99.БА96ААЯ08001</t>
  </si>
  <si>
    <t>1.37. Реализация основных общеобразовательных программ основного общего образования (дети-инвалиды, проходящие обучение по состоянию здоровья на дому) 5-9 классы</t>
  </si>
  <si>
    <t>802111О.99.БА96АЭ33001</t>
  </si>
  <si>
    <t xml:space="preserve">Финансовое обеспечение, направленное на выполнение муниципального задания – 4 544,8 тыс.рублей. </t>
  </si>
  <si>
    <t>МБДОУ детский сад комбинированного вида №48</t>
  </si>
  <si>
    <t>Отклонение объясняется тем, что в плановых значениях отражен годовой показатель, исполнение за 9 месяцев</t>
  </si>
  <si>
    <t>Отклонения за 9 месяцев нет.</t>
  </si>
  <si>
    <t xml:space="preserve">Превышение объясняется увеличением контингента обучающихся </t>
  </si>
  <si>
    <t xml:space="preserve">Превышение объясняется увеличением контингента обучающихся. </t>
  </si>
  <si>
    <t>МБДОУ № 15 г. Апатиты</t>
  </si>
  <si>
    <t>МБДОУ детский сад комбинированного вида №21</t>
  </si>
  <si>
    <t>802111О.99.0.БА96АЧ08002</t>
  </si>
  <si>
    <t>802112О.99.0.ББ11АР26000</t>
  </si>
  <si>
    <t>802112О.99.0.ББ11АЛ26001</t>
  </si>
  <si>
    <t>802112О.99.0.ББ11АА00001</t>
  </si>
  <si>
    <t>802112О.99.0.ББ11АБ75001</t>
  </si>
  <si>
    <t>1.42. Реализация основных общеобразовательных программ основного общего образования, дети инвалиды, проходящие обучение по состоянию здоровья на дому, адаптированная образовательная программа, очная форма обучения 5 - 9 классы</t>
  </si>
  <si>
    <r>
      <t xml:space="preserve">1.43. Реализация основных общеобразовательных программ 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</t>
    </r>
    <r>
      <rPr>
        <b/>
        <sz val="12"/>
        <color theme="1"/>
        <rFont val="Times New Roman"/>
        <family val="1"/>
        <charset val="204"/>
      </rPr>
      <t>(очная) (10-11 классы)</t>
    </r>
  </si>
  <si>
    <t>1.45.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10 – 11 классы</t>
  </si>
  <si>
    <t>1.44.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детей-инвалидов, проходящих обучение по состоянию здоровья на дому (10-11 классы)</t>
  </si>
  <si>
    <t>1.46. Реализация основных общеобразовательных программ среднего общего образования. 10 – 11 классы.  Экстернат. Образовательная программа, обеспечивающая углубленное изучение отдельных учебных предметов, предметных областей (профильное обучение)</t>
  </si>
  <si>
    <t>1.47. Реализация основных общеобразовательных программ среднего общего образования. 10 – 11 классы. Адаптированная образовательная программа, обучающиеся с ограниченными возможностями здоровья (ОВЗ).</t>
  </si>
  <si>
    <t>1.48. Реализация основных общеобразовательных программ среднего общего образования. 10 – 11 классы. Адаптированная образовательная программа, дети-инвалиды.</t>
  </si>
  <si>
    <t>1.49. Реализация дополнительных общеразвивающих программ (художественной направленности)</t>
  </si>
  <si>
    <t>1.50. Реализация дополнительных общеразвивающих программ (туристско-краеведческой направленности)</t>
  </si>
  <si>
    <t>1.51. Реализация дополнительных общеразвивающих программ (социально-педагогической направленности)</t>
  </si>
  <si>
    <t>1.52. Реализация дополнительных общеразвивающих программ (физкультурно-спортивной направленности)</t>
  </si>
  <si>
    <t>1.53. Реализация дополнительных общеразвивающих программ (естественнонаучной направленности)</t>
  </si>
  <si>
    <t>1.54. Реализация дополнительных общеразвивающих программ (технической направленности)</t>
  </si>
  <si>
    <t>1.55.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 научно – исследовательской) деятельности, творческой деятельности, физкультурно – спортивной деятельности</t>
  </si>
  <si>
    <t xml:space="preserve">1.56. Ведение бухгалтерского учета бюджетными учреждениями, формирование регистров бухгалтерского учета </t>
  </si>
  <si>
    <t>1.57. Ведение бухгалтерского учета автономными учреждениями, формирование регистров бухгалтерского учета</t>
  </si>
  <si>
    <t>1.58.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</si>
  <si>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1.59. Формирование финансовой (бухгалтерской) отчетности бюджетных и автономных учреждений</t>
  </si>
  <si>
    <t>1.60. Содержание ( эксплуатация) имущества</t>
  </si>
  <si>
    <t>1.61.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</si>
  <si>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 xml:space="preserve">Финансовое обеспечение, направленное на выполнение муниципального задания – 31 927,9 тыс.рублей. </t>
  </si>
  <si>
    <t xml:space="preserve">Финансовое обеспечение, направленное на выполнение муниципального задания – 1 826,1 тыс.рублей. </t>
  </si>
  <si>
    <t xml:space="preserve">Финансовое обеспечение, направленное на выполнение муниципального задания – 751,9 тыс.рублей. </t>
  </si>
  <si>
    <t xml:space="preserve">Финансовое обеспечение, направленное на выполнение муниципального задания – 3 222,5 тыс.рублей. </t>
  </si>
  <si>
    <t xml:space="preserve">Финансовое обеспечение, направленное на выполнение муниципального задания – 1 181,6 тыс.рублей. </t>
  </si>
  <si>
    <t xml:space="preserve">Финансовое обеспечение, направленное на выполнение муниципального задания – 3 143,6 тыс.рублей. </t>
  </si>
  <si>
    <t xml:space="preserve">Финансовое обеспечение, направленное на выполнение муниципального задания – 4 715,4 тыс.рублей. </t>
  </si>
  <si>
    <t xml:space="preserve">Финансовое обеспечение, направленное на выполнение муниципального задания – 3 929,5 тыс.рублей. </t>
  </si>
  <si>
    <t xml:space="preserve">Финансовое обеспечение, направленное на выполнение муниципального задания – 3 929,6 тыс.рублей. </t>
  </si>
  <si>
    <t xml:space="preserve">Финансовое обеспечение, направленное на выполнение муниципального задания – 8 867,4 тыс.рублей. </t>
  </si>
  <si>
    <t xml:space="preserve">Финансовое обеспечение, направленное на выполнение муниципального задания – 3 224,5 тыс.рублей. </t>
  </si>
  <si>
    <t xml:space="preserve">Финансовое обеспечение, направленное на выполнение муниципального задания – 806,1 тыс.рублей. </t>
  </si>
  <si>
    <t xml:space="preserve">Финансовое обеспечение, направленное на выполнение муниципального задания – 2 418,4 тыс.рублей. </t>
  </si>
  <si>
    <t xml:space="preserve"> Плановое финансовое обеспечение на выполнение муниципального задания в целом – 5 759,8 тыс. рублей, фактическое выполнение 5 545,6  тыс. рублей 96,28 %.</t>
  </si>
  <si>
    <t>Отклонение в пределах допустимого значения. Муниципальное задание выполнено</t>
  </si>
  <si>
    <t xml:space="preserve">Финансовое обеспечение, направленное на выполнение муниципального задания – 9 748,8 тыс.рублей. </t>
  </si>
  <si>
    <t xml:space="preserve">Финансовое обеспечение, направленное на выполнение муниципального задания – 604,4 тыс.рублей. </t>
  </si>
  <si>
    <t xml:space="preserve">Финансовое обеспечение, направленное на выполнение муниципального задания – 1 503,8 тыс.рублей. </t>
  </si>
  <si>
    <t xml:space="preserve">Финансовое обеспечение, направленное на выполнение муниципального задания –  604,4 тыс.рублей. </t>
  </si>
  <si>
    <t xml:space="preserve">Финансовое обеспечение, направленное на выполнение муниципального задания – 1 727,1 тыс.рублей. </t>
  </si>
  <si>
    <t xml:space="preserve">Финансовое обеспечение, направленное на выполнение муниципального задания – 26 335,6 тыс.рублей. </t>
  </si>
  <si>
    <t xml:space="preserve">Финансовое обеспечение, направленное на выполнение муниципального задания – 2 763,5 тыс.рублей. </t>
  </si>
  <si>
    <t xml:space="preserve">Финансовое обеспечение, направленное на выполнение муниципального задания – 30 161,7 тыс.рублей. </t>
  </si>
  <si>
    <t xml:space="preserve">Финансовое обеспечение, направленное на выполнение муниципального задания – 17 594,3 тыс.рублей. </t>
  </si>
  <si>
    <t xml:space="preserve">Финансовое обеспечение, направленное на выполнение муниципального задания – 2 513,5тыс.рублей. </t>
  </si>
  <si>
    <t xml:space="preserve">Финансовое обеспечение, направленное на выполнение муниципального задания – 34 325,0 тыс.рублей. </t>
  </si>
  <si>
    <t xml:space="preserve">Финансовое обеспечение, направленное на выполнение муниципального задания – 4 903,5 тыс.рублей. </t>
  </si>
  <si>
    <t xml:space="preserve">Финансовое обеспечение, направленное на выполнение муниципального задания – 7 355,3 тыс.рублей. </t>
  </si>
  <si>
    <t xml:space="preserve">Финансовое обеспечение, направленное на выполнение муниципального задания – 2 451,8 тыс.рублей. </t>
  </si>
  <si>
    <t>Плановое финансовое обеспечение на выполнение муниципального задания – 15 655,6 тыс. рублей</t>
  </si>
  <si>
    <t>Муниципальное задание выполнено. Отклонение обусловлено увеличением численности (открытие бибилотеки им. Гладиной после модернизации)</t>
  </si>
  <si>
    <t>Муниципальное задание выполнено. Увеличение в результате незапланированных закупок книг по грантам</t>
  </si>
  <si>
    <t>Муниципальное задание выполнено. Отклонение обусловлено увеличением числа  посещаемости сайта</t>
  </si>
  <si>
    <t>Муниципальное задание выполнено. Отклонение в пределах допустимого значения</t>
  </si>
  <si>
    <t>Муниципальное задание выполнено. Превышение объясняется увеличением контингента обучающихся</t>
  </si>
  <si>
    <t xml:space="preserve">Финансовое обеспечение, направленное на выполнение муниципального задания – 7 782,8 тыс.рублей. </t>
  </si>
  <si>
    <t xml:space="preserve">Финансовое обеспечение, направленное на выполнение муниципального задания – 2 946,4 тыс.рублей. </t>
  </si>
  <si>
    <t xml:space="preserve">Финансовое обеспечение, направленное на выполнение муниципального задания – 6 320,3 тыс.рублей. </t>
  </si>
  <si>
    <t xml:space="preserve">Финансовое обеспечение, направленное на выполнение муниципального задания – 7 739,5 тыс.рублей. </t>
  </si>
  <si>
    <t xml:space="preserve">Финансовое обеспечение, направленное на выполнение муниципального задания – 2 818,1 тыс.рублей. </t>
  </si>
  <si>
    <t xml:space="preserve">Финансовое обеспечение, направленное на выполнение муниципального задания – 10 061,9 тыс.рублей. </t>
  </si>
  <si>
    <t xml:space="preserve">Финансовое обеспечение, направленное на выполнение муниципального задания – 10 881,2 тыс.рублей. </t>
  </si>
  <si>
    <t xml:space="preserve">Финансовое обеспечение, направленное на выполнение муниципального задания – 3 496,1 тыс.рублей. </t>
  </si>
  <si>
    <t xml:space="preserve">Финансовое обеспечение, направленное на выполнение муниципального задания – 7 283,2 тыс.рублей. </t>
  </si>
  <si>
    <t xml:space="preserve">Финансовое обеспечение, направленное на выполнение муниципального задания – 5 268,9 тыс.рублей. </t>
  </si>
  <si>
    <t xml:space="preserve">Финансовое обеспечение, направленное на выполнение муниципального задания – 9 715,7 тыс.рублей. </t>
  </si>
  <si>
    <t xml:space="preserve">Финансовое обеспечение, направленное на выполнение муниципального задания – 6 399,1 тыс.рублей. </t>
  </si>
  <si>
    <t xml:space="preserve">Финансовое обеспечение, направленное на выполнение муниципального задания – 9 720,3 тыс.рублей. </t>
  </si>
  <si>
    <t xml:space="preserve">Финансовое обеспечение, направленное на выполнение муниципального задания – 6 134,7 тыс.рублей. </t>
  </si>
  <si>
    <t xml:space="preserve">Финансовое обеспечение, направленное на выполнение муниципального задания – 9 032,0 тыс.рублей. </t>
  </si>
  <si>
    <t xml:space="preserve">Финансовое обеспечение, направленное на выполнение муниципального задания – 6 818,5 тыс.рублей. </t>
  </si>
  <si>
    <t xml:space="preserve">Финансовое обеспечение, направленное на выполнение муниципального задания – 3 843,0 тыс.рублей. </t>
  </si>
  <si>
    <t>МБДОУ детский сад общеразвивающего вида №54</t>
  </si>
  <si>
    <t>МБДОУ детский сад комбинированного вида №58</t>
  </si>
  <si>
    <t xml:space="preserve">Финансовое обеспечение, направленное на выполнение муниципального задания – 94,5 тыс.рублей. </t>
  </si>
  <si>
    <t xml:space="preserve">Финансовое обеспечение, направленное на выполнение муниципального задания – 17 450,9 тыс.рублей. </t>
  </si>
  <si>
    <t xml:space="preserve">Финансовое обеспечение, направленное на выполнение муниципального задания – 7 127,4 тыс.рублей. </t>
  </si>
  <si>
    <t xml:space="preserve">Финансовое обеспечение, направленное на выполнение муниципального задания – 6 304,0 тыс.рублей. </t>
  </si>
  <si>
    <t xml:space="preserve">Финансовое обеспечение, направленное на выполнение муниципального задания – 13 368,2 тыс.рублей. </t>
  </si>
  <si>
    <t xml:space="preserve">Финансовое обеспечение, направленное на выполнение муниципального задания – 6 715,2 тыс.рублей. </t>
  </si>
  <si>
    <t xml:space="preserve">Финансовое обеспечение, направленное на выполнение муниципального задания – 23 944,8 тыс.рублей. </t>
  </si>
  <si>
    <t xml:space="preserve">Финансовое обеспечение, направленное на выполнение муниципального задания – 23 922,7 тыс.рублей. </t>
  </si>
  <si>
    <t xml:space="preserve">Финансовое обеспечение, направленное на выполнение муниципального задания – 9 666,6 тыс.рублей. </t>
  </si>
  <si>
    <t xml:space="preserve">Финансовое обеспечение, направленное на выполнение муниципального задания – 13 891,2 тыс.рублей. </t>
  </si>
  <si>
    <t xml:space="preserve">Финансовое обеспечение, направленное на выполнение муниципального задания – 13 433,3 тыс.рублей. </t>
  </si>
  <si>
    <t xml:space="preserve">Финансовое обеспечение, направленное на выполнение муниципального задания – 21 730,4 тыс.рублей. </t>
  </si>
  <si>
    <t xml:space="preserve">Финансовое обеспечение, направленное на выполнение муниципального задания – 14 381,9 тыс.рублей. </t>
  </si>
  <si>
    <t xml:space="preserve">Финансовое обеспечение, направленное на выполнение муниципального задания – 20 398,1 тыс.рублей. </t>
  </si>
  <si>
    <t xml:space="preserve">Финансовое обеспечение, направленное на выполнение муниципального задания – 17 186,8 тыс.рублей. </t>
  </si>
  <si>
    <t xml:space="preserve">Финансовое обеспечение, направленное на выполнение муниципального задания – 18 872,0 тыс.рублей. </t>
  </si>
  <si>
    <t xml:space="preserve">Финансовое обеспечение, направленное на выполнение муниципального задания – 13 940,5 тыс.рублей. </t>
  </si>
  <si>
    <t xml:space="preserve">Финансовое обеспечение, направленное на выполнение муниципального задания – 15 534,6 тыс.рублей. </t>
  </si>
  <si>
    <t xml:space="preserve">Финансовое обеспечение, направленное на выполнение муниципального задания – 115,2 тыс.рублей. </t>
  </si>
  <si>
    <t xml:space="preserve">Финансовое обеспечение, направленное на выполнение муниципального задания – 185,7 тыс.рублей. </t>
  </si>
  <si>
    <t xml:space="preserve">Финансовое обеспечение, направленное на выполнение муниципального задания – 65,5 тыс.рублей. </t>
  </si>
  <si>
    <t xml:space="preserve">Превышение объясняется увеличением контингента обучающихся.  </t>
  </si>
  <si>
    <t xml:space="preserve">Муниципальное задание выполнено.Превышение объясняется увеличением контингента обучающихся.  </t>
  </si>
  <si>
    <t xml:space="preserve">Финансовое обеспечение, направленное на выполнение муниципального задания –20,2 тыс.рублей. </t>
  </si>
  <si>
    <t xml:space="preserve">Финансовое обеспечение, направленное на выполнение муниципального задания – 111,4 тыс.рублей. </t>
  </si>
  <si>
    <t xml:space="preserve">Финансовое обеспечение, направленное на выполнение муниципального задания – 112,0 тыс.рублей. </t>
  </si>
  <si>
    <t xml:space="preserve">Финансовое обеспечение, направленное на выполнение муниципального задания – 203,3 тыс.рублей. </t>
  </si>
  <si>
    <t xml:space="preserve">Финансовое обеспечение, направленное на выполнение муниципального задания – 157,5 тыс.рублей. </t>
  </si>
  <si>
    <t xml:space="preserve">Муниципальное задание выполнено. Превышение объясняется увеличением контингента обучающихся.  </t>
  </si>
  <si>
    <t xml:space="preserve">Финансовое обеспечение, направленное на выполнение муниципального задания – 162,3 тыс.рублей. </t>
  </si>
  <si>
    <t xml:space="preserve">Финансовое обеспечение, направленное на выполнение муниципального задания – 3 767,3 тыс.рублей. </t>
  </si>
  <si>
    <t xml:space="preserve">Финансовое обеспечение, направленное на выполнение муниципального задания – 4 540,6 тыс.рублей. </t>
  </si>
  <si>
    <t xml:space="preserve">Финансовое обеспечение, направленное на выполнение муниципального задания – 4 542,0 тыс.рублей. </t>
  </si>
  <si>
    <t xml:space="preserve">Финансовое обеспечение, направленное на выполнение муниципального задания – 36 568,4 тыс.рублей. </t>
  </si>
  <si>
    <t xml:space="preserve">Финансовое обеспечение, направленное на выполнение муниципального задания – 15 037,1 тыс.рублей. </t>
  </si>
  <si>
    <t xml:space="preserve">Финансовое обеспечение, направленное на выполнение муниципального задания – 8 380,5 тыс.рублей. </t>
  </si>
  <si>
    <t xml:space="preserve">Финансовое обеспечение, направленное на выполнение муниципального задания – 5 883,6 тыс.рублей. </t>
  </si>
  <si>
    <t xml:space="preserve">Финансовое обеспечение, направленное на выполнение муниципального задания – 13 038,8 тыс.рублей. </t>
  </si>
  <si>
    <t xml:space="preserve">Финансовое обеспечение, направленное на выполнение муниципального задания – 32 685,4 тыс.рублей. </t>
  </si>
  <si>
    <t xml:space="preserve">Финансовое обеспечение, направленное на выполнение муниципального задания – 8 841,6 тыс.рублей. </t>
  </si>
  <si>
    <t xml:space="preserve">Финансовое обеспечение, направленное на выполнение муниципального задания – 17 709,7 тыс.рублей. </t>
  </si>
  <si>
    <t xml:space="preserve">Финансовое обеспечение, направленное на выполнение муниципального задания – 7 742,5 тыс.рублей. </t>
  </si>
  <si>
    <t xml:space="preserve">Финансовое обеспечение, направленное на выполнение муниципального задания – 185,9 тыс.рублей. </t>
  </si>
  <si>
    <t xml:space="preserve">Финансовое обеспечение, направленное на выполнение муниципального задания – 9 889,9 тыс.рублей. </t>
  </si>
  <si>
    <t xml:space="preserve">Финансовое обеспечение, направленное на выполнение муниципального задания – 117,2 тыс.рублей. </t>
  </si>
  <si>
    <t xml:space="preserve">Финансовое обеспечение, направленное на выполнение муниципального задания – 892,4 тыс.рублей. </t>
  </si>
  <si>
    <t xml:space="preserve">Финансовое обеспечение, направленное на выполнение муниципального задания – 7 557,0 тыс.рублей. </t>
  </si>
  <si>
    <t xml:space="preserve">Финансовое обеспечение, направленное на выполнение муниципального задания – 737,3 тыс.рублей. </t>
  </si>
  <si>
    <t xml:space="preserve">Финансовое обеспечение, направленное на выполнение муниципального задания – 659,1 тыс.рублей. </t>
  </si>
  <si>
    <t xml:space="preserve">Финансовое обеспечение, направленное на выполнение муниципального задания – 384,4 тыс.рублей. </t>
  </si>
  <si>
    <t xml:space="preserve">Финансовое обеспечение, направленное на выполнение муниципального задания – 895,2 тыс.рублей. </t>
  </si>
  <si>
    <t xml:space="preserve">Финансовое обеспечение, направленное на выполнение муниципального задания – 159,5 тыс.рублей. </t>
  </si>
  <si>
    <t xml:space="preserve">Финансовое обеспечение, направленное на выполнение муниципального задания – 4 073,8 тыс.рублей. </t>
  </si>
  <si>
    <t xml:space="preserve">Финансовое обеспечение, направленное на выполнение муниципального задания – 9 406,9 тыс.рублей. </t>
  </si>
  <si>
    <t xml:space="preserve">Финансовое обеспечение, направленное на выполнение муниципального задания – 1 237,1 тыс.рублей. </t>
  </si>
  <si>
    <t xml:space="preserve">Финансовое обеспечение, направленное на выполнение муниципального задания – 3 040,9 тыс.рублей. </t>
  </si>
  <si>
    <t>1.15. Реализация основных общеобразовательных программ дошкольного образования дети-инвалиды до 3 лет (форма-очная)</t>
  </si>
  <si>
    <t xml:space="preserve">Финансовое обеспечение, направленное на выполнение муниципального задания – 183,0 тыс.рублей. </t>
  </si>
  <si>
    <t xml:space="preserve">Финансовое обеспечение, направленное на выполнение муниципального задания – 20 675,9 тыс.рублей. </t>
  </si>
  <si>
    <t xml:space="preserve">Финансовое обеспечение, направленное на выполнение муниципального задания – 20 227,5 тыс.рублей. </t>
  </si>
  <si>
    <t xml:space="preserve">Финансовое обеспечение, направленное на выполнение муниципального задания – 27 525,8 тыс.рублей. </t>
  </si>
  <si>
    <t xml:space="preserve">Финансовое обеспечение, направленное на выполнение муниципального задания – 21 486,8 тыс.рублей. </t>
  </si>
  <si>
    <t xml:space="preserve">Финансовое обеспечение, направленное на выполнение муниципального задания – 10 102,7 тыс.рублей. </t>
  </si>
  <si>
    <t xml:space="preserve">Финансовое обеспечение, направленное на выполнение муниципального задания – 13 738,7 тыс.рублей. </t>
  </si>
  <si>
    <t xml:space="preserve">Финансовое обеспечение, направленное на выполнение муниципального задания – 25 823,6 тыс.рублей. </t>
  </si>
  <si>
    <t xml:space="preserve">Финансовое обеспечение, направленное на выполнение муниципального задания – 26 132,8 тыс.рублей. </t>
  </si>
  <si>
    <t xml:space="preserve">Финансовое обеспечение, направленное на выполнение муниципального задания – 13 424,9 тыс.рублей. </t>
  </si>
  <si>
    <t xml:space="preserve">Финансовое обеспечение, направленное на выполнение муниципального задания – 33 891,0 тыс.рублей. </t>
  </si>
  <si>
    <t xml:space="preserve">Финансовое обеспечение, направленное на выполнение муниципального задания – 13 917,8 тыс.рублей. </t>
  </si>
  <si>
    <t xml:space="preserve">Финансовое обеспечение, направленное на выполнение муниципального задания – 23 691,0 тыс.рублей. </t>
  </si>
  <si>
    <t xml:space="preserve">Финансовое обеспечение, направленное на выполнение муниципального задания – 16 316,6 тыс.рублей. </t>
  </si>
  <si>
    <t xml:space="preserve">Финансовое обеспечение, направленное на выполнение муниципального задания – 26 198,9 тыс.рублей. </t>
  </si>
  <si>
    <t xml:space="preserve">Финансовое обеспечение, направленное на выполнение муниципального задания – 22 631,4 тыс.рублей. </t>
  </si>
  <si>
    <t xml:space="preserve">Финансовое обеспечение, направленное на выполнение муниципального задания – 2 767,0 тыс.рублей. </t>
  </si>
  <si>
    <t xml:space="preserve">Финансовое обеспечение, направленное на выполнение муниципального задания – 222,8 тыс.рублей. </t>
  </si>
  <si>
    <t xml:space="preserve">Финансовое обеспечение, направленное на выполнение муниципального задания – 326,9 тыс.рублей. </t>
  </si>
  <si>
    <t xml:space="preserve">Финансовое обеспечение, направленное на выполнение муниципального задания – 38,3 тыс.рублей. </t>
  </si>
  <si>
    <t xml:space="preserve">Финансовое обеспечение, направленное на выполнение муниципального задания – 247,6 тыс.рублей. </t>
  </si>
  <si>
    <t xml:space="preserve">Финансовое обеспечение, направленное на выполнение муниципального задания – 296,0 тыс.рублей. </t>
  </si>
  <si>
    <t xml:space="preserve">Финансовое обеспечение, направленное на выполнение муниципального задания – 40,3 тыс.рублей. </t>
  </si>
  <si>
    <t xml:space="preserve">Финансовое обеспечение, направленное на выполнение муниципального задания – 378,2 тыс.рублей. </t>
  </si>
  <si>
    <t xml:space="preserve">Финансовое обеспечение, направленное на выполнение муниципального задания – 117,8 тыс.рублей. </t>
  </si>
  <si>
    <t xml:space="preserve">Финансовое обеспечение, направленное на выполнение муниципального задания – 36,1 тыс.рублей. </t>
  </si>
  <si>
    <t xml:space="preserve">Финансовое обеспечение, направленное на выполнение муниципального задания – 54,7 тыс.рублей. </t>
  </si>
  <si>
    <t xml:space="preserve">Финансовое обеспечение, направленное на выполнение муниципального задания – 228,7 тыс.рублей. </t>
  </si>
  <si>
    <t xml:space="preserve">Финансовое обеспечение, направленное на выполнение муниципального задания – 255,9 тыс.рублей. </t>
  </si>
  <si>
    <t xml:space="preserve">Финансовое обеспечение, направленное на выполнение муниципального задания – 78,0 тыс.рублей. </t>
  </si>
  <si>
    <t xml:space="preserve">Финансовое обеспечение, направленное на выполнение муниципального задания – 99,1 тыс.рублей. </t>
  </si>
  <si>
    <t xml:space="preserve">Финансовое обеспечение, направленное на выполнение муниципального задания – 2 940,5 тыс.рублей. </t>
  </si>
  <si>
    <t xml:space="preserve">Финансовое обеспечение, направленное на выполнение муниципального задания – 338,3 тыс.рублей. </t>
  </si>
  <si>
    <t xml:space="preserve">Финансовое обеспечение, направленное на выполнение муниципального задания – 13,4 тыс.рублей. </t>
  </si>
  <si>
    <t xml:space="preserve">Финансовое обеспечение, направленное на выполнение муниципального задания – 1 490,0 тыс.рублей. </t>
  </si>
  <si>
    <t xml:space="preserve">Финансовое обеспечение, направленное на выполнение муниципального задания – 84,2 тыс.рублей. </t>
  </si>
  <si>
    <t xml:space="preserve">Финансовое обеспечение, направленное на выполнение муниципального задания – 259,1 тыс.рублей. </t>
  </si>
  <si>
    <t xml:space="preserve">Финансовое обеспечение, направленное на выполнение муниципального задания – 503,2 тыс.рублей. </t>
  </si>
  <si>
    <t xml:space="preserve">Финансовое обеспечение, направленное на выполнение муниципального задания – 312,1 тыс.рублей. </t>
  </si>
  <si>
    <t xml:space="preserve">Финансовое обеспечение, направленное на выполнение муниципального задания – 377,4 тыс.рублей. </t>
  </si>
  <si>
    <t xml:space="preserve">Финансовое обеспечение, направленное на выполнение муниципального задания – 217,5 тыс.рублей. </t>
  </si>
  <si>
    <t xml:space="preserve">Финансовое обеспечение, направленное на выполнение муниципального задания – 1 166,9 тыс.рублей. </t>
  </si>
  <si>
    <t xml:space="preserve">Финансовое обеспечение, направленное на выполнение муниципального задания – 2 333,8 тыс.рублей. </t>
  </si>
  <si>
    <t xml:space="preserve">Финансовое обеспечение, направленное на выполнение муниципального задания – 1 344,8 тыс.рублей. </t>
  </si>
  <si>
    <t xml:space="preserve">Финансовое обеспечение, направленное на выполнение муниципального задания – 1 150,6 тыс.рублей. </t>
  </si>
  <si>
    <t xml:space="preserve">Финансовое обеспечение, направленное на выполнение муниципального задания – 2 301,2 тыс.рублей. </t>
  </si>
  <si>
    <t xml:space="preserve">Финансовое обеспечение, направленное на выполнение муниципального задания – 30 123,0 тыс.рублей. </t>
  </si>
  <si>
    <t xml:space="preserve">Финансовое обеспечение, направленное на выполнение муниципального задания – 8 563,5 тыс.рублей. </t>
  </si>
  <si>
    <t xml:space="preserve">Финансовое обеспечение, направленное на выполнение муниципального задания –  20 465,4 тыс.рублей. </t>
  </si>
  <si>
    <t xml:space="preserve">Финансовое обеспечение, направленное на выполнение муниципального задания – 25 939,7 тыс.рублей. </t>
  </si>
  <si>
    <t xml:space="preserve">Финансовое обеспечение, направленное на выполнение муниципального задания – 18 981,2 тыс.рублей. </t>
  </si>
  <si>
    <t xml:space="preserve">Финансовое обеспечение, направленное на выполнение муниципального задания – 17 877,3 тыс.рублей. </t>
  </si>
  <si>
    <t xml:space="preserve">Финансовое обеспечение, направленное на выполнение муниципального задания – 22 132,3 тыс.рублей. </t>
  </si>
  <si>
    <t xml:space="preserve">Финансовое обеспечение, направленное на выполнение муниципального задания – 12 833,6  тыс.рублей. </t>
  </si>
  <si>
    <t xml:space="preserve">Финансовое обеспечение, направленное на выполнение муниципального задания – 27 136,4 тыс.рублей. </t>
  </si>
  <si>
    <t xml:space="preserve">Финансовое обеспечение, направленное на выполнение муниципального задания – 63,0 тыс.рублей. </t>
  </si>
  <si>
    <t xml:space="preserve">Финансовое обеспечение, направленное на выполнение муниципального задания – 429,3 тыс.рублей. </t>
  </si>
  <si>
    <t xml:space="preserve">Финансовое обеспечение, направленное на выполнение муниципального задания – 2 226,5 тыс.рублей. </t>
  </si>
  <si>
    <t xml:space="preserve">Муниципальное задание выполнено. Превышение объясняется увеличением контингента обучающихся. </t>
  </si>
  <si>
    <t xml:space="preserve">Финансовое обеспечение, направленное на выполнение муниципального задания – 509,6 тыс.рублей. </t>
  </si>
  <si>
    <t xml:space="preserve">Финансовое обеспечение, направленное на выполнение муниципального задания – 55,6 тыс.рублей. </t>
  </si>
  <si>
    <t xml:space="preserve">Финансовое обеспечение, направленное на выполнение муниципального задания – 8 664,3 тыс.рублей. </t>
  </si>
  <si>
    <t xml:space="preserve">Финансовое обеспечение, направленное на выполнение муниципального задания – 14 762,3 тыс.рублей. </t>
  </si>
  <si>
    <t xml:space="preserve">Финансовое обеспечение, направленное на выполнение муниципального задания – 11 345,1 тыс.рублей. </t>
  </si>
  <si>
    <t xml:space="preserve">Финансовое обеспечение, направленное на выполнение муниципального задания – 28 207,9 тыс.рублей. </t>
  </si>
  <si>
    <t xml:space="preserve">Финансовое обеспечение, направленное на выполнение муниципального задания – 39 851,8 тыс.рублей. </t>
  </si>
  <si>
    <t xml:space="preserve">Финансовое обеспечение, направленное на выполнение муниципального задания – 144,8 тыс.рублей. </t>
  </si>
  <si>
    <t xml:space="preserve">Финансовое обеспечение, направленное на выполнение муниципального задания – 298,6 тыс.рублей. </t>
  </si>
  <si>
    <t xml:space="preserve">Финансовое обеспечение, направленное на выполнение муниципального задания – 37,0 тыс.рублей. </t>
  </si>
  <si>
    <t>Отклонение в результате уменьшения контингента обучающихся</t>
  </si>
  <si>
    <t xml:space="preserve">Финансовое обеспечение, направленное на выполнение муниципального задания – 71,2 тыс.рублей. </t>
  </si>
  <si>
    <t xml:space="preserve">Финансовое обеспечение, направленное на выполнение муниципального задания – 13 657,3 тыс.рублей. </t>
  </si>
  <si>
    <t xml:space="preserve">Финансовое обеспечение, направленное на выполнение муниципального задания – 16 535,4 тыс.рублей. </t>
  </si>
  <si>
    <t xml:space="preserve">Финансовое обеспечение, направленное на выполнение муниципального задания – 32 823,9 тыс.рублей. </t>
  </si>
  <si>
    <t xml:space="preserve">Финансовое обеспечение, направленное на выполнение муниципального задания – 3 673,9 тыс.рублей. </t>
  </si>
  <si>
    <t xml:space="preserve">Финансовое обеспечение, направленное на выполнение муниципального задания – 12 501,4 тыс.рублей. </t>
  </si>
  <si>
    <t xml:space="preserve">Финансовое обеспечение, направленное на выполнение муниципального задания – 18 281,9 тыс.рублей. </t>
  </si>
  <si>
    <t xml:space="preserve">Финансовое обеспечение, направленное на выполнение муниципального задания – 19 857,8 тыс.рублей. </t>
  </si>
  <si>
    <t xml:space="preserve">Финансовое обеспечение, направленное на выполнение муниципального задания – 18 001,6 тыс.рублей. </t>
  </si>
  <si>
    <t xml:space="preserve">Финансовое обеспечение, направленное на выполнение муниципального задания – 52 782,1 тыс.рублей. </t>
  </si>
  <si>
    <t xml:space="preserve">Финансовое обеспечение, направленное на выполнение муниципального задания – 12 481,6 тыс.рублей. </t>
  </si>
  <si>
    <t xml:space="preserve">Финансовое обеспечение, направленное на выполнение муниципального задания – 8 187,6 тыс.рублей. </t>
  </si>
  <si>
    <t xml:space="preserve">Финансовое обеспечение, направленное на выполнение муниципального задания – 35 671,4 тыс.рублей. </t>
  </si>
  <si>
    <t xml:space="preserve">Финансовое обеспечение, направленное на выполнение муниципального задания – 18 662,4 тыс.рублей. </t>
  </si>
  <si>
    <t xml:space="preserve">Финансовое обеспечение, направленное на выполнение муниципального задания – 18 636,2 тыс.рублей. </t>
  </si>
  <si>
    <t xml:space="preserve">Финансовое обеспечение, направленное на выполнение муниципального задания – 31 564,0 тыс.рублей. </t>
  </si>
  <si>
    <t xml:space="preserve">Финансовое обеспечение, направленное на выполнение муниципального задания – 108,5 тыс.рублей. </t>
  </si>
  <si>
    <t xml:space="preserve">Финансовое обеспечение, направленное на выполнение муниципального задания – 298,4 тыс.рублей. </t>
  </si>
  <si>
    <t xml:space="preserve">Финансовое обеспечение, направленное на выполнение муниципального задания – 254,5 тыс.рублей. </t>
  </si>
  <si>
    <t xml:space="preserve">Финансовое обеспечение, направленное на выполнение муниципального задания – 213,6 тыс.рублей. </t>
  </si>
  <si>
    <t xml:space="preserve">Финансовое обеспечение, направленное на выполнение муниципального задания – 460,4 тыс.рублей. </t>
  </si>
  <si>
    <t xml:space="preserve">Финансовое обеспечение, направленное на выполнение муниципального задания – 296,9 тыс.рублей. </t>
  </si>
  <si>
    <t xml:space="preserve">Финансовое обеспечение, направленное на выполнение муниципального задания – 108,7 тыс.рублей. </t>
  </si>
  <si>
    <t xml:space="preserve">Финансовое обеспечение, направленное на выполнение муниципального задания – 359,2 тыс.рублей. </t>
  </si>
  <si>
    <t xml:space="preserve">Финансовое обеспечение, направленное на выполнение муниципального задания – 22 884,5 тыс.рублей. </t>
  </si>
  <si>
    <t xml:space="preserve">Финансовое обеспечение, направленное на выполнение муниципального задания – 22 013,5 тыс.рублей. </t>
  </si>
  <si>
    <t xml:space="preserve">Финансовое обеспечение, направленное на выполнение муниципального задания – 32 028,3 тыс.рублей. </t>
  </si>
  <si>
    <t xml:space="preserve">Финансовое обеспечение, направленное на выполнение муниципального задания – 56 723,0 тыс.рублей. </t>
  </si>
  <si>
    <t xml:space="preserve">Финансовое обеспечение, направленное на выполнение муниципального задания – 1459,6 тыс.рублей. </t>
  </si>
  <si>
    <t xml:space="preserve">Финансовое обеспечение, направленное на выполнение муниципального задания – 1 459,6 тыс.рублей. </t>
  </si>
  <si>
    <t xml:space="preserve">Финансовое обеспечение, направленное на выполнение муниципального задания – 4 959,2 тыс.рублей. </t>
  </si>
  <si>
    <t xml:space="preserve">Финансовое обеспечение, направленное на выполнение муниципального задания – 1 110,1 тыс.рублей. </t>
  </si>
  <si>
    <t xml:space="preserve">Финансовое обеспечение, направленное на выполнение муниципального задания – 33,3 тыс.рублей. </t>
  </si>
  <si>
    <t xml:space="preserve">Финансовое обеспечение, направленное на выполнение муниципального задания – 10,1 тыс.рублей. </t>
  </si>
  <si>
    <t xml:space="preserve">Финансовое обеспечение, направленное на выполнение муниципального задания – 18,8 тыс.рублей. </t>
  </si>
  <si>
    <t xml:space="preserve">Финансовое обеспечение, направленное на выполнение муниципального задания – 13,0 тыс.рублей. </t>
  </si>
  <si>
    <t xml:space="preserve"> Превышение объясняется увеличением контингента обучающихся. </t>
  </si>
  <si>
    <t xml:space="preserve">Финансовое обеспечение, направленное на выполнение муниципального задания – 297,3 тыс.рублей. </t>
  </si>
  <si>
    <t xml:space="preserve">Финансовое обеспечение, направленное на выполнение муниципального задания – 177,8 тыс.рублей. </t>
  </si>
  <si>
    <t xml:space="preserve">Финансовое обеспечение, направленное на выполнение муниципального задания – 14,5 тыс.рублей. </t>
  </si>
  <si>
    <t xml:space="preserve">Финансовое обеспечение, направленное на выполнение муниципального задания – 7 323,6 тыс.рублей. </t>
  </si>
  <si>
    <t xml:space="preserve">Финансовое обеспечение, направленное на выполнение муниципального задания – 5 344,2 тыс.рублей. </t>
  </si>
  <si>
    <t xml:space="preserve">Финансовое обеспечение, направленное на выполнение муниципального задания – 6 105,6 тыс.рублей. </t>
  </si>
  <si>
    <t xml:space="preserve">Финансовое обеспечение, направленное на выполнение муниципального задания – 8 747,4 тыс.рублей. </t>
  </si>
  <si>
    <t xml:space="preserve">Финансовое обеспечение, направленное на выполнение муниципального задания – 8 041,8 тыс.рублей. </t>
  </si>
  <si>
    <t xml:space="preserve">Финансовое обеспечение, направленное на выполнение муниципального задания – 7 167,7 тыс.рублей. </t>
  </si>
  <si>
    <t xml:space="preserve">Финансовое обеспечение, направленное на выполнение муниципального задания – 7 320,9 тыс.рублей. </t>
  </si>
  <si>
    <t xml:space="preserve">Финансовое обеспечение, направленное на выполнение муниципального задания – 14 258,4 тыс.рублей. </t>
  </si>
  <si>
    <t xml:space="preserve">Финансовое обеспечение, направленное на выполнение муниципального задания – 127,2 тыс.рублей. </t>
  </si>
  <si>
    <t xml:space="preserve">Финансовое обеспечение, направленное на выполнение муниципального задания – 128,0 тыс.рублей. </t>
  </si>
  <si>
    <t xml:space="preserve">Финансовое обеспечение, направленное на выполнение муниципального задания – 4,1 тыс.рублей. </t>
  </si>
  <si>
    <t xml:space="preserve">Финансовое обеспечение, направленное на выполнение муниципального задания – 11,0 тыс.рублей. </t>
  </si>
  <si>
    <t xml:space="preserve">Финансовое обеспечение, направленное на выполнение муниципального задания – 1 554,5 тыс.рублей. </t>
  </si>
  <si>
    <t xml:space="preserve">Финансовое обеспечение, направленное на выполнение муниципального задания – 465,9  тыс.рублей. </t>
  </si>
  <si>
    <t>Отклонение объясняется  увеличением численности обучающихся и перераспределеним обучающихся между направлениями  (Предварительный учебный план _приказ от 19.05.2023 № 118-у, Учебный план на 2023/2024 год _приказ №1-у от 01.09.2023)</t>
  </si>
  <si>
    <t xml:space="preserve">Финансовое обеспечение, направленное на выполнение муниципального задания – 364,5 тыс.рублей. </t>
  </si>
  <si>
    <t xml:space="preserve">Финансовое обеспечение, направленное на выполнение муниципального задания – 19 319,1 тыс.рублей. </t>
  </si>
  <si>
    <t>Отклонение объясняется уменьшением  численности обучающихся и перераспределеним обучающихся между направлениями  (Предварительный учебный план _приказ от 19.05.2023 № 118-у, Учебный план на 2023/2024 год _приказ №1-у от 01.09.2023)</t>
  </si>
  <si>
    <t xml:space="preserve">Финансовое обеспечение, направленное на выполнение муниципального задания – 18 508,5 тыс.рублей. </t>
  </si>
  <si>
    <t xml:space="preserve">Финансовое обеспечение, направленное на выполнение муниципального задания – 2 384,3 тыс.рублей. </t>
  </si>
  <si>
    <t xml:space="preserve">Финансовое обеспечение, направленное на выполнение муниципального задания – 12 683,8 тыс.рублей. </t>
  </si>
  <si>
    <t xml:space="preserve">Финансовое обеспечение, направленное на выполнение муниципального задания – 27 894,7 тыс.рублей. </t>
  </si>
  <si>
    <t xml:space="preserve">Финансовое обеспечение, направленное на выполнение муниципального задания – 2 326,8 тыс.рублей. </t>
  </si>
  <si>
    <t xml:space="preserve">Финансовое обеспечение, направленное на выполнение муниципального задания – 14 448,5 тыс.рублей. </t>
  </si>
  <si>
    <t xml:space="preserve">Финансовое обеспечение, направленное на выполнение муниципального задания – 12 027,7 тыс.рублей. </t>
  </si>
  <si>
    <t xml:space="preserve">Финансовое обеспечение, направленное на выполнение муниципального задания – 14 967,8 тыс.рублей. </t>
  </si>
  <si>
    <t xml:space="preserve">Финансовое обеспечение, направленное на выполнение муниципального задания – 14 395,3 тыс.рублей. </t>
  </si>
  <si>
    <t>Отклонение ниже допустимого значения в результате уменьшения контингента обучающихся</t>
  </si>
  <si>
    <t>за 2023 год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</si>
</sst>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#,##0.0"/>
  </numFmts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wrapText="1" shrinkToFi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 shrinkToFi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horizontal="left" vertical="center" wrapText="1" shrinkToFit="1"/>
    </xf>
    <xf numFmtId="0" fontId="2" fillId="0" borderId="13" xfId="0" applyFont="1" applyFill="1" applyBorder="1" applyAlignment="1">
      <alignment horizontal="left" vertical="center" wrapText="1" shrinkToFit="1"/>
    </xf>
    <xf numFmtId="0" fontId="2" fillId="0" borderId="12" xfId="0" applyFont="1" applyFill="1" applyBorder="1" applyAlignment="1">
      <alignment horizontal="left" vertical="center" wrapText="1" shrinkToFi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 shrinkToFit="1"/>
    </xf>
    <xf numFmtId="0" fontId="0" fillId="0" borderId="1" xfId="0" applyFill="1" applyBorder="1" applyAlignment="1">
      <alignment vertical="center" wrapText="1"/>
    </xf>
    <xf numFmtId="0" fontId="2" fillId="0" borderId="12" xfId="0" applyFont="1" applyFill="1" applyBorder="1" applyAlignment="1">
      <alignment vertical="top" wrapText="1" shrinkToFit="1"/>
    </xf>
    <xf numFmtId="0" fontId="0" fillId="0" borderId="1" xfId="0" applyFill="1" applyBorder="1" applyAlignment="1">
      <alignment vertical="center" wrapText="1" shrinkToFi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 shrinkToFi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99CC"/>
      <color rgb="FFCCFFFF"/>
      <color rgb="FF96F4E9"/>
      <color rgb="FF99FFCC"/>
      <color rgb="FFFFE5FF"/>
      <color rgb="FFDEBDFF"/>
      <color rgb="FF41F1E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N494"/>
  <sheetViews>
    <sheetView tabSelected="1" view="pageBreakPreview" zoomScale="85" zoomScaleNormal="90" zoomScaleSheetLayoutView="85" workbookViewId="0">
      <pane ySplit="8" topLeftCell="A9" activePane="bottomLeft" state="frozen"/>
      <selection pane="bottomLeft" activeCell="E12" sqref="E12"/>
    </sheetView>
  </sheetViews>
  <sheetFormatPr defaultColWidth="9.140625" defaultRowHeight="15"/>
  <cols>
    <col min="1" max="1" width="9.140625" style="1"/>
    <col min="2" max="2" width="19.85546875" style="1" customWidth="1"/>
    <col min="3" max="3" width="9.140625" style="1"/>
    <col min="4" max="4" width="21.85546875" style="1" customWidth="1"/>
    <col min="5" max="5" width="18" style="1" customWidth="1"/>
    <col min="6" max="6" width="16.85546875" style="1" hidden="1" customWidth="1"/>
    <col min="7" max="7" width="12.42578125" style="1" customWidth="1"/>
    <col min="8" max="8" width="11.7109375" style="1" customWidth="1"/>
    <col min="9" max="9" width="16.42578125" style="1" customWidth="1"/>
    <col min="10" max="10" width="9.140625" style="1" customWidth="1"/>
    <col min="11" max="11" width="59.42578125" style="1" customWidth="1"/>
    <col min="12" max="12" width="29.7109375" style="3" customWidth="1"/>
    <col min="13" max="13" width="47" style="4" customWidth="1"/>
    <col min="14" max="14" width="52.42578125" style="1" customWidth="1"/>
    <col min="15" max="15" width="10.140625" style="1" customWidth="1"/>
    <col min="16" max="16384" width="9.140625" style="1"/>
  </cols>
  <sheetData>
    <row r="2" spans="1:13" ht="18.7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8.75">
      <c r="A3" s="19" t="s">
        <v>628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8.75">
      <c r="A4" s="2"/>
    </row>
    <row r="5" spans="1:13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20" t="s">
        <v>2</v>
      </c>
      <c r="K5" s="21"/>
      <c r="L5" s="16" t="s">
        <v>92</v>
      </c>
      <c r="M5" s="26" t="s">
        <v>3</v>
      </c>
    </row>
    <row r="6" spans="1:13">
      <c r="A6" s="16" t="s">
        <v>4</v>
      </c>
      <c r="B6" s="16"/>
      <c r="C6" s="16" t="s">
        <v>5</v>
      </c>
      <c r="D6" s="16"/>
      <c r="E6" s="16" t="s">
        <v>216</v>
      </c>
      <c r="F6" s="27" t="s">
        <v>215</v>
      </c>
      <c r="G6" s="16" t="s">
        <v>7</v>
      </c>
      <c r="H6" s="16" t="s">
        <v>8</v>
      </c>
      <c r="I6" s="16" t="s">
        <v>67</v>
      </c>
      <c r="J6" s="22"/>
      <c r="K6" s="23"/>
      <c r="L6" s="16"/>
      <c r="M6" s="26"/>
    </row>
    <row r="7" spans="1:13" ht="67.7" customHeight="1">
      <c r="A7" s="16"/>
      <c r="B7" s="16"/>
      <c r="C7" s="16" t="s">
        <v>6</v>
      </c>
      <c r="D7" s="16"/>
      <c r="E7" s="16"/>
      <c r="F7" s="28"/>
      <c r="G7" s="16"/>
      <c r="H7" s="16"/>
      <c r="I7" s="16"/>
      <c r="J7" s="24"/>
      <c r="K7" s="25"/>
      <c r="L7" s="16"/>
      <c r="M7" s="26"/>
    </row>
    <row r="8" spans="1:13">
      <c r="A8" s="18">
        <v>1</v>
      </c>
      <c r="B8" s="18"/>
      <c r="C8" s="18">
        <v>2</v>
      </c>
      <c r="D8" s="18"/>
      <c r="E8" s="5">
        <v>3</v>
      </c>
      <c r="F8" s="5"/>
      <c r="G8" s="5">
        <v>4</v>
      </c>
      <c r="H8" s="5">
        <v>5</v>
      </c>
      <c r="I8" s="5"/>
      <c r="J8" s="18">
        <v>6</v>
      </c>
      <c r="K8" s="18"/>
      <c r="L8" s="5"/>
      <c r="M8" s="6">
        <v>7</v>
      </c>
    </row>
    <row r="9" spans="1:13" s="9" customFormat="1" ht="15.75" customHeight="1">
      <c r="A9" s="17" t="s">
        <v>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7"/>
      <c r="M9" s="8"/>
    </row>
    <row r="10" spans="1:13" s="9" customFormat="1" ht="24" customHeight="1">
      <c r="A10" s="15" t="s">
        <v>260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0" t="s">
        <v>94</v>
      </c>
      <c r="M10" s="11"/>
    </row>
    <row r="11" spans="1:13" s="9" customFormat="1" ht="60" customHeight="1">
      <c r="A11" s="41" t="s">
        <v>10</v>
      </c>
      <c r="B11" s="42"/>
      <c r="C11" s="43" t="s">
        <v>11</v>
      </c>
      <c r="D11" s="44"/>
      <c r="E11" s="45">
        <v>48.3</v>
      </c>
      <c r="F11" s="45">
        <v>61.3</v>
      </c>
      <c r="G11" s="45">
        <v>47.8</v>
      </c>
      <c r="H11" s="33">
        <f>G11-E11</f>
        <v>-0.5</v>
      </c>
      <c r="I11" s="31">
        <f>G11/E11</f>
        <v>0.98964803312629401</v>
      </c>
      <c r="J11" s="46" t="s">
        <v>412</v>
      </c>
      <c r="K11" s="47"/>
      <c r="L11" s="36" t="s">
        <v>94</v>
      </c>
      <c r="M11" s="48" t="s">
        <v>414</v>
      </c>
    </row>
    <row r="12" spans="1:13" s="9" customFormat="1" ht="75.2" customHeight="1">
      <c r="A12" s="41" t="s">
        <v>12</v>
      </c>
      <c r="B12" s="42"/>
      <c r="C12" s="43" t="s">
        <v>11</v>
      </c>
      <c r="D12" s="44"/>
      <c r="E12" s="45">
        <v>17.899999999999999</v>
      </c>
      <c r="F12" s="45">
        <v>32.9</v>
      </c>
      <c r="G12" s="45">
        <v>21.6</v>
      </c>
      <c r="H12" s="33">
        <f>G12-E12</f>
        <v>3.7000000000000028</v>
      </c>
      <c r="I12" s="31">
        <f>G12/E12</f>
        <v>1.2067039106145254</v>
      </c>
      <c r="J12" s="46" t="s">
        <v>413</v>
      </c>
      <c r="K12" s="47"/>
      <c r="L12" s="36" t="s">
        <v>94</v>
      </c>
      <c r="M12" s="48" t="s">
        <v>415</v>
      </c>
    </row>
    <row r="13" spans="1:13" s="9" customFormat="1" ht="45" customHeight="1">
      <c r="A13" s="41" t="s">
        <v>13</v>
      </c>
      <c r="B13" s="42"/>
      <c r="C13" s="43" t="s">
        <v>11</v>
      </c>
      <c r="D13" s="44"/>
      <c r="E13" s="45">
        <v>38.6</v>
      </c>
      <c r="F13" s="45">
        <v>19.3</v>
      </c>
      <c r="G13" s="45">
        <v>38.9</v>
      </c>
      <c r="H13" s="33">
        <f>G13-E13</f>
        <v>0.29999999999999716</v>
      </c>
      <c r="I13" s="31">
        <f>G13/E13</f>
        <v>1.0077720207253886</v>
      </c>
      <c r="J13" s="46" t="s">
        <v>261</v>
      </c>
      <c r="K13" s="47"/>
      <c r="L13" s="36" t="s">
        <v>94</v>
      </c>
      <c r="M13" s="48" t="s">
        <v>416</v>
      </c>
    </row>
    <row r="14" spans="1:13" s="9" customFormat="1" ht="90" customHeight="1">
      <c r="A14" s="41" t="s">
        <v>14</v>
      </c>
      <c r="B14" s="42"/>
      <c r="C14" s="43" t="s">
        <v>11</v>
      </c>
      <c r="D14" s="44"/>
      <c r="E14" s="45">
        <v>47.3</v>
      </c>
      <c r="F14" s="45">
        <v>53.3</v>
      </c>
      <c r="G14" s="45">
        <v>46.5</v>
      </c>
      <c r="H14" s="33">
        <f>G14-E14</f>
        <v>-0.79999999999999716</v>
      </c>
      <c r="I14" s="31">
        <f>G14/E14</f>
        <v>0.9830866807610994</v>
      </c>
      <c r="J14" s="46" t="s">
        <v>412</v>
      </c>
      <c r="K14" s="47"/>
      <c r="L14" s="36" t="s">
        <v>94</v>
      </c>
      <c r="M14" s="48" t="s">
        <v>417</v>
      </c>
    </row>
    <row r="15" spans="1:13" s="9" customFormat="1" ht="45" customHeight="1">
      <c r="A15" s="41" t="s">
        <v>15</v>
      </c>
      <c r="B15" s="42"/>
      <c r="C15" s="43" t="s">
        <v>11</v>
      </c>
      <c r="D15" s="44"/>
      <c r="E15" s="45">
        <v>17.5</v>
      </c>
      <c r="F15" s="45">
        <v>18.3</v>
      </c>
      <c r="G15" s="45">
        <v>17.600000000000001</v>
      </c>
      <c r="H15" s="33">
        <f>G15-E15</f>
        <v>0.10000000000000142</v>
      </c>
      <c r="I15" s="31">
        <f>G15/E15</f>
        <v>1.0057142857142858</v>
      </c>
      <c r="J15" s="46" t="s">
        <v>261</v>
      </c>
      <c r="K15" s="47"/>
      <c r="L15" s="36" t="s">
        <v>94</v>
      </c>
      <c r="M15" s="48" t="s">
        <v>418</v>
      </c>
    </row>
    <row r="16" spans="1:13" s="9" customFormat="1" ht="59.25" customHeight="1">
      <c r="A16" s="41" t="s">
        <v>16</v>
      </c>
      <c r="B16" s="42"/>
      <c r="C16" s="43" t="s">
        <v>11</v>
      </c>
      <c r="D16" s="44"/>
      <c r="E16" s="45">
        <v>63.2</v>
      </c>
      <c r="F16" s="45">
        <v>66.8</v>
      </c>
      <c r="G16" s="45">
        <v>63.6</v>
      </c>
      <c r="H16" s="33">
        <f t="shared" ref="H16:H50" si="0">G16-E16</f>
        <v>0.39999999999999858</v>
      </c>
      <c r="I16" s="31">
        <f t="shared" ref="I16:I24" si="1">G16/E16</f>
        <v>1.0063291139240507</v>
      </c>
      <c r="J16" s="46" t="s">
        <v>261</v>
      </c>
      <c r="K16" s="47"/>
      <c r="L16" s="36" t="s">
        <v>94</v>
      </c>
      <c r="M16" s="48" t="s">
        <v>419</v>
      </c>
    </row>
    <row r="17" spans="1:13" s="9" customFormat="1" ht="66.75" customHeight="1">
      <c r="A17" s="43" t="s">
        <v>17</v>
      </c>
      <c r="B17" s="44"/>
      <c r="C17" s="43" t="s">
        <v>11</v>
      </c>
      <c r="D17" s="44"/>
      <c r="E17" s="45">
        <v>68</v>
      </c>
      <c r="F17" s="45">
        <v>69.3</v>
      </c>
      <c r="G17" s="45">
        <v>67.8</v>
      </c>
      <c r="H17" s="33">
        <f t="shared" si="0"/>
        <v>-0.20000000000000284</v>
      </c>
      <c r="I17" s="31">
        <f t="shared" si="1"/>
        <v>0.99705882352941178</v>
      </c>
      <c r="J17" s="46" t="s">
        <v>412</v>
      </c>
      <c r="K17" s="47"/>
      <c r="L17" s="36" t="s">
        <v>94</v>
      </c>
      <c r="M17" s="48" t="s">
        <v>420</v>
      </c>
    </row>
    <row r="18" spans="1:13" s="9" customFormat="1" ht="45" customHeight="1">
      <c r="A18" s="43" t="s">
        <v>18</v>
      </c>
      <c r="B18" s="44"/>
      <c r="C18" s="43" t="s">
        <v>11</v>
      </c>
      <c r="D18" s="44"/>
      <c r="E18" s="45">
        <v>21.7</v>
      </c>
      <c r="F18" s="45">
        <v>21.8</v>
      </c>
      <c r="G18" s="45">
        <v>21.3</v>
      </c>
      <c r="H18" s="33">
        <f t="shared" si="0"/>
        <v>-0.39999999999999858</v>
      </c>
      <c r="I18" s="31">
        <f>G18/E18</f>
        <v>0.98156682027649778</v>
      </c>
      <c r="J18" s="46" t="s">
        <v>412</v>
      </c>
      <c r="K18" s="47"/>
      <c r="L18" s="36" t="s">
        <v>94</v>
      </c>
      <c r="M18" s="48" t="s">
        <v>421</v>
      </c>
    </row>
    <row r="19" spans="1:13" s="9" customFormat="1" ht="61.5" customHeight="1">
      <c r="A19" s="29" t="s">
        <v>19</v>
      </c>
      <c r="B19" s="29"/>
      <c r="C19" s="29" t="s">
        <v>11</v>
      </c>
      <c r="D19" s="29"/>
      <c r="E19" s="45">
        <v>45.3</v>
      </c>
      <c r="F19" s="45">
        <v>40.299999999999997</v>
      </c>
      <c r="G19" s="45">
        <v>44.8</v>
      </c>
      <c r="H19" s="33">
        <f t="shared" si="0"/>
        <v>-0.5</v>
      </c>
      <c r="I19" s="31">
        <f t="shared" si="1"/>
        <v>0.98896247240618107</v>
      </c>
      <c r="J19" s="46" t="s">
        <v>412</v>
      </c>
      <c r="K19" s="47"/>
      <c r="L19" s="36" t="s">
        <v>94</v>
      </c>
      <c r="M19" s="48" t="s">
        <v>422</v>
      </c>
    </row>
    <row r="20" spans="1:13" s="9" customFormat="1" ht="55.7" customHeight="1">
      <c r="A20" s="29" t="s">
        <v>20</v>
      </c>
      <c r="B20" s="29"/>
      <c r="C20" s="29" t="s">
        <v>11</v>
      </c>
      <c r="D20" s="29"/>
      <c r="E20" s="45">
        <v>33.299999999999997</v>
      </c>
      <c r="F20" s="45">
        <v>33</v>
      </c>
      <c r="G20" s="45">
        <v>33</v>
      </c>
      <c r="H20" s="33">
        <f t="shared" si="0"/>
        <v>-0.29999999999999716</v>
      </c>
      <c r="I20" s="31">
        <f t="shared" si="1"/>
        <v>0.99099099099099108</v>
      </c>
      <c r="J20" s="46" t="s">
        <v>412</v>
      </c>
      <c r="K20" s="47"/>
      <c r="L20" s="36" t="s">
        <v>94</v>
      </c>
      <c r="M20" s="48" t="s">
        <v>423</v>
      </c>
    </row>
    <row r="21" spans="1:13" s="9" customFormat="1" ht="72.75" customHeight="1">
      <c r="A21" s="29" t="s">
        <v>21</v>
      </c>
      <c r="B21" s="29"/>
      <c r="C21" s="29" t="s">
        <v>11</v>
      </c>
      <c r="D21" s="29"/>
      <c r="E21" s="45">
        <v>61.7</v>
      </c>
      <c r="F21" s="45">
        <v>71.3</v>
      </c>
      <c r="G21" s="45">
        <v>64.3</v>
      </c>
      <c r="H21" s="33">
        <f t="shared" si="0"/>
        <v>2.5999999999999943</v>
      </c>
      <c r="I21" s="31">
        <f t="shared" si="1"/>
        <v>1.0421393841166935</v>
      </c>
      <c r="J21" s="46" t="s">
        <v>256</v>
      </c>
      <c r="K21" s="47"/>
      <c r="L21" s="36" t="s">
        <v>94</v>
      </c>
      <c r="M21" s="48" t="s">
        <v>424</v>
      </c>
    </row>
    <row r="22" spans="1:13" s="9" customFormat="1" ht="62.45" customHeight="1">
      <c r="A22" s="29" t="s">
        <v>22</v>
      </c>
      <c r="B22" s="29"/>
      <c r="C22" s="29" t="s">
        <v>11</v>
      </c>
      <c r="D22" s="29"/>
      <c r="E22" s="45">
        <v>40</v>
      </c>
      <c r="F22" s="45">
        <v>44.1</v>
      </c>
      <c r="G22" s="45">
        <v>39.700000000000003</v>
      </c>
      <c r="H22" s="33">
        <f t="shared" si="0"/>
        <v>-0.29999999999999716</v>
      </c>
      <c r="I22" s="31">
        <f t="shared" si="1"/>
        <v>0.99250000000000005</v>
      </c>
      <c r="J22" s="46" t="s">
        <v>412</v>
      </c>
      <c r="K22" s="47"/>
      <c r="L22" s="36" t="s">
        <v>94</v>
      </c>
      <c r="M22" s="48" t="s">
        <v>425</v>
      </c>
    </row>
    <row r="23" spans="1:13" s="9" customFormat="1" ht="58.7" customHeight="1">
      <c r="A23" s="29" t="s">
        <v>23</v>
      </c>
      <c r="B23" s="29"/>
      <c r="C23" s="29" t="s">
        <v>11</v>
      </c>
      <c r="D23" s="29"/>
      <c r="E23" s="45">
        <v>59.9</v>
      </c>
      <c r="F23" s="45">
        <v>50</v>
      </c>
      <c r="G23" s="45">
        <v>58.3</v>
      </c>
      <c r="H23" s="33">
        <f t="shared" si="0"/>
        <v>-1.6000000000000014</v>
      </c>
      <c r="I23" s="31">
        <f t="shared" si="1"/>
        <v>0.97328881469115192</v>
      </c>
      <c r="J23" s="46" t="s">
        <v>412</v>
      </c>
      <c r="K23" s="47"/>
      <c r="L23" s="36" t="s">
        <v>94</v>
      </c>
      <c r="M23" s="48" t="s">
        <v>426</v>
      </c>
    </row>
    <row r="24" spans="1:13" s="9" customFormat="1" ht="71.45" customHeight="1">
      <c r="A24" s="29" t="s">
        <v>27</v>
      </c>
      <c r="B24" s="29"/>
      <c r="C24" s="29" t="s">
        <v>11</v>
      </c>
      <c r="D24" s="29"/>
      <c r="E24" s="45">
        <v>38.299999999999997</v>
      </c>
      <c r="F24" s="45">
        <v>52.6</v>
      </c>
      <c r="G24" s="45">
        <v>38.1</v>
      </c>
      <c r="H24" s="33">
        <f t="shared" si="0"/>
        <v>-0.19999999999999574</v>
      </c>
      <c r="I24" s="31">
        <f t="shared" si="1"/>
        <v>0.99477806788511758</v>
      </c>
      <c r="J24" s="46" t="s">
        <v>412</v>
      </c>
      <c r="K24" s="47"/>
      <c r="L24" s="36" t="s">
        <v>94</v>
      </c>
      <c r="M24" s="48" t="s">
        <v>427</v>
      </c>
    </row>
    <row r="25" spans="1:13" s="12" customFormat="1">
      <c r="A25" s="49" t="s">
        <v>24</v>
      </c>
      <c r="B25" s="49"/>
      <c r="C25" s="49" t="s">
        <v>11</v>
      </c>
      <c r="D25" s="49"/>
      <c r="E25" s="50">
        <f>SUM(E11:E24)</f>
        <v>600.99999999999989</v>
      </c>
      <c r="F25" s="50"/>
      <c r="G25" s="51">
        <f>SUM(G11:G24)</f>
        <v>603.30000000000007</v>
      </c>
      <c r="H25" s="51">
        <f>SUM(H11:H24)</f>
        <v>2.3000000000000043</v>
      </c>
      <c r="I25" s="52">
        <f>G25/E25</f>
        <v>1.0038269550748755</v>
      </c>
      <c r="J25" s="53"/>
      <c r="K25" s="54"/>
      <c r="L25" s="55" t="s">
        <v>94</v>
      </c>
      <c r="M25" s="56"/>
    </row>
    <row r="26" spans="1:13" s="9" customFormat="1" ht="22.7" customHeight="1">
      <c r="A26" s="35" t="s">
        <v>231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 t="s">
        <v>97</v>
      </c>
      <c r="M26" s="57"/>
    </row>
    <row r="27" spans="1:13" s="9" customFormat="1" ht="62.45" customHeight="1">
      <c r="A27" s="29" t="s">
        <v>12</v>
      </c>
      <c r="B27" s="29"/>
      <c r="C27" s="29" t="s">
        <v>11</v>
      </c>
      <c r="D27" s="29"/>
      <c r="E27" s="45">
        <v>43.6</v>
      </c>
      <c r="F27" s="33">
        <v>15</v>
      </c>
      <c r="G27" s="45">
        <v>42.6</v>
      </c>
      <c r="H27" s="33">
        <f>G27-E27</f>
        <v>-1</v>
      </c>
      <c r="I27" s="31">
        <f t="shared" ref="I27:I29" si="2">G27/E27</f>
        <v>0.97706422018348627</v>
      </c>
      <c r="J27" s="46" t="s">
        <v>412</v>
      </c>
      <c r="K27" s="47"/>
      <c r="L27" s="36" t="s">
        <v>97</v>
      </c>
      <c r="M27" s="48" t="s">
        <v>428</v>
      </c>
    </row>
    <row r="28" spans="1:13" s="9" customFormat="1" ht="66.75" customHeight="1">
      <c r="A28" s="29" t="s">
        <v>25</v>
      </c>
      <c r="B28" s="29"/>
      <c r="C28" s="29" t="s">
        <v>11</v>
      </c>
      <c r="D28" s="29"/>
      <c r="E28" s="45">
        <v>33.700000000000003</v>
      </c>
      <c r="F28" s="33">
        <v>41</v>
      </c>
      <c r="G28" s="45">
        <v>34.4</v>
      </c>
      <c r="H28" s="33">
        <f>G28-E28</f>
        <v>0.69999999999999574</v>
      </c>
      <c r="I28" s="31">
        <f t="shared" si="2"/>
        <v>1.0207715133531157</v>
      </c>
      <c r="J28" s="46" t="s">
        <v>256</v>
      </c>
      <c r="K28" s="47"/>
      <c r="L28" s="36" t="s">
        <v>97</v>
      </c>
      <c r="M28" s="48" t="s">
        <v>429</v>
      </c>
    </row>
    <row r="29" spans="1:13" s="9" customFormat="1" ht="54" customHeight="1">
      <c r="A29" s="29" t="s">
        <v>19</v>
      </c>
      <c r="B29" s="29"/>
      <c r="C29" s="29" t="s">
        <v>11</v>
      </c>
      <c r="D29" s="29"/>
      <c r="E29" s="45">
        <v>18.899999999999999</v>
      </c>
      <c r="F29" s="33">
        <v>41.3</v>
      </c>
      <c r="G29" s="45">
        <v>18</v>
      </c>
      <c r="H29" s="33">
        <f>G29-E29</f>
        <v>-0.89999999999999858</v>
      </c>
      <c r="I29" s="31">
        <f t="shared" si="2"/>
        <v>0.95238095238095244</v>
      </c>
      <c r="J29" s="46" t="s">
        <v>412</v>
      </c>
      <c r="K29" s="47"/>
      <c r="L29" s="36" t="s">
        <v>97</v>
      </c>
      <c r="M29" s="48" t="s">
        <v>430</v>
      </c>
    </row>
    <row r="30" spans="1:13" s="12" customFormat="1" ht="29.25" customHeight="1">
      <c r="A30" s="49" t="s">
        <v>24</v>
      </c>
      <c r="B30" s="49"/>
      <c r="C30" s="49" t="s">
        <v>11</v>
      </c>
      <c r="D30" s="49"/>
      <c r="E30" s="51">
        <f>SUM(E27:E29)</f>
        <v>96.200000000000017</v>
      </c>
      <c r="F30" s="51"/>
      <c r="G30" s="51">
        <f>SUM(G27:G29)</f>
        <v>95</v>
      </c>
      <c r="H30" s="51">
        <f>G30-E30</f>
        <v>-1.2000000000000171</v>
      </c>
      <c r="I30" s="52">
        <f>G30/E30</f>
        <v>0.9875259875259873</v>
      </c>
      <c r="J30" s="53"/>
      <c r="K30" s="54"/>
      <c r="L30" s="55" t="s">
        <v>97</v>
      </c>
      <c r="M30" s="56"/>
    </row>
    <row r="31" spans="1:13" s="9" customFormat="1" ht="24" customHeight="1">
      <c r="A31" s="35" t="s">
        <v>232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 t="s">
        <v>100</v>
      </c>
      <c r="M31" s="58"/>
    </row>
    <row r="32" spans="1:13" s="9" customFormat="1" ht="45" customHeight="1">
      <c r="A32" s="41" t="s">
        <v>16</v>
      </c>
      <c r="B32" s="42"/>
      <c r="C32" s="29" t="s">
        <v>11</v>
      </c>
      <c r="D32" s="29"/>
      <c r="E32" s="45">
        <v>0</v>
      </c>
      <c r="F32" s="33">
        <v>0</v>
      </c>
      <c r="G32" s="45">
        <v>0</v>
      </c>
      <c r="H32" s="33">
        <f t="shared" ref="H32:H33" si="3">G32-E32</f>
        <v>0</v>
      </c>
      <c r="I32" s="31"/>
      <c r="J32" s="46"/>
      <c r="K32" s="47"/>
      <c r="L32" s="36" t="s">
        <v>100</v>
      </c>
      <c r="M32" s="48" t="s">
        <v>259</v>
      </c>
    </row>
    <row r="33" spans="1:13" s="9" customFormat="1" ht="75.2" customHeight="1">
      <c r="A33" s="29" t="s">
        <v>431</v>
      </c>
      <c r="B33" s="29"/>
      <c r="C33" s="29" t="s">
        <v>11</v>
      </c>
      <c r="D33" s="29"/>
      <c r="E33" s="45">
        <v>0.6</v>
      </c>
      <c r="F33" s="33">
        <v>0</v>
      </c>
      <c r="G33" s="45">
        <v>0.4</v>
      </c>
      <c r="H33" s="33">
        <f t="shared" si="3"/>
        <v>-0.19999999999999996</v>
      </c>
      <c r="I33" s="31">
        <f>G33/E33</f>
        <v>0.66666666666666674</v>
      </c>
      <c r="J33" s="46" t="s">
        <v>627</v>
      </c>
      <c r="K33" s="47"/>
      <c r="L33" s="36" t="s">
        <v>100</v>
      </c>
      <c r="M33" s="48" t="s">
        <v>433</v>
      </c>
    </row>
    <row r="34" spans="1:13" s="9" customFormat="1" ht="75.2" customHeight="1">
      <c r="A34" s="29" t="s">
        <v>432</v>
      </c>
      <c r="B34" s="29"/>
      <c r="C34" s="29" t="s">
        <v>11</v>
      </c>
      <c r="D34" s="29"/>
      <c r="E34" s="45">
        <v>0.3</v>
      </c>
      <c r="F34" s="33"/>
      <c r="G34" s="45">
        <v>0</v>
      </c>
      <c r="H34" s="33">
        <f>G34-E34</f>
        <v>-0.3</v>
      </c>
      <c r="I34" s="31"/>
      <c r="J34" s="46" t="s">
        <v>627</v>
      </c>
      <c r="K34" s="47"/>
      <c r="L34" s="36" t="s">
        <v>100</v>
      </c>
      <c r="M34" s="48" t="s">
        <v>259</v>
      </c>
    </row>
    <row r="35" spans="1:13" s="12" customFormat="1" ht="30.75" customHeight="1">
      <c r="A35" s="49" t="s">
        <v>24</v>
      </c>
      <c r="B35" s="49"/>
      <c r="C35" s="49" t="s">
        <v>11</v>
      </c>
      <c r="D35" s="49"/>
      <c r="E35" s="51">
        <f>SUM(E32:E34)</f>
        <v>0.89999999999999991</v>
      </c>
      <c r="F35" s="51"/>
      <c r="G35" s="51">
        <f>SUM(G32:G34)</f>
        <v>0.4</v>
      </c>
      <c r="H35" s="51">
        <f>SUM(H32:H34)</f>
        <v>-0.49999999999999994</v>
      </c>
      <c r="I35" s="52">
        <f>G35/E35</f>
        <v>0.44444444444444453</v>
      </c>
      <c r="J35" s="59"/>
      <c r="K35" s="60"/>
      <c r="L35" s="55" t="s">
        <v>100</v>
      </c>
      <c r="M35" s="56"/>
    </row>
    <row r="36" spans="1:13" s="9" customFormat="1" ht="28.5" customHeight="1">
      <c r="A36" s="35" t="s">
        <v>233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 t="s">
        <v>95</v>
      </c>
      <c r="M36" s="58"/>
    </row>
    <row r="37" spans="1:13" s="9" customFormat="1" ht="90" customHeight="1">
      <c r="A37" s="29" t="s">
        <v>10</v>
      </c>
      <c r="B37" s="29"/>
      <c r="C37" s="29" t="s">
        <v>11</v>
      </c>
      <c r="D37" s="29"/>
      <c r="E37" s="45">
        <v>108.3</v>
      </c>
      <c r="F37" s="33">
        <v>157</v>
      </c>
      <c r="G37" s="45">
        <v>112.2</v>
      </c>
      <c r="H37" s="33">
        <f t="shared" si="0"/>
        <v>3.9000000000000057</v>
      </c>
      <c r="I37" s="31">
        <f t="shared" ref="I37:I50" si="4">G37/E37</f>
        <v>1.0360110803324101</v>
      </c>
      <c r="J37" s="46" t="s">
        <v>413</v>
      </c>
      <c r="K37" s="47"/>
      <c r="L37" s="36" t="s">
        <v>95</v>
      </c>
      <c r="M37" s="48" t="s">
        <v>434</v>
      </c>
    </row>
    <row r="38" spans="1:13" s="9" customFormat="1" ht="45" customHeight="1">
      <c r="A38" s="29" t="s">
        <v>12</v>
      </c>
      <c r="B38" s="29"/>
      <c r="C38" s="29" t="s">
        <v>11</v>
      </c>
      <c r="D38" s="29"/>
      <c r="E38" s="45">
        <v>43.3</v>
      </c>
      <c r="F38" s="33">
        <v>78</v>
      </c>
      <c r="G38" s="45">
        <v>41.8</v>
      </c>
      <c r="H38" s="33">
        <f t="shared" si="0"/>
        <v>-1.5</v>
      </c>
      <c r="I38" s="31">
        <f t="shared" si="4"/>
        <v>0.96535796766743653</v>
      </c>
      <c r="J38" s="46" t="s">
        <v>412</v>
      </c>
      <c r="K38" s="47"/>
      <c r="L38" s="36" t="s">
        <v>95</v>
      </c>
      <c r="M38" s="48" t="s">
        <v>435</v>
      </c>
    </row>
    <row r="39" spans="1:13" s="9" customFormat="1" ht="68.25" customHeight="1">
      <c r="A39" s="29" t="s">
        <v>13</v>
      </c>
      <c r="B39" s="29"/>
      <c r="C39" s="29" t="s">
        <v>11</v>
      </c>
      <c r="D39" s="29"/>
      <c r="E39" s="45">
        <v>38.5</v>
      </c>
      <c r="F39" s="33">
        <v>25.1</v>
      </c>
      <c r="G39" s="45">
        <v>39.5</v>
      </c>
      <c r="H39" s="33">
        <f t="shared" si="0"/>
        <v>1</v>
      </c>
      <c r="I39" s="31">
        <f t="shared" si="4"/>
        <v>1.025974025974026</v>
      </c>
      <c r="J39" s="46" t="s">
        <v>413</v>
      </c>
      <c r="K39" s="47"/>
      <c r="L39" s="36" t="s">
        <v>95</v>
      </c>
      <c r="M39" s="48" t="s">
        <v>436</v>
      </c>
    </row>
    <row r="40" spans="1:13" s="9" customFormat="1" ht="63.75" customHeight="1">
      <c r="A40" s="29" t="s">
        <v>14</v>
      </c>
      <c r="B40" s="29"/>
      <c r="C40" s="29" t="s">
        <v>11</v>
      </c>
      <c r="D40" s="29"/>
      <c r="E40" s="45">
        <v>81.7</v>
      </c>
      <c r="F40" s="33">
        <v>96</v>
      </c>
      <c r="G40" s="45">
        <v>81.400000000000006</v>
      </c>
      <c r="H40" s="33">
        <f t="shared" si="0"/>
        <v>-0.29999999999999716</v>
      </c>
      <c r="I40" s="31">
        <f t="shared" si="4"/>
        <v>0.99632802937576503</v>
      </c>
      <c r="J40" s="46" t="s">
        <v>412</v>
      </c>
      <c r="K40" s="47"/>
      <c r="L40" s="36" t="s">
        <v>95</v>
      </c>
      <c r="M40" s="48" t="s">
        <v>437</v>
      </c>
    </row>
    <row r="41" spans="1:13" s="9" customFormat="1" ht="90" customHeight="1">
      <c r="A41" s="29" t="s">
        <v>15</v>
      </c>
      <c r="B41" s="29"/>
      <c r="C41" s="29" t="s">
        <v>11</v>
      </c>
      <c r="D41" s="29"/>
      <c r="E41" s="45">
        <v>41.7</v>
      </c>
      <c r="F41" s="33">
        <v>43.3</v>
      </c>
      <c r="G41" s="45">
        <v>42.1</v>
      </c>
      <c r="H41" s="33">
        <f t="shared" si="0"/>
        <v>0.39999999999999858</v>
      </c>
      <c r="I41" s="31">
        <f t="shared" si="4"/>
        <v>1.0095923261390887</v>
      </c>
      <c r="J41" s="46" t="s">
        <v>261</v>
      </c>
      <c r="K41" s="47"/>
      <c r="L41" s="36" t="s">
        <v>95</v>
      </c>
      <c r="M41" s="48" t="s">
        <v>438</v>
      </c>
    </row>
    <row r="42" spans="1:13" s="9" customFormat="1" ht="90" customHeight="1">
      <c r="A42" s="29" t="s">
        <v>16</v>
      </c>
      <c r="B42" s="29"/>
      <c r="C42" s="29" t="s">
        <v>11</v>
      </c>
      <c r="D42" s="29"/>
      <c r="E42" s="45">
        <v>150.4</v>
      </c>
      <c r="F42" s="33">
        <v>149</v>
      </c>
      <c r="G42" s="45">
        <v>150.30000000000001</v>
      </c>
      <c r="H42" s="33">
        <f t="shared" si="0"/>
        <v>-9.9999999999994316E-2</v>
      </c>
      <c r="I42" s="31">
        <f t="shared" si="4"/>
        <v>0.99933510638297873</v>
      </c>
      <c r="J42" s="46" t="s">
        <v>412</v>
      </c>
      <c r="K42" s="47"/>
      <c r="L42" s="36" t="s">
        <v>95</v>
      </c>
      <c r="M42" s="48" t="s">
        <v>439</v>
      </c>
    </row>
    <row r="43" spans="1:13" s="9" customFormat="1" ht="45" customHeight="1">
      <c r="A43" s="29" t="s">
        <v>17</v>
      </c>
      <c r="B43" s="29"/>
      <c r="C43" s="29" t="s">
        <v>11</v>
      </c>
      <c r="D43" s="29"/>
      <c r="E43" s="45">
        <v>149.5</v>
      </c>
      <c r="F43" s="33">
        <v>131</v>
      </c>
      <c r="G43" s="45">
        <v>148.80000000000001</v>
      </c>
      <c r="H43" s="33">
        <f t="shared" si="0"/>
        <v>-0.69999999999998863</v>
      </c>
      <c r="I43" s="31">
        <f t="shared" si="4"/>
        <v>0.99531772575250843</v>
      </c>
      <c r="J43" s="46" t="s">
        <v>412</v>
      </c>
      <c r="K43" s="47"/>
      <c r="L43" s="36" t="s">
        <v>95</v>
      </c>
      <c r="M43" s="48" t="s">
        <v>440</v>
      </c>
    </row>
    <row r="44" spans="1:13" s="9" customFormat="1" ht="57" customHeight="1">
      <c r="A44" s="29" t="s">
        <v>18</v>
      </c>
      <c r="B44" s="29"/>
      <c r="C44" s="29" t="s">
        <v>11</v>
      </c>
      <c r="D44" s="29"/>
      <c r="E44" s="45">
        <v>60</v>
      </c>
      <c r="F44" s="33">
        <v>55</v>
      </c>
      <c r="G44" s="45">
        <v>59.8</v>
      </c>
      <c r="H44" s="33">
        <f t="shared" si="0"/>
        <v>-0.20000000000000284</v>
      </c>
      <c r="I44" s="31">
        <f t="shared" si="4"/>
        <v>0.99666666666666659</v>
      </c>
      <c r="J44" s="46" t="s">
        <v>412</v>
      </c>
      <c r="K44" s="47"/>
      <c r="L44" s="36" t="s">
        <v>95</v>
      </c>
      <c r="M44" s="48" t="s">
        <v>441</v>
      </c>
    </row>
    <row r="45" spans="1:13" s="9" customFormat="1" ht="45" customHeight="1">
      <c r="A45" s="29" t="s">
        <v>19</v>
      </c>
      <c r="B45" s="29"/>
      <c r="C45" s="29" t="s">
        <v>11</v>
      </c>
      <c r="D45" s="29"/>
      <c r="E45" s="45">
        <v>86.4</v>
      </c>
      <c r="F45" s="33">
        <v>97.3</v>
      </c>
      <c r="G45" s="45">
        <v>86.8</v>
      </c>
      <c r="H45" s="33">
        <f t="shared" si="0"/>
        <v>0.39999999999999147</v>
      </c>
      <c r="I45" s="31">
        <f t="shared" si="4"/>
        <v>1.0046296296296295</v>
      </c>
      <c r="J45" s="46" t="s">
        <v>255</v>
      </c>
      <c r="K45" s="47"/>
      <c r="L45" s="36" t="s">
        <v>95</v>
      </c>
      <c r="M45" s="48" t="s">
        <v>442</v>
      </c>
    </row>
    <row r="46" spans="1:13" s="9" customFormat="1" ht="69.75" customHeight="1">
      <c r="A46" s="29" t="s">
        <v>20</v>
      </c>
      <c r="B46" s="29"/>
      <c r="C46" s="29" t="s">
        <v>11</v>
      </c>
      <c r="D46" s="29"/>
      <c r="E46" s="45">
        <v>84.9</v>
      </c>
      <c r="F46" s="33">
        <v>97</v>
      </c>
      <c r="G46" s="45">
        <v>84.3</v>
      </c>
      <c r="H46" s="33">
        <f t="shared" si="0"/>
        <v>-0.60000000000000853</v>
      </c>
      <c r="I46" s="31">
        <f t="shared" si="4"/>
        <v>0.99293286219081267</v>
      </c>
      <c r="J46" s="46" t="s">
        <v>412</v>
      </c>
      <c r="K46" s="47"/>
      <c r="L46" s="36" t="s">
        <v>95</v>
      </c>
      <c r="M46" s="48" t="s">
        <v>443</v>
      </c>
    </row>
    <row r="47" spans="1:13" s="9" customFormat="1" ht="45" customHeight="1">
      <c r="A47" s="29" t="s">
        <v>21</v>
      </c>
      <c r="B47" s="29"/>
      <c r="C47" s="29" t="s">
        <v>11</v>
      </c>
      <c r="D47" s="29"/>
      <c r="E47" s="45">
        <v>138</v>
      </c>
      <c r="F47" s="33">
        <v>158</v>
      </c>
      <c r="G47" s="45">
        <v>140</v>
      </c>
      <c r="H47" s="33">
        <f t="shared" si="0"/>
        <v>2</v>
      </c>
      <c r="I47" s="31">
        <f t="shared" si="4"/>
        <v>1.0144927536231885</v>
      </c>
      <c r="J47" s="46" t="s">
        <v>255</v>
      </c>
      <c r="K47" s="47"/>
      <c r="L47" s="36" t="s">
        <v>95</v>
      </c>
      <c r="M47" s="48" t="s">
        <v>444</v>
      </c>
    </row>
    <row r="48" spans="1:13" s="9" customFormat="1" ht="45" customHeight="1">
      <c r="A48" s="29" t="s">
        <v>22</v>
      </c>
      <c r="B48" s="29"/>
      <c r="C48" s="29" t="s">
        <v>11</v>
      </c>
      <c r="D48" s="29"/>
      <c r="E48" s="45">
        <v>89.9</v>
      </c>
      <c r="F48" s="33">
        <v>72.7</v>
      </c>
      <c r="G48" s="45">
        <v>89.8</v>
      </c>
      <c r="H48" s="33">
        <f t="shared" si="0"/>
        <v>-0.10000000000000853</v>
      </c>
      <c r="I48" s="31">
        <f t="shared" si="4"/>
        <v>0.99888765294771964</v>
      </c>
      <c r="J48" s="46" t="s">
        <v>412</v>
      </c>
      <c r="K48" s="47"/>
      <c r="L48" s="36" t="s">
        <v>95</v>
      </c>
      <c r="M48" s="48" t="s">
        <v>445</v>
      </c>
    </row>
    <row r="49" spans="1:13" s="9" customFormat="1" ht="45">
      <c r="A49" s="29" t="s">
        <v>23</v>
      </c>
      <c r="B49" s="29"/>
      <c r="C49" s="29" t="s">
        <v>11</v>
      </c>
      <c r="D49" s="29"/>
      <c r="E49" s="45">
        <v>125.7</v>
      </c>
      <c r="F49" s="33">
        <v>178.3</v>
      </c>
      <c r="G49" s="45">
        <v>127</v>
      </c>
      <c r="H49" s="33">
        <f t="shared" si="0"/>
        <v>1.2999999999999972</v>
      </c>
      <c r="I49" s="31">
        <f t="shared" si="4"/>
        <v>1.0103420843277644</v>
      </c>
      <c r="J49" s="46" t="s">
        <v>234</v>
      </c>
      <c r="K49" s="47"/>
      <c r="L49" s="36" t="s">
        <v>95</v>
      </c>
      <c r="M49" s="48" t="s">
        <v>446</v>
      </c>
    </row>
    <row r="50" spans="1:13" s="9" customFormat="1" ht="65.25" customHeight="1">
      <c r="A50" s="29" t="s">
        <v>27</v>
      </c>
      <c r="B50" s="29"/>
      <c r="C50" s="29" t="s">
        <v>11</v>
      </c>
      <c r="D50" s="29"/>
      <c r="E50" s="45">
        <v>107.3</v>
      </c>
      <c r="F50" s="33">
        <v>166.3</v>
      </c>
      <c r="G50" s="45">
        <v>106.6</v>
      </c>
      <c r="H50" s="33">
        <f t="shared" si="0"/>
        <v>-0.70000000000000284</v>
      </c>
      <c r="I50" s="31">
        <f t="shared" si="4"/>
        <v>0.99347623485554515</v>
      </c>
      <c r="J50" s="46" t="s">
        <v>412</v>
      </c>
      <c r="K50" s="47"/>
      <c r="L50" s="36" t="s">
        <v>95</v>
      </c>
      <c r="M50" s="48" t="s">
        <v>447</v>
      </c>
    </row>
    <row r="51" spans="1:13" s="12" customFormat="1" ht="28.5" customHeight="1">
      <c r="A51" s="49" t="s">
        <v>24</v>
      </c>
      <c r="B51" s="49"/>
      <c r="C51" s="49" t="s">
        <v>11</v>
      </c>
      <c r="D51" s="49"/>
      <c r="E51" s="61">
        <f>SUM(E37:E50)</f>
        <v>1305.5999999999999</v>
      </c>
      <c r="F51" s="61"/>
      <c r="G51" s="61">
        <f>SUM(G37:G50)</f>
        <v>1310.3999999999999</v>
      </c>
      <c r="H51" s="61">
        <f>SUM(H37:H50)</f>
        <v>4.7999999999999901</v>
      </c>
      <c r="I51" s="52">
        <f>G51/E51</f>
        <v>1.0036764705882353</v>
      </c>
      <c r="J51" s="53"/>
      <c r="K51" s="54"/>
      <c r="L51" s="55" t="s">
        <v>95</v>
      </c>
      <c r="M51" s="56"/>
    </row>
    <row r="52" spans="1:13" s="9" customFormat="1" ht="36" customHeight="1">
      <c r="A52" s="62" t="s">
        <v>235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36" t="s">
        <v>98</v>
      </c>
      <c r="M52" s="48"/>
    </row>
    <row r="53" spans="1:13" s="9" customFormat="1" ht="57.75" customHeight="1">
      <c r="A53" s="29" t="s">
        <v>12</v>
      </c>
      <c r="B53" s="29"/>
      <c r="C53" s="29" t="s">
        <v>11</v>
      </c>
      <c r="D53" s="29"/>
      <c r="E53" s="45">
        <v>91.1</v>
      </c>
      <c r="F53" s="33">
        <v>64</v>
      </c>
      <c r="G53" s="45">
        <v>90.4</v>
      </c>
      <c r="H53" s="33">
        <f>G53-E53</f>
        <v>-0.69999999999998863</v>
      </c>
      <c r="I53" s="31">
        <f>G53/E53</f>
        <v>0.99231613611416036</v>
      </c>
      <c r="J53" s="46" t="s">
        <v>412</v>
      </c>
      <c r="K53" s="47"/>
      <c r="L53" s="36" t="s">
        <v>98</v>
      </c>
      <c r="M53" s="48" t="s">
        <v>448</v>
      </c>
    </row>
    <row r="54" spans="1:13" s="12" customFormat="1" ht="90" customHeight="1">
      <c r="A54" s="29" t="s">
        <v>25</v>
      </c>
      <c r="B54" s="29"/>
      <c r="C54" s="29" t="s">
        <v>11</v>
      </c>
      <c r="D54" s="29"/>
      <c r="E54" s="45">
        <v>68.900000000000006</v>
      </c>
      <c r="F54" s="33">
        <v>76</v>
      </c>
      <c r="G54" s="45">
        <v>70</v>
      </c>
      <c r="H54" s="33">
        <f>G54-E54</f>
        <v>1.0999999999999943</v>
      </c>
      <c r="I54" s="31">
        <f>G54/E54</f>
        <v>1.015965166908563</v>
      </c>
      <c r="J54" s="46" t="s">
        <v>234</v>
      </c>
      <c r="K54" s="47"/>
      <c r="L54" s="36" t="s">
        <v>98</v>
      </c>
      <c r="M54" s="48" t="s">
        <v>449</v>
      </c>
    </row>
    <row r="55" spans="1:13" s="9" customFormat="1" ht="45" customHeight="1">
      <c r="A55" s="29" t="s">
        <v>19</v>
      </c>
      <c r="B55" s="29"/>
      <c r="C55" s="29" t="s">
        <v>11</v>
      </c>
      <c r="D55" s="29"/>
      <c r="E55" s="45">
        <v>76.400000000000006</v>
      </c>
      <c r="F55" s="33">
        <v>87.3</v>
      </c>
      <c r="G55" s="45">
        <v>76.5</v>
      </c>
      <c r="H55" s="33">
        <f>G55-E55</f>
        <v>9.9999999999994316E-2</v>
      </c>
      <c r="I55" s="31">
        <f>G55/E55</f>
        <v>1.00130890052356</v>
      </c>
      <c r="J55" s="46" t="s">
        <v>234</v>
      </c>
      <c r="K55" s="47"/>
      <c r="L55" s="36" t="s">
        <v>98</v>
      </c>
      <c r="M55" s="48" t="s">
        <v>450</v>
      </c>
    </row>
    <row r="56" spans="1:13" s="9" customFormat="1" ht="21.2" customHeight="1">
      <c r="A56" s="49" t="s">
        <v>24</v>
      </c>
      <c r="B56" s="49"/>
      <c r="C56" s="49" t="s">
        <v>11</v>
      </c>
      <c r="D56" s="49"/>
      <c r="E56" s="51">
        <f>SUM(E53:E55)</f>
        <v>236.4</v>
      </c>
      <c r="F56" s="51"/>
      <c r="G56" s="51">
        <f>SUM(G53:G55)</f>
        <v>236.9</v>
      </c>
      <c r="H56" s="51">
        <f>G56-E56</f>
        <v>0.5</v>
      </c>
      <c r="I56" s="52">
        <f>G56/E56</f>
        <v>1.0021150592216581</v>
      </c>
      <c r="J56" s="59"/>
      <c r="K56" s="60"/>
      <c r="L56" s="55" t="s">
        <v>98</v>
      </c>
      <c r="M56" s="48"/>
    </row>
    <row r="57" spans="1:13" s="9" customFormat="1" ht="38.25" customHeight="1">
      <c r="A57" s="35" t="s">
        <v>236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6" t="s">
        <v>101</v>
      </c>
      <c r="M57" s="48"/>
    </row>
    <row r="58" spans="1:13" s="9" customFormat="1" ht="45" customHeight="1">
      <c r="A58" s="29" t="s">
        <v>244</v>
      </c>
      <c r="B58" s="29"/>
      <c r="C58" s="29" t="s">
        <v>11</v>
      </c>
      <c r="D58" s="29"/>
      <c r="E58" s="45">
        <v>0</v>
      </c>
      <c r="F58" s="33"/>
      <c r="G58" s="45">
        <v>0</v>
      </c>
      <c r="H58" s="33">
        <f t="shared" ref="H58:H69" si="5">G58-E58</f>
        <v>0</v>
      </c>
      <c r="I58" s="31"/>
      <c r="J58" s="46"/>
      <c r="K58" s="47"/>
      <c r="L58" s="36" t="s">
        <v>101</v>
      </c>
      <c r="M58" s="48" t="s">
        <v>313</v>
      </c>
    </row>
    <row r="59" spans="1:13" s="9" customFormat="1" ht="53.45" customHeight="1">
      <c r="A59" s="29" t="s">
        <v>237</v>
      </c>
      <c r="B59" s="29"/>
      <c r="C59" s="29" t="s">
        <v>11</v>
      </c>
      <c r="D59" s="29"/>
      <c r="E59" s="45">
        <v>0.7</v>
      </c>
      <c r="F59" s="33"/>
      <c r="G59" s="45">
        <v>0.8</v>
      </c>
      <c r="H59" s="33">
        <f t="shared" si="5"/>
        <v>0.10000000000000009</v>
      </c>
      <c r="I59" s="31">
        <f t="shared" ref="I59:I66" si="6">G59/E59</f>
        <v>1.142857142857143</v>
      </c>
      <c r="J59" s="46" t="s">
        <v>234</v>
      </c>
      <c r="K59" s="47"/>
      <c r="L59" s="36" t="s">
        <v>101</v>
      </c>
      <c r="M59" s="48" t="s">
        <v>451</v>
      </c>
    </row>
    <row r="60" spans="1:13" s="9" customFormat="1" ht="60" customHeight="1">
      <c r="A60" s="29" t="s">
        <v>238</v>
      </c>
      <c r="B60" s="29"/>
      <c r="C60" s="29" t="s">
        <v>11</v>
      </c>
      <c r="D60" s="29"/>
      <c r="E60" s="45">
        <v>0.9</v>
      </c>
      <c r="F60" s="33">
        <v>0</v>
      </c>
      <c r="G60" s="45">
        <v>0.8</v>
      </c>
      <c r="H60" s="33">
        <f t="shared" si="5"/>
        <v>-9.9999999999999978E-2</v>
      </c>
      <c r="I60" s="31">
        <f t="shared" si="6"/>
        <v>0.88888888888888895</v>
      </c>
      <c r="J60" s="46" t="s">
        <v>412</v>
      </c>
      <c r="K60" s="47"/>
      <c r="L60" s="36" t="s">
        <v>101</v>
      </c>
      <c r="M60" s="48" t="s">
        <v>452</v>
      </c>
    </row>
    <row r="61" spans="1:13" s="9" customFormat="1" ht="60.75" customHeight="1">
      <c r="A61" s="29" t="s">
        <v>245</v>
      </c>
      <c r="B61" s="29"/>
      <c r="C61" s="29" t="s">
        <v>11</v>
      </c>
      <c r="D61" s="29"/>
      <c r="E61" s="45">
        <v>0.4</v>
      </c>
      <c r="F61" s="33">
        <v>3.3</v>
      </c>
      <c r="G61" s="45">
        <v>0.4</v>
      </c>
      <c r="H61" s="33">
        <f t="shared" si="5"/>
        <v>0</v>
      </c>
      <c r="I61" s="31">
        <f t="shared" si="6"/>
        <v>1</v>
      </c>
      <c r="J61" s="46" t="s">
        <v>234</v>
      </c>
      <c r="K61" s="47"/>
      <c r="L61" s="36" t="s">
        <v>101</v>
      </c>
      <c r="M61" s="48" t="s">
        <v>453</v>
      </c>
    </row>
    <row r="62" spans="1:13" s="9" customFormat="1" ht="41.25" customHeight="1">
      <c r="A62" s="29" t="s">
        <v>239</v>
      </c>
      <c r="B62" s="29"/>
      <c r="C62" s="29" t="s">
        <v>11</v>
      </c>
      <c r="D62" s="29"/>
      <c r="E62" s="45">
        <v>0</v>
      </c>
      <c r="F62" s="33"/>
      <c r="G62" s="45">
        <v>0</v>
      </c>
      <c r="H62" s="33">
        <f t="shared" si="5"/>
        <v>0</v>
      </c>
      <c r="I62" s="31"/>
      <c r="J62" s="46"/>
      <c r="K62" s="47"/>
      <c r="L62" s="36" t="s">
        <v>101</v>
      </c>
      <c r="M62" s="48" t="s">
        <v>259</v>
      </c>
    </row>
    <row r="63" spans="1:13" s="9" customFormat="1" ht="64.5" customHeight="1">
      <c r="A63" s="29" t="s">
        <v>314</v>
      </c>
      <c r="B63" s="29"/>
      <c r="C63" s="29" t="s">
        <v>11</v>
      </c>
      <c r="D63" s="29"/>
      <c r="E63" s="45">
        <v>0.1</v>
      </c>
      <c r="F63" s="33">
        <v>2</v>
      </c>
      <c r="G63" s="45">
        <v>0.2</v>
      </c>
      <c r="H63" s="33">
        <f t="shared" si="5"/>
        <v>0.1</v>
      </c>
      <c r="I63" s="31">
        <f t="shared" si="6"/>
        <v>2</v>
      </c>
      <c r="J63" s="46" t="s">
        <v>455</v>
      </c>
      <c r="K63" s="47"/>
      <c r="L63" s="36" t="s">
        <v>101</v>
      </c>
      <c r="M63" s="48" t="s">
        <v>456</v>
      </c>
    </row>
    <row r="64" spans="1:13" s="9" customFormat="1" ht="60.75" customHeight="1">
      <c r="A64" s="41" t="s">
        <v>16</v>
      </c>
      <c r="B64" s="42"/>
      <c r="C64" s="29" t="s">
        <v>11</v>
      </c>
      <c r="D64" s="29"/>
      <c r="E64" s="45">
        <v>0.7</v>
      </c>
      <c r="F64" s="33">
        <v>2</v>
      </c>
      <c r="G64" s="45">
        <v>0.7</v>
      </c>
      <c r="H64" s="33">
        <f t="shared" si="5"/>
        <v>0</v>
      </c>
      <c r="I64" s="31">
        <f t="shared" si="6"/>
        <v>1</v>
      </c>
      <c r="J64" s="46" t="s">
        <v>234</v>
      </c>
      <c r="K64" s="47"/>
      <c r="L64" s="36" t="s">
        <v>101</v>
      </c>
      <c r="M64" s="48" t="s">
        <v>457</v>
      </c>
    </row>
    <row r="65" spans="1:13" s="12" customFormat="1" ht="75.2" customHeight="1">
      <c r="A65" s="43" t="s">
        <v>17</v>
      </c>
      <c r="B65" s="44"/>
      <c r="C65" s="29" t="s">
        <v>11</v>
      </c>
      <c r="D65" s="29"/>
      <c r="E65" s="45">
        <v>0.7</v>
      </c>
      <c r="F65" s="33">
        <v>1</v>
      </c>
      <c r="G65" s="45">
        <v>0.7</v>
      </c>
      <c r="H65" s="33">
        <f t="shared" si="5"/>
        <v>0</v>
      </c>
      <c r="I65" s="31">
        <f t="shared" si="6"/>
        <v>1</v>
      </c>
      <c r="J65" s="46" t="s">
        <v>234</v>
      </c>
      <c r="K65" s="47"/>
      <c r="L65" s="36" t="s">
        <v>101</v>
      </c>
      <c r="M65" s="48" t="s">
        <v>458</v>
      </c>
    </row>
    <row r="66" spans="1:13" s="12" customFormat="1" ht="75.2" customHeight="1">
      <c r="A66" s="29" t="s">
        <v>19</v>
      </c>
      <c r="B66" s="29"/>
      <c r="C66" s="29" t="s">
        <v>11</v>
      </c>
      <c r="D66" s="29"/>
      <c r="E66" s="45">
        <v>1</v>
      </c>
      <c r="F66" s="33"/>
      <c r="G66" s="45">
        <v>1</v>
      </c>
      <c r="H66" s="33">
        <f t="shared" si="5"/>
        <v>0</v>
      </c>
      <c r="I66" s="31">
        <f t="shared" si="6"/>
        <v>1</v>
      </c>
      <c r="J66" s="46" t="s">
        <v>234</v>
      </c>
      <c r="K66" s="47"/>
      <c r="L66" s="36" t="s">
        <v>101</v>
      </c>
      <c r="M66" s="48" t="s">
        <v>459</v>
      </c>
    </row>
    <row r="67" spans="1:13" s="12" customFormat="1" ht="75.2" customHeight="1">
      <c r="A67" s="29" t="s">
        <v>20</v>
      </c>
      <c r="B67" s="29"/>
      <c r="C67" s="29" t="s">
        <v>11</v>
      </c>
      <c r="D67" s="29"/>
      <c r="E67" s="45">
        <v>0</v>
      </c>
      <c r="F67" s="33"/>
      <c r="G67" s="45">
        <v>0.3</v>
      </c>
      <c r="H67" s="33">
        <f t="shared" si="5"/>
        <v>0.3</v>
      </c>
      <c r="I67" s="31"/>
      <c r="J67" s="46" t="s">
        <v>350</v>
      </c>
      <c r="K67" s="47"/>
      <c r="L67" s="36" t="s">
        <v>101</v>
      </c>
      <c r="M67" s="48" t="s">
        <v>259</v>
      </c>
    </row>
    <row r="68" spans="1:13" s="12" customFormat="1" ht="75.2" customHeight="1">
      <c r="A68" s="29" t="s">
        <v>21</v>
      </c>
      <c r="B68" s="29"/>
      <c r="C68" s="29" t="s">
        <v>11</v>
      </c>
      <c r="D68" s="29"/>
      <c r="E68" s="45">
        <v>1</v>
      </c>
      <c r="F68" s="33"/>
      <c r="G68" s="45">
        <v>1</v>
      </c>
      <c r="H68" s="33">
        <f t="shared" si="5"/>
        <v>0</v>
      </c>
      <c r="I68" s="31">
        <f>G68/E68</f>
        <v>1</v>
      </c>
      <c r="J68" s="46" t="s">
        <v>234</v>
      </c>
      <c r="K68" s="47"/>
      <c r="L68" s="36" t="s">
        <v>315</v>
      </c>
      <c r="M68" s="48" t="s">
        <v>460</v>
      </c>
    </row>
    <row r="69" spans="1:13" s="12" customFormat="1" ht="75.2" customHeight="1">
      <c r="A69" s="29" t="s">
        <v>23</v>
      </c>
      <c r="B69" s="29"/>
      <c r="C69" s="29" t="s">
        <v>11</v>
      </c>
      <c r="D69" s="29"/>
      <c r="E69" s="45">
        <v>0.7</v>
      </c>
      <c r="F69" s="33"/>
      <c r="G69" s="45">
        <v>1</v>
      </c>
      <c r="H69" s="33">
        <f t="shared" si="5"/>
        <v>0.30000000000000004</v>
      </c>
      <c r="I69" s="31">
        <f>G69/E69</f>
        <v>1.4285714285714286</v>
      </c>
      <c r="J69" s="46" t="s">
        <v>461</v>
      </c>
      <c r="K69" s="47"/>
      <c r="L69" s="36" t="s">
        <v>316</v>
      </c>
      <c r="M69" s="48" t="s">
        <v>462</v>
      </c>
    </row>
    <row r="70" spans="1:13" s="9" customFormat="1" ht="30.75" customHeight="1">
      <c r="A70" s="49" t="s">
        <v>24</v>
      </c>
      <c r="B70" s="49"/>
      <c r="C70" s="49" t="s">
        <v>11</v>
      </c>
      <c r="D70" s="49"/>
      <c r="E70" s="51">
        <f>SUM(E58:E69)</f>
        <v>6.2</v>
      </c>
      <c r="F70" s="51"/>
      <c r="G70" s="51">
        <f>SUM(G58:G69)</f>
        <v>6.9</v>
      </c>
      <c r="H70" s="51">
        <f>SUM(H58:H69)</f>
        <v>0.70000000000000018</v>
      </c>
      <c r="I70" s="52">
        <f>G70/E70</f>
        <v>1.1129032258064517</v>
      </c>
      <c r="J70" s="53"/>
      <c r="K70" s="54"/>
      <c r="L70" s="55" t="s">
        <v>101</v>
      </c>
      <c r="M70" s="48"/>
    </row>
    <row r="71" spans="1:13" s="9" customFormat="1" ht="21.2" customHeight="1">
      <c r="A71" s="35" t="s">
        <v>242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6" t="s">
        <v>217</v>
      </c>
      <c r="M71" s="48"/>
    </row>
    <row r="72" spans="1:13" s="9" customFormat="1">
      <c r="A72" s="29"/>
      <c r="B72" s="29"/>
      <c r="C72" s="29"/>
      <c r="D72" s="29"/>
      <c r="E72" s="33"/>
      <c r="F72" s="33">
        <v>0</v>
      </c>
      <c r="G72" s="33"/>
      <c r="H72" s="33"/>
      <c r="I72" s="31"/>
      <c r="J72" s="46"/>
      <c r="K72" s="47"/>
      <c r="L72" s="36"/>
      <c r="M72" s="48"/>
    </row>
    <row r="73" spans="1:13" s="9" customFormat="1" ht="41.25" customHeight="1">
      <c r="A73" s="35" t="s">
        <v>243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6" t="s">
        <v>96</v>
      </c>
      <c r="M73" s="48"/>
    </row>
    <row r="74" spans="1:13" s="12" customFormat="1" ht="45" customHeight="1">
      <c r="A74" s="29" t="s">
        <v>15</v>
      </c>
      <c r="B74" s="29"/>
      <c r="C74" s="29" t="s">
        <v>11</v>
      </c>
      <c r="D74" s="29"/>
      <c r="E74" s="33">
        <v>21.5</v>
      </c>
      <c r="F74" s="33">
        <v>19.3</v>
      </c>
      <c r="G74" s="33">
        <v>21.5</v>
      </c>
      <c r="H74" s="33">
        <f>G74-E74</f>
        <v>0</v>
      </c>
      <c r="I74" s="31">
        <f>G74/E74</f>
        <v>1</v>
      </c>
      <c r="J74" s="46" t="s">
        <v>234</v>
      </c>
      <c r="K74" s="47"/>
      <c r="L74" s="36" t="s">
        <v>96</v>
      </c>
      <c r="M74" s="48" t="s">
        <v>463</v>
      </c>
    </row>
    <row r="75" spans="1:13" s="9" customFormat="1" ht="28.5" customHeight="1">
      <c r="A75" s="49" t="s">
        <v>24</v>
      </c>
      <c r="B75" s="49"/>
      <c r="C75" s="49" t="s">
        <v>11</v>
      </c>
      <c r="D75" s="49"/>
      <c r="E75" s="51">
        <f>SUM(E74:E74)</f>
        <v>21.5</v>
      </c>
      <c r="F75" s="51"/>
      <c r="G75" s="51">
        <f>SUM(G74:G74)</f>
        <v>21.5</v>
      </c>
      <c r="H75" s="51">
        <f>SUM(H74:H74)</f>
        <v>0</v>
      </c>
      <c r="I75" s="52">
        <f>G75/E75</f>
        <v>1</v>
      </c>
      <c r="J75" s="59"/>
      <c r="K75" s="60"/>
      <c r="L75" s="55" t="s">
        <v>96</v>
      </c>
      <c r="M75" s="48"/>
    </row>
    <row r="76" spans="1:13" s="9" customFormat="1" ht="24" customHeight="1">
      <c r="A76" s="35" t="s">
        <v>246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 t="s">
        <v>102</v>
      </c>
      <c r="M76" s="48"/>
    </row>
    <row r="77" spans="1:13" s="9" customFormat="1" ht="75.2" customHeight="1">
      <c r="A77" s="29" t="s">
        <v>244</v>
      </c>
      <c r="B77" s="29"/>
      <c r="C77" s="29" t="s">
        <v>11</v>
      </c>
      <c r="D77" s="29"/>
      <c r="E77" s="45">
        <v>11.7</v>
      </c>
      <c r="F77" s="33"/>
      <c r="G77" s="45">
        <v>11.6</v>
      </c>
      <c r="H77" s="33">
        <f t="shared" ref="H77:H87" si="7">G77-E77</f>
        <v>-9.9999999999999645E-2</v>
      </c>
      <c r="I77" s="31">
        <f t="shared" ref="I77:I87" si="8">G77/E77</f>
        <v>0.99145299145299148</v>
      </c>
      <c r="J77" s="46" t="s">
        <v>412</v>
      </c>
      <c r="K77" s="47"/>
      <c r="L77" s="36" t="s">
        <v>102</v>
      </c>
      <c r="M77" s="48" t="s">
        <v>464</v>
      </c>
    </row>
    <row r="78" spans="1:13" s="9" customFormat="1" ht="45" customHeight="1">
      <c r="A78" s="29" t="s">
        <v>237</v>
      </c>
      <c r="B78" s="29"/>
      <c r="C78" s="29" t="s">
        <v>11</v>
      </c>
      <c r="D78" s="29"/>
      <c r="E78" s="45">
        <v>11.6</v>
      </c>
      <c r="F78" s="33">
        <v>90.3</v>
      </c>
      <c r="G78" s="45">
        <v>11.6</v>
      </c>
      <c r="H78" s="33">
        <f t="shared" si="7"/>
        <v>0</v>
      </c>
      <c r="I78" s="31">
        <f t="shared" si="8"/>
        <v>1</v>
      </c>
      <c r="J78" s="46" t="s">
        <v>255</v>
      </c>
      <c r="K78" s="47"/>
      <c r="L78" s="36" t="s">
        <v>102</v>
      </c>
      <c r="M78" s="48" t="s">
        <v>465</v>
      </c>
    </row>
    <row r="79" spans="1:13" s="9" customFormat="1" ht="45" customHeight="1">
      <c r="A79" s="29" t="s">
        <v>238</v>
      </c>
      <c r="B79" s="29"/>
      <c r="C79" s="29" t="s">
        <v>11</v>
      </c>
      <c r="D79" s="29"/>
      <c r="E79" s="45">
        <v>93.6</v>
      </c>
      <c r="F79" s="33">
        <v>48.7</v>
      </c>
      <c r="G79" s="45">
        <v>94.1</v>
      </c>
      <c r="H79" s="33">
        <f t="shared" si="7"/>
        <v>0.5</v>
      </c>
      <c r="I79" s="31">
        <f t="shared" si="8"/>
        <v>1.0053418803418803</v>
      </c>
      <c r="J79" s="46" t="s">
        <v>255</v>
      </c>
      <c r="K79" s="47"/>
      <c r="L79" s="36" t="s">
        <v>102</v>
      </c>
      <c r="M79" s="48" t="s">
        <v>466</v>
      </c>
    </row>
    <row r="80" spans="1:13" s="9" customFormat="1" ht="63" customHeight="1">
      <c r="A80" s="29" t="s">
        <v>245</v>
      </c>
      <c r="B80" s="29"/>
      <c r="C80" s="29" t="s">
        <v>11</v>
      </c>
      <c r="D80" s="29"/>
      <c r="E80" s="45">
        <v>38.5</v>
      </c>
      <c r="F80" s="33">
        <v>22.7</v>
      </c>
      <c r="G80" s="45">
        <v>38.299999999999997</v>
      </c>
      <c r="H80" s="33">
        <f t="shared" si="7"/>
        <v>-0.20000000000000284</v>
      </c>
      <c r="I80" s="31">
        <f t="shared" si="8"/>
        <v>0.99480519480519469</v>
      </c>
      <c r="J80" s="46" t="s">
        <v>412</v>
      </c>
      <c r="K80" s="47"/>
      <c r="L80" s="36" t="s">
        <v>102</v>
      </c>
      <c r="M80" s="48" t="s">
        <v>467</v>
      </c>
    </row>
    <row r="81" spans="1:13" s="9" customFormat="1" ht="45" customHeight="1">
      <c r="A81" s="29" t="s">
        <v>239</v>
      </c>
      <c r="B81" s="29"/>
      <c r="C81" s="29" t="s">
        <v>11</v>
      </c>
      <c r="D81" s="29"/>
      <c r="E81" s="45">
        <v>21.6</v>
      </c>
      <c r="F81" s="33">
        <v>45</v>
      </c>
      <c r="G81" s="45">
        <v>21.5</v>
      </c>
      <c r="H81" s="33">
        <f t="shared" si="7"/>
        <v>-0.10000000000000142</v>
      </c>
      <c r="I81" s="31">
        <f t="shared" si="8"/>
        <v>0.99537037037037035</v>
      </c>
      <c r="J81" s="46" t="s">
        <v>412</v>
      </c>
      <c r="K81" s="47"/>
      <c r="L81" s="36" t="s">
        <v>102</v>
      </c>
      <c r="M81" s="48" t="s">
        <v>468</v>
      </c>
    </row>
    <row r="82" spans="1:13" s="9" customFormat="1" ht="75.2" customHeight="1">
      <c r="A82" s="41" t="s">
        <v>16</v>
      </c>
      <c r="B82" s="42"/>
      <c r="C82" s="29" t="s">
        <v>11</v>
      </c>
      <c r="D82" s="29"/>
      <c r="E82" s="45">
        <v>15</v>
      </c>
      <c r="F82" s="33"/>
      <c r="G82" s="45">
        <v>15.3</v>
      </c>
      <c r="H82" s="33">
        <f t="shared" si="7"/>
        <v>0.30000000000000071</v>
      </c>
      <c r="I82" s="31">
        <f t="shared" si="8"/>
        <v>1.02</v>
      </c>
      <c r="J82" s="46" t="s">
        <v>455</v>
      </c>
      <c r="K82" s="47"/>
      <c r="L82" s="36" t="s">
        <v>102</v>
      </c>
      <c r="M82" s="48" t="s">
        <v>469</v>
      </c>
    </row>
    <row r="83" spans="1:13" s="9" customFormat="1" ht="45" customHeight="1">
      <c r="A83" s="29" t="s">
        <v>241</v>
      </c>
      <c r="B83" s="29"/>
      <c r="C83" s="29" t="s">
        <v>11</v>
      </c>
      <c r="D83" s="29"/>
      <c r="E83" s="45">
        <v>33.6</v>
      </c>
      <c r="F83" s="33">
        <v>42</v>
      </c>
      <c r="G83" s="45">
        <v>34</v>
      </c>
      <c r="H83" s="33">
        <f t="shared" si="7"/>
        <v>0.39999999999999858</v>
      </c>
      <c r="I83" s="31">
        <f t="shared" si="8"/>
        <v>1.0119047619047619</v>
      </c>
      <c r="J83" s="46" t="s">
        <v>455</v>
      </c>
      <c r="K83" s="47"/>
      <c r="L83" s="36" t="s">
        <v>102</v>
      </c>
      <c r="M83" s="48" t="s">
        <v>470</v>
      </c>
    </row>
    <row r="84" spans="1:13" s="9" customFormat="1" ht="45" customHeight="1">
      <c r="A84" s="29" t="s">
        <v>19</v>
      </c>
      <c r="B84" s="29"/>
      <c r="C84" s="29" t="s">
        <v>11</v>
      </c>
      <c r="D84" s="29"/>
      <c r="E84" s="45">
        <v>84.3</v>
      </c>
      <c r="F84" s="33">
        <v>29</v>
      </c>
      <c r="G84" s="45">
        <v>84.5</v>
      </c>
      <c r="H84" s="33">
        <f t="shared" si="7"/>
        <v>0.20000000000000284</v>
      </c>
      <c r="I84" s="31">
        <f t="shared" si="8"/>
        <v>1.0023724792408066</v>
      </c>
      <c r="J84" s="46" t="s">
        <v>255</v>
      </c>
      <c r="K84" s="47"/>
      <c r="L84" s="36" t="s">
        <v>102</v>
      </c>
      <c r="M84" s="48" t="s">
        <v>471</v>
      </c>
    </row>
    <row r="85" spans="1:13" s="9" customFormat="1" ht="45" customHeight="1">
      <c r="A85" s="29" t="s">
        <v>21</v>
      </c>
      <c r="B85" s="29"/>
      <c r="C85" s="29" t="s">
        <v>11</v>
      </c>
      <c r="D85" s="29"/>
      <c r="E85" s="45">
        <v>23</v>
      </c>
      <c r="F85" s="33">
        <v>11.7</v>
      </c>
      <c r="G85" s="45">
        <v>23</v>
      </c>
      <c r="H85" s="33">
        <f t="shared" si="7"/>
        <v>0</v>
      </c>
      <c r="I85" s="31">
        <f t="shared" si="8"/>
        <v>1</v>
      </c>
      <c r="J85" s="46" t="s">
        <v>234</v>
      </c>
      <c r="K85" s="47"/>
      <c r="L85" s="36" t="s">
        <v>102</v>
      </c>
      <c r="M85" s="48" t="s">
        <v>472</v>
      </c>
    </row>
    <row r="86" spans="1:13" s="9" customFormat="1" ht="45" customHeight="1">
      <c r="A86" s="29" t="s">
        <v>23</v>
      </c>
      <c r="B86" s="29"/>
      <c r="C86" s="29" t="s">
        <v>11</v>
      </c>
      <c r="D86" s="29"/>
      <c r="E86" s="45">
        <v>45.5</v>
      </c>
      <c r="F86" s="33"/>
      <c r="G86" s="45">
        <v>45.4</v>
      </c>
      <c r="H86" s="33">
        <f t="shared" si="7"/>
        <v>-0.10000000000000142</v>
      </c>
      <c r="I86" s="31">
        <f t="shared" si="8"/>
        <v>0.99780219780219781</v>
      </c>
      <c r="J86" s="46" t="s">
        <v>412</v>
      </c>
      <c r="K86" s="47"/>
      <c r="L86" s="36" t="s">
        <v>102</v>
      </c>
      <c r="M86" s="48" t="s">
        <v>473</v>
      </c>
    </row>
    <row r="87" spans="1:13" s="9" customFormat="1" ht="45" customHeight="1">
      <c r="A87" s="29" t="s">
        <v>27</v>
      </c>
      <c r="B87" s="29"/>
      <c r="C87" s="29" t="s">
        <v>11</v>
      </c>
      <c r="D87" s="29"/>
      <c r="E87" s="45">
        <v>20</v>
      </c>
      <c r="F87" s="33"/>
      <c r="G87" s="45">
        <v>19.899999999999999</v>
      </c>
      <c r="H87" s="33">
        <f t="shared" si="7"/>
        <v>-0.10000000000000142</v>
      </c>
      <c r="I87" s="31">
        <f t="shared" si="8"/>
        <v>0.99499999999999988</v>
      </c>
      <c r="J87" s="46" t="s">
        <v>412</v>
      </c>
      <c r="K87" s="47"/>
      <c r="L87" s="36" t="s">
        <v>102</v>
      </c>
      <c r="M87" s="48" t="s">
        <v>474</v>
      </c>
    </row>
    <row r="88" spans="1:13" s="9" customFormat="1" ht="27" customHeight="1">
      <c r="A88" s="49" t="s">
        <v>24</v>
      </c>
      <c r="B88" s="49"/>
      <c r="C88" s="49" t="s">
        <v>11</v>
      </c>
      <c r="D88" s="49"/>
      <c r="E88" s="51">
        <f>SUM(E77:E87)</f>
        <v>398.4</v>
      </c>
      <c r="F88" s="51"/>
      <c r="G88" s="51">
        <f>SUM(G77:G87)</f>
        <v>399.19999999999993</v>
      </c>
      <c r="H88" s="51">
        <f>G88-E88</f>
        <v>0.79999999999995453</v>
      </c>
      <c r="I88" s="52">
        <f>G88/E88</f>
        <v>1.0020080321285139</v>
      </c>
      <c r="J88" s="59"/>
      <c r="K88" s="60"/>
      <c r="L88" s="55" t="s">
        <v>102</v>
      </c>
      <c r="M88" s="48"/>
    </row>
    <row r="89" spans="1:13" s="9" customFormat="1" ht="25.5" customHeight="1">
      <c r="A89" s="35" t="s">
        <v>247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63" t="s">
        <v>103</v>
      </c>
      <c r="M89" s="48"/>
    </row>
    <row r="90" spans="1:13" s="9" customFormat="1" ht="62.45" customHeight="1">
      <c r="A90" s="43" t="s">
        <v>237</v>
      </c>
      <c r="B90" s="44"/>
      <c r="C90" s="43" t="s">
        <v>11</v>
      </c>
      <c r="D90" s="44"/>
      <c r="E90" s="64">
        <v>0.3</v>
      </c>
      <c r="F90" s="65"/>
      <c r="G90" s="64">
        <v>0.3</v>
      </c>
      <c r="H90" s="64">
        <f>G90-E90</f>
        <v>0</v>
      </c>
      <c r="I90" s="31">
        <f t="shared" ref="I90" si="9">G90/E90</f>
        <v>1</v>
      </c>
      <c r="J90" s="46" t="s">
        <v>234</v>
      </c>
      <c r="K90" s="47"/>
      <c r="L90" s="63" t="s">
        <v>103</v>
      </c>
      <c r="M90" s="48" t="s">
        <v>475</v>
      </c>
    </row>
    <row r="91" spans="1:13" s="9" customFormat="1" ht="45" customHeight="1">
      <c r="A91" s="29" t="s">
        <v>238</v>
      </c>
      <c r="B91" s="29"/>
      <c r="C91" s="29" t="s">
        <v>11</v>
      </c>
      <c r="D91" s="29"/>
      <c r="E91" s="45">
        <v>21.4</v>
      </c>
      <c r="F91" s="33">
        <v>12.4</v>
      </c>
      <c r="G91" s="45">
        <v>22.1</v>
      </c>
      <c r="H91" s="66">
        <f>G91-E91</f>
        <v>0.70000000000000284</v>
      </c>
      <c r="I91" s="31">
        <f t="shared" ref="I91:I98" si="10">G91/E91</f>
        <v>1.0327102803738319</v>
      </c>
      <c r="J91" s="46" t="s">
        <v>455</v>
      </c>
      <c r="K91" s="47"/>
      <c r="L91" s="63" t="s">
        <v>103</v>
      </c>
      <c r="M91" s="48" t="s">
        <v>476</v>
      </c>
    </row>
    <row r="92" spans="1:13" s="9" customFormat="1" ht="45" customHeight="1">
      <c r="A92" s="29" t="s">
        <v>352</v>
      </c>
      <c r="B92" s="29"/>
      <c r="C92" s="29" t="s">
        <v>11</v>
      </c>
      <c r="D92" s="29"/>
      <c r="E92" s="45">
        <v>0.3</v>
      </c>
      <c r="F92" s="33"/>
      <c r="G92" s="45">
        <v>0.3</v>
      </c>
      <c r="H92" s="66">
        <f>G92-E92</f>
        <v>0</v>
      </c>
      <c r="I92" s="31">
        <f t="shared" si="10"/>
        <v>1</v>
      </c>
      <c r="J92" s="46" t="s">
        <v>234</v>
      </c>
      <c r="K92" s="47"/>
      <c r="L92" s="63" t="s">
        <v>103</v>
      </c>
      <c r="M92" s="48" t="s">
        <v>477</v>
      </c>
    </row>
    <row r="93" spans="1:13" s="9" customFormat="1" ht="61.5" customHeight="1">
      <c r="A93" s="29" t="s">
        <v>239</v>
      </c>
      <c r="B93" s="29"/>
      <c r="C93" s="29" t="s">
        <v>11</v>
      </c>
      <c r="D93" s="29"/>
      <c r="E93" s="45">
        <v>2.2999999999999998</v>
      </c>
      <c r="F93" s="33">
        <v>4.3</v>
      </c>
      <c r="G93" s="45">
        <v>2.2999999999999998</v>
      </c>
      <c r="H93" s="66">
        <f t="shared" ref="H93:H98" si="11">G93-E93</f>
        <v>0</v>
      </c>
      <c r="I93" s="31">
        <f t="shared" si="10"/>
        <v>1</v>
      </c>
      <c r="J93" s="46" t="s">
        <v>234</v>
      </c>
      <c r="K93" s="47"/>
      <c r="L93" s="63" t="s">
        <v>103</v>
      </c>
      <c r="M93" s="48" t="s">
        <v>478</v>
      </c>
    </row>
    <row r="94" spans="1:13" s="9" customFormat="1" ht="68.25" customHeight="1">
      <c r="A94" s="41" t="s">
        <v>16</v>
      </c>
      <c r="B94" s="42"/>
      <c r="C94" s="29" t="s">
        <v>11</v>
      </c>
      <c r="D94" s="29"/>
      <c r="E94" s="45">
        <v>12.3</v>
      </c>
      <c r="F94" s="33">
        <v>14</v>
      </c>
      <c r="G94" s="45">
        <v>12.2</v>
      </c>
      <c r="H94" s="66">
        <f t="shared" si="11"/>
        <v>-0.10000000000000142</v>
      </c>
      <c r="I94" s="31">
        <f t="shared" si="10"/>
        <v>0.99186991869918684</v>
      </c>
      <c r="J94" s="46" t="s">
        <v>412</v>
      </c>
      <c r="K94" s="47"/>
      <c r="L94" s="63" t="s">
        <v>103</v>
      </c>
      <c r="M94" s="48" t="s">
        <v>479</v>
      </c>
    </row>
    <row r="95" spans="1:13" s="12" customFormat="1" ht="75.2" customHeight="1">
      <c r="A95" s="29" t="s">
        <v>241</v>
      </c>
      <c r="B95" s="29"/>
      <c r="C95" s="29" t="s">
        <v>11</v>
      </c>
      <c r="D95" s="29"/>
      <c r="E95" s="45">
        <v>1.9</v>
      </c>
      <c r="F95" s="33">
        <v>0</v>
      </c>
      <c r="G95" s="45">
        <v>1.8</v>
      </c>
      <c r="H95" s="66">
        <f t="shared" si="11"/>
        <v>-9.9999999999999867E-2</v>
      </c>
      <c r="I95" s="31">
        <f t="shared" si="10"/>
        <v>0.94736842105263164</v>
      </c>
      <c r="J95" s="46" t="s">
        <v>412</v>
      </c>
      <c r="K95" s="47"/>
      <c r="L95" s="63" t="s">
        <v>103</v>
      </c>
      <c r="M95" s="48" t="s">
        <v>480</v>
      </c>
    </row>
    <row r="96" spans="1:13" s="9" customFormat="1" ht="45" customHeight="1">
      <c r="A96" s="29" t="s">
        <v>19</v>
      </c>
      <c r="B96" s="29"/>
      <c r="C96" s="29" t="s">
        <v>11</v>
      </c>
      <c r="D96" s="29"/>
      <c r="E96" s="45">
        <v>1.7</v>
      </c>
      <c r="F96" s="33">
        <v>6.3</v>
      </c>
      <c r="G96" s="45">
        <v>1.7</v>
      </c>
      <c r="H96" s="66">
        <f t="shared" si="11"/>
        <v>0</v>
      </c>
      <c r="I96" s="31">
        <f t="shared" si="10"/>
        <v>1</v>
      </c>
      <c r="J96" s="46" t="s">
        <v>234</v>
      </c>
      <c r="K96" s="47"/>
      <c r="L96" s="36" t="s">
        <v>103</v>
      </c>
      <c r="M96" s="48" t="s">
        <v>481</v>
      </c>
    </row>
    <row r="97" spans="1:13" s="9" customFormat="1" ht="67.7" customHeight="1">
      <c r="A97" s="29" t="s">
        <v>21</v>
      </c>
      <c r="B97" s="29"/>
      <c r="C97" s="29" t="s">
        <v>11</v>
      </c>
      <c r="D97" s="29"/>
      <c r="E97" s="45">
        <v>1</v>
      </c>
      <c r="F97" s="33"/>
      <c r="G97" s="45">
        <v>1</v>
      </c>
      <c r="H97" s="66">
        <f t="shared" si="11"/>
        <v>0</v>
      </c>
      <c r="I97" s="31">
        <f t="shared" si="10"/>
        <v>1</v>
      </c>
      <c r="J97" s="46" t="s">
        <v>234</v>
      </c>
      <c r="K97" s="47"/>
      <c r="L97" s="36" t="s">
        <v>103</v>
      </c>
      <c r="M97" s="48" t="s">
        <v>482</v>
      </c>
    </row>
    <row r="98" spans="1:13" s="9" customFormat="1" ht="75.2" customHeight="1">
      <c r="A98" s="29" t="s">
        <v>23</v>
      </c>
      <c r="B98" s="29"/>
      <c r="C98" s="29" t="s">
        <v>11</v>
      </c>
      <c r="D98" s="29"/>
      <c r="E98" s="45">
        <v>2.2999999999999998</v>
      </c>
      <c r="F98" s="33"/>
      <c r="G98" s="45">
        <v>2.4</v>
      </c>
      <c r="H98" s="66">
        <f t="shared" si="11"/>
        <v>0.10000000000000009</v>
      </c>
      <c r="I98" s="31">
        <f t="shared" si="10"/>
        <v>1.0434782608695652</v>
      </c>
      <c r="J98" s="46" t="s">
        <v>455</v>
      </c>
      <c r="K98" s="47"/>
      <c r="L98" s="36" t="s">
        <v>103</v>
      </c>
      <c r="M98" s="48" t="s">
        <v>483</v>
      </c>
    </row>
    <row r="99" spans="1:13" s="9" customFormat="1" ht="29.25" customHeight="1">
      <c r="A99" s="49" t="s">
        <v>24</v>
      </c>
      <c r="B99" s="49"/>
      <c r="C99" s="49" t="s">
        <v>11</v>
      </c>
      <c r="D99" s="49"/>
      <c r="E99" s="51">
        <f>SUM(E90:E98)</f>
        <v>43.5</v>
      </c>
      <c r="F99" s="51">
        <f t="shared" ref="F99" si="12">SUM(F91:F98)</f>
        <v>37</v>
      </c>
      <c r="G99" s="51">
        <f>SUM(G90:G98)</f>
        <v>44.1</v>
      </c>
      <c r="H99" s="51">
        <f>G99-E99</f>
        <v>0.60000000000000142</v>
      </c>
      <c r="I99" s="52">
        <f>G99/E99</f>
        <v>1.0137931034482759</v>
      </c>
      <c r="J99" s="67"/>
      <c r="K99" s="68"/>
      <c r="L99" s="69" t="s">
        <v>103</v>
      </c>
      <c r="M99" s="48"/>
    </row>
    <row r="100" spans="1:13" s="9" customFormat="1" ht="40.700000000000003" customHeight="1">
      <c r="A100" s="35" t="s">
        <v>248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 t="s">
        <v>131</v>
      </c>
      <c r="M100" s="58"/>
    </row>
    <row r="101" spans="1:13" s="9" customFormat="1" ht="40.700000000000003" customHeight="1">
      <c r="A101" s="29" t="s">
        <v>13</v>
      </c>
      <c r="B101" s="29"/>
      <c r="C101" s="29" t="s">
        <v>11</v>
      </c>
      <c r="D101" s="29"/>
      <c r="E101" s="33">
        <v>0</v>
      </c>
      <c r="F101" s="33"/>
      <c r="G101" s="33">
        <v>0.2</v>
      </c>
      <c r="H101" s="33">
        <f>G101-E101</f>
        <v>0.2</v>
      </c>
      <c r="I101" s="33"/>
      <c r="J101" s="46" t="s">
        <v>454</v>
      </c>
      <c r="K101" s="47"/>
      <c r="L101" s="36"/>
      <c r="M101" s="58"/>
    </row>
    <row r="102" spans="1:13" s="9" customFormat="1" ht="41.25" customHeight="1">
      <c r="A102" s="29" t="s">
        <v>347</v>
      </c>
      <c r="B102" s="29"/>
      <c r="C102" s="29" t="s">
        <v>11</v>
      </c>
      <c r="D102" s="29"/>
      <c r="E102" s="33">
        <v>2.9</v>
      </c>
      <c r="F102" s="33">
        <v>2</v>
      </c>
      <c r="G102" s="33">
        <v>2.9</v>
      </c>
      <c r="H102" s="33">
        <f>G102-E102</f>
        <v>0</v>
      </c>
      <c r="I102" s="31">
        <f>G102/E102</f>
        <v>1</v>
      </c>
      <c r="J102" s="46" t="s">
        <v>234</v>
      </c>
      <c r="K102" s="47"/>
      <c r="L102" s="36" t="s">
        <v>110</v>
      </c>
      <c r="M102" s="48" t="s">
        <v>484</v>
      </c>
    </row>
    <row r="103" spans="1:13" s="9" customFormat="1" ht="15" customHeight="1">
      <c r="A103" s="49" t="s">
        <v>24</v>
      </c>
      <c r="B103" s="49"/>
      <c r="C103" s="49" t="s">
        <v>11</v>
      </c>
      <c r="D103" s="49"/>
      <c r="E103" s="50">
        <f>SUM(E102:E102)</f>
        <v>2.9</v>
      </c>
      <c r="F103" s="50"/>
      <c r="G103" s="50">
        <f>SUM(G101:G102)</f>
        <v>3.1</v>
      </c>
      <c r="H103" s="50">
        <f>G103-E103</f>
        <v>0.20000000000000018</v>
      </c>
      <c r="I103" s="52"/>
      <c r="J103" s="67"/>
      <c r="K103" s="68"/>
      <c r="L103" s="55" t="s">
        <v>131</v>
      </c>
      <c r="M103" s="48"/>
    </row>
    <row r="104" spans="1:13" s="9" customFormat="1" ht="32.25" customHeight="1">
      <c r="A104" s="35" t="s">
        <v>249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6" t="s">
        <v>110</v>
      </c>
      <c r="M104" s="58"/>
    </row>
    <row r="105" spans="1:13" s="9" customFormat="1" ht="36" customHeight="1">
      <c r="A105" s="29"/>
      <c r="B105" s="29"/>
      <c r="C105" s="29"/>
      <c r="D105" s="29"/>
      <c r="E105" s="33"/>
      <c r="F105" s="33"/>
      <c r="G105" s="33"/>
      <c r="H105" s="33"/>
      <c r="I105" s="31"/>
      <c r="J105" s="46"/>
      <c r="K105" s="47"/>
      <c r="L105" s="36"/>
      <c r="M105" s="48"/>
    </row>
    <row r="106" spans="1:13" s="9" customFormat="1" ht="36.75" customHeight="1">
      <c r="A106" s="35" t="s">
        <v>317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6" t="s">
        <v>99</v>
      </c>
      <c r="M106" s="58"/>
    </row>
    <row r="107" spans="1:13" s="9" customFormat="1" ht="45" customHeight="1">
      <c r="A107" s="29" t="s">
        <v>244</v>
      </c>
      <c r="B107" s="29"/>
      <c r="C107" s="29" t="s">
        <v>11</v>
      </c>
      <c r="D107" s="29"/>
      <c r="E107" s="45">
        <v>20</v>
      </c>
      <c r="F107" s="33">
        <v>10.7</v>
      </c>
      <c r="G107" s="45">
        <v>19.3</v>
      </c>
      <c r="H107" s="33">
        <f t="shared" ref="H107:H110" si="13">G107-E107</f>
        <v>-0.69999999999999929</v>
      </c>
      <c r="I107" s="31">
        <f t="shared" ref="I107:I111" si="14">G107/E107</f>
        <v>0.96500000000000008</v>
      </c>
      <c r="J107" s="46" t="s">
        <v>412</v>
      </c>
      <c r="K107" s="47"/>
      <c r="L107" s="36" t="s">
        <v>99</v>
      </c>
      <c r="M107" s="48" t="s">
        <v>485</v>
      </c>
    </row>
    <row r="108" spans="1:13" s="12" customFormat="1" ht="90" customHeight="1">
      <c r="A108" s="29" t="s">
        <v>238</v>
      </c>
      <c r="B108" s="29"/>
      <c r="C108" s="29" t="s">
        <v>11</v>
      </c>
      <c r="D108" s="29"/>
      <c r="E108" s="45">
        <v>45.6</v>
      </c>
      <c r="F108" s="33"/>
      <c r="G108" s="45">
        <v>44.9</v>
      </c>
      <c r="H108" s="33">
        <f t="shared" si="13"/>
        <v>-0.70000000000000284</v>
      </c>
      <c r="I108" s="31">
        <f t="shared" si="14"/>
        <v>0.98464912280701744</v>
      </c>
      <c r="J108" s="46" t="s">
        <v>412</v>
      </c>
      <c r="K108" s="47"/>
      <c r="L108" s="36" t="s">
        <v>99</v>
      </c>
      <c r="M108" s="48" t="s">
        <v>486</v>
      </c>
    </row>
    <row r="109" spans="1:13" s="12" customFormat="1" ht="66.2" customHeight="1">
      <c r="A109" s="29" t="s">
        <v>352</v>
      </c>
      <c r="B109" s="29"/>
      <c r="C109" s="29" t="s">
        <v>11</v>
      </c>
      <c r="D109" s="29"/>
      <c r="E109" s="45">
        <v>6</v>
      </c>
      <c r="F109" s="33"/>
      <c r="G109" s="45">
        <v>5.5</v>
      </c>
      <c r="H109" s="66">
        <f>G109-E109</f>
        <v>-0.5</v>
      </c>
      <c r="I109" s="31">
        <f t="shared" si="14"/>
        <v>0.91666666666666663</v>
      </c>
      <c r="J109" s="46" t="s">
        <v>412</v>
      </c>
      <c r="K109" s="47"/>
      <c r="L109" s="36" t="s">
        <v>99</v>
      </c>
      <c r="M109" s="48" t="s">
        <v>487</v>
      </c>
    </row>
    <row r="110" spans="1:13" s="9" customFormat="1" ht="75.2" customHeight="1">
      <c r="A110" s="29" t="s">
        <v>27</v>
      </c>
      <c r="B110" s="29"/>
      <c r="C110" s="29" t="s">
        <v>11</v>
      </c>
      <c r="D110" s="29"/>
      <c r="E110" s="45">
        <v>15</v>
      </c>
      <c r="F110" s="33"/>
      <c r="G110" s="45">
        <v>14.8</v>
      </c>
      <c r="H110" s="33">
        <f t="shared" si="13"/>
        <v>-0.19999999999999929</v>
      </c>
      <c r="I110" s="31">
        <f>G110/E110</f>
        <v>0.98666666666666669</v>
      </c>
      <c r="J110" s="46" t="s">
        <v>412</v>
      </c>
      <c r="K110" s="47"/>
      <c r="L110" s="36" t="s">
        <v>99</v>
      </c>
      <c r="M110" s="48" t="s">
        <v>488</v>
      </c>
    </row>
    <row r="111" spans="1:13" s="9" customFormat="1" ht="28.5" customHeight="1">
      <c r="A111" s="49" t="s">
        <v>24</v>
      </c>
      <c r="B111" s="49"/>
      <c r="C111" s="49" t="s">
        <v>11</v>
      </c>
      <c r="D111" s="49"/>
      <c r="E111" s="70">
        <f>SUM(E107:E110)</f>
        <v>86.6</v>
      </c>
      <c r="F111" s="51"/>
      <c r="G111" s="51">
        <f>SUM(G107:G110)</f>
        <v>84.5</v>
      </c>
      <c r="H111" s="51">
        <f>G111-E111</f>
        <v>-2.0999999999999943</v>
      </c>
      <c r="I111" s="52">
        <f t="shared" si="14"/>
        <v>0.97575057736720561</v>
      </c>
      <c r="J111" s="59"/>
      <c r="K111" s="60"/>
      <c r="L111" s="55" t="s">
        <v>319</v>
      </c>
      <c r="M111" s="48"/>
    </row>
    <row r="112" spans="1:13" s="9" customFormat="1" ht="48.2" customHeight="1">
      <c r="A112" s="35" t="s">
        <v>489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 t="s">
        <v>318</v>
      </c>
      <c r="M112" s="48"/>
    </row>
    <row r="113" spans="1:13" s="9" customFormat="1" ht="45" customHeight="1">
      <c r="A113" s="29" t="s">
        <v>19</v>
      </c>
      <c r="B113" s="29"/>
      <c r="C113" s="29" t="s">
        <v>11</v>
      </c>
      <c r="D113" s="29"/>
      <c r="E113" s="33">
        <v>0.9</v>
      </c>
      <c r="F113" s="33"/>
      <c r="G113" s="33">
        <v>0.9</v>
      </c>
      <c r="H113" s="33">
        <f>G113-E113</f>
        <v>0</v>
      </c>
      <c r="I113" s="31">
        <f>G113/E113</f>
        <v>1</v>
      </c>
      <c r="J113" s="46" t="s">
        <v>255</v>
      </c>
      <c r="K113" s="47"/>
      <c r="L113" s="55" t="s">
        <v>318</v>
      </c>
      <c r="M113" s="48" t="s">
        <v>490</v>
      </c>
    </row>
    <row r="114" spans="1:13" s="9" customFormat="1" ht="45" customHeight="1">
      <c r="A114" s="49" t="s">
        <v>24</v>
      </c>
      <c r="B114" s="49"/>
      <c r="C114" s="49" t="s">
        <v>11</v>
      </c>
      <c r="D114" s="49"/>
      <c r="E114" s="51">
        <f>SUM(E113:E113)</f>
        <v>0.9</v>
      </c>
      <c r="F114" s="51"/>
      <c r="G114" s="51">
        <f>SUM(G113:G113)</f>
        <v>0.9</v>
      </c>
      <c r="H114" s="51">
        <f>SUM(H113:H113)</f>
        <v>0</v>
      </c>
      <c r="I114" s="52">
        <f>SUM(I113)</f>
        <v>1</v>
      </c>
      <c r="J114" s="43"/>
      <c r="K114" s="44"/>
      <c r="L114" s="71"/>
      <c r="M114" s="48"/>
    </row>
    <row r="115" spans="1:13" s="9" customFormat="1" ht="29.25" customHeight="1">
      <c r="A115" s="49" t="s">
        <v>214</v>
      </c>
      <c r="B115" s="49"/>
      <c r="C115" s="49"/>
      <c r="D115" s="49"/>
      <c r="E115" s="61">
        <f>E114+E111+E105+E103+E99+E88+E75+E72+E70+E56+E51+E35+E30+E25</f>
        <v>2800.1</v>
      </c>
      <c r="F115" s="61">
        <f>F113+F111+F105+F103+F99+F88+F75+F72+F70+F56+F51+F35+F30+F25</f>
        <v>37</v>
      </c>
      <c r="G115" s="61">
        <f>G114+G111+G105+G103+G99+G88+G75+G72+G70+G56+G51+G35+G30+G25</f>
        <v>2806.2000000000003</v>
      </c>
      <c r="H115" s="61">
        <f>H114+H111+H105+H103+H99+H88+H75+H72+H70+H56+H51+H35+H30+H25</f>
        <v>6.0999999999999392</v>
      </c>
      <c r="I115" s="52">
        <f t="shared" ref="I115" si="15">G115/E115</f>
        <v>1.0021784936252278</v>
      </c>
      <c r="J115" s="67"/>
      <c r="K115" s="68"/>
      <c r="L115" s="72"/>
      <c r="M115" s="48"/>
    </row>
    <row r="116" spans="1:13" s="9" customFormat="1" ht="26.45" customHeight="1">
      <c r="A116" s="73" t="s">
        <v>320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36" t="s">
        <v>104</v>
      </c>
      <c r="M116" s="48"/>
    </row>
    <row r="117" spans="1:13" s="9" customFormat="1" ht="70.5" customHeight="1">
      <c r="A117" s="29" t="s">
        <v>10</v>
      </c>
      <c r="B117" s="29"/>
      <c r="C117" s="29" t="s">
        <v>11</v>
      </c>
      <c r="D117" s="29"/>
      <c r="E117" s="45">
        <v>185.6</v>
      </c>
      <c r="F117" s="33">
        <v>229</v>
      </c>
      <c r="G117" s="45">
        <v>188.4</v>
      </c>
      <c r="H117" s="33">
        <f t="shared" ref="H117:H131" si="16">G117-E117</f>
        <v>2.8000000000000114</v>
      </c>
      <c r="I117" s="31">
        <f t="shared" ref="I117:I131" si="17">G117/E117</f>
        <v>1.0150862068965518</v>
      </c>
      <c r="J117" s="46" t="s">
        <v>455</v>
      </c>
      <c r="K117" s="47"/>
      <c r="L117" s="36" t="s">
        <v>104</v>
      </c>
      <c r="M117" s="48" t="s">
        <v>491</v>
      </c>
    </row>
    <row r="118" spans="1:13" s="9" customFormat="1" ht="90" customHeight="1">
      <c r="A118" s="29" t="s">
        <v>12</v>
      </c>
      <c r="B118" s="29"/>
      <c r="C118" s="29" t="s">
        <v>11</v>
      </c>
      <c r="D118" s="29"/>
      <c r="E118" s="45">
        <v>204.2</v>
      </c>
      <c r="F118" s="33">
        <v>199</v>
      </c>
      <c r="G118" s="45">
        <v>205.2</v>
      </c>
      <c r="H118" s="33">
        <f t="shared" si="16"/>
        <v>1</v>
      </c>
      <c r="I118" s="31">
        <f t="shared" si="17"/>
        <v>1.0048971596474046</v>
      </c>
      <c r="J118" s="46" t="s">
        <v>455</v>
      </c>
      <c r="K118" s="47"/>
      <c r="L118" s="36" t="s">
        <v>104</v>
      </c>
      <c r="M118" s="48" t="s">
        <v>492</v>
      </c>
    </row>
    <row r="119" spans="1:13" s="9" customFormat="1" ht="45" customHeight="1">
      <c r="A119" s="29" t="s">
        <v>13</v>
      </c>
      <c r="B119" s="29"/>
      <c r="C119" s="29" t="s">
        <v>11</v>
      </c>
      <c r="D119" s="29"/>
      <c r="E119" s="45">
        <v>215.3</v>
      </c>
      <c r="F119" s="33">
        <v>141.30000000000001</v>
      </c>
      <c r="G119" s="45">
        <v>216.2</v>
      </c>
      <c r="H119" s="33">
        <f t="shared" si="16"/>
        <v>0.89999999999997726</v>
      </c>
      <c r="I119" s="31">
        <f t="shared" si="17"/>
        <v>1.0041802136553646</v>
      </c>
      <c r="J119" s="46" t="s">
        <v>455</v>
      </c>
      <c r="K119" s="47"/>
      <c r="L119" s="36" t="s">
        <v>104</v>
      </c>
      <c r="M119" s="48" t="s">
        <v>493</v>
      </c>
    </row>
    <row r="120" spans="1:13" s="9" customFormat="1" ht="90" customHeight="1">
      <c r="A120" s="29" t="s">
        <v>14</v>
      </c>
      <c r="B120" s="29"/>
      <c r="C120" s="29" t="s">
        <v>11</v>
      </c>
      <c r="D120" s="29"/>
      <c r="E120" s="45">
        <v>171.5</v>
      </c>
      <c r="F120" s="33">
        <v>205.7</v>
      </c>
      <c r="G120" s="45">
        <v>169.6</v>
      </c>
      <c r="H120" s="33">
        <f t="shared" si="16"/>
        <v>-1.9000000000000057</v>
      </c>
      <c r="I120" s="31">
        <f t="shared" si="17"/>
        <v>0.98892128279883373</v>
      </c>
      <c r="J120" s="46" t="s">
        <v>412</v>
      </c>
      <c r="K120" s="47"/>
      <c r="L120" s="36" t="s">
        <v>104</v>
      </c>
      <c r="M120" s="48" t="s">
        <v>494</v>
      </c>
    </row>
    <row r="121" spans="1:13" s="9" customFormat="1" ht="90" customHeight="1">
      <c r="A121" s="29" t="s">
        <v>15</v>
      </c>
      <c r="B121" s="29"/>
      <c r="C121" s="29" t="s">
        <v>11</v>
      </c>
      <c r="D121" s="29"/>
      <c r="E121" s="45">
        <v>78.5</v>
      </c>
      <c r="F121" s="33">
        <v>85.3</v>
      </c>
      <c r="G121" s="45">
        <v>78.900000000000006</v>
      </c>
      <c r="H121" s="33">
        <f t="shared" si="16"/>
        <v>0.40000000000000568</v>
      </c>
      <c r="I121" s="31">
        <f t="shared" si="17"/>
        <v>1.0050955414012739</v>
      </c>
      <c r="J121" s="46" t="s">
        <v>255</v>
      </c>
      <c r="K121" s="47"/>
      <c r="L121" s="36" t="s">
        <v>104</v>
      </c>
      <c r="M121" s="48" t="s">
        <v>495</v>
      </c>
    </row>
    <row r="122" spans="1:13" s="9" customFormat="1" ht="45" customHeight="1">
      <c r="A122" s="29" t="s">
        <v>25</v>
      </c>
      <c r="B122" s="29"/>
      <c r="C122" s="29" t="s">
        <v>11</v>
      </c>
      <c r="D122" s="29"/>
      <c r="E122" s="45">
        <v>102.3</v>
      </c>
      <c r="F122" s="33">
        <v>117</v>
      </c>
      <c r="G122" s="45">
        <v>104.1</v>
      </c>
      <c r="H122" s="33">
        <f t="shared" si="16"/>
        <v>1.7999999999999972</v>
      </c>
      <c r="I122" s="31">
        <f t="shared" si="17"/>
        <v>1.0175953079178885</v>
      </c>
      <c r="J122" s="46" t="s">
        <v>255</v>
      </c>
      <c r="K122" s="47"/>
      <c r="L122" s="36" t="s">
        <v>104</v>
      </c>
      <c r="M122" s="48" t="s">
        <v>496</v>
      </c>
    </row>
    <row r="123" spans="1:13" s="9" customFormat="1" ht="90" customHeight="1">
      <c r="A123" s="29" t="s">
        <v>16</v>
      </c>
      <c r="B123" s="29"/>
      <c r="C123" s="29" t="s">
        <v>11</v>
      </c>
      <c r="D123" s="29"/>
      <c r="E123" s="45">
        <v>225.3</v>
      </c>
      <c r="F123" s="33">
        <v>222</v>
      </c>
      <c r="G123" s="45">
        <v>225.4</v>
      </c>
      <c r="H123" s="33">
        <f t="shared" si="16"/>
        <v>9.9999999999994316E-2</v>
      </c>
      <c r="I123" s="31">
        <f t="shared" si="17"/>
        <v>1.0004438526409232</v>
      </c>
      <c r="J123" s="46" t="s">
        <v>255</v>
      </c>
      <c r="K123" s="47"/>
      <c r="L123" s="36" t="s">
        <v>104</v>
      </c>
      <c r="M123" s="48" t="s">
        <v>497</v>
      </c>
    </row>
    <row r="124" spans="1:13" s="9" customFormat="1" ht="45" customHeight="1">
      <c r="A124" s="29" t="s">
        <v>17</v>
      </c>
      <c r="B124" s="29"/>
      <c r="C124" s="29" t="s">
        <v>11</v>
      </c>
      <c r="D124" s="29"/>
      <c r="E124" s="45">
        <v>217.2</v>
      </c>
      <c r="F124" s="33">
        <v>222</v>
      </c>
      <c r="G124" s="45">
        <v>215.6</v>
      </c>
      <c r="H124" s="33">
        <f t="shared" si="16"/>
        <v>-1.5999999999999943</v>
      </c>
      <c r="I124" s="31">
        <f t="shared" si="17"/>
        <v>0.99263351749539597</v>
      </c>
      <c r="J124" s="46" t="s">
        <v>412</v>
      </c>
      <c r="K124" s="47"/>
      <c r="L124" s="36" t="s">
        <v>104</v>
      </c>
      <c r="M124" s="48" t="s">
        <v>498</v>
      </c>
    </row>
    <row r="125" spans="1:13" s="9" customFormat="1" ht="45" customHeight="1">
      <c r="A125" s="29" t="s">
        <v>18</v>
      </c>
      <c r="B125" s="29"/>
      <c r="C125" s="29" t="s">
        <v>11</v>
      </c>
      <c r="D125" s="29"/>
      <c r="E125" s="45">
        <v>114</v>
      </c>
      <c r="F125" s="33">
        <v>119</v>
      </c>
      <c r="G125" s="45">
        <v>113.6</v>
      </c>
      <c r="H125" s="33">
        <f t="shared" si="16"/>
        <v>-0.40000000000000568</v>
      </c>
      <c r="I125" s="31">
        <f t="shared" si="17"/>
        <v>0.99649122807017543</v>
      </c>
      <c r="J125" s="46" t="s">
        <v>412</v>
      </c>
      <c r="K125" s="47"/>
      <c r="L125" s="36" t="s">
        <v>104</v>
      </c>
      <c r="M125" s="48" t="s">
        <v>499</v>
      </c>
    </row>
    <row r="126" spans="1:13" s="9" customFormat="1" ht="45" customHeight="1">
      <c r="A126" s="29" t="s">
        <v>19</v>
      </c>
      <c r="B126" s="29"/>
      <c r="C126" s="29" t="s">
        <v>11</v>
      </c>
      <c r="D126" s="29"/>
      <c r="E126" s="45">
        <v>309.8</v>
      </c>
      <c r="F126" s="33">
        <v>83.4</v>
      </c>
      <c r="G126" s="45">
        <v>309.10000000000002</v>
      </c>
      <c r="H126" s="33">
        <f>G126-E126</f>
        <v>-0.69999999999998863</v>
      </c>
      <c r="I126" s="31">
        <f>G126/E126</f>
        <v>0.99774047772756624</v>
      </c>
      <c r="J126" s="46" t="s">
        <v>412</v>
      </c>
      <c r="K126" s="47"/>
      <c r="L126" s="36" t="s">
        <v>104</v>
      </c>
      <c r="M126" s="48" t="s">
        <v>500</v>
      </c>
    </row>
    <row r="127" spans="1:13" s="9" customFormat="1" ht="45" customHeight="1">
      <c r="A127" s="29" t="s">
        <v>20</v>
      </c>
      <c r="B127" s="29"/>
      <c r="C127" s="29" t="s">
        <v>11</v>
      </c>
      <c r="D127" s="29"/>
      <c r="E127" s="45">
        <v>118.2</v>
      </c>
      <c r="F127" s="33">
        <v>135</v>
      </c>
      <c r="G127" s="45">
        <v>117.3</v>
      </c>
      <c r="H127" s="33">
        <f t="shared" si="16"/>
        <v>-0.90000000000000568</v>
      </c>
      <c r="I127" s="31">
        <f t="shared" si="17"/>
        <v>0.99238578680203038</v>
      </c>
      <c r="J127" s="46" t="s">
        <v>412</v>
      </c>
      <c r="K127" s="47"/>
      <c r="L127" s="36" t="s">
        <v>104</v>
      </c>
      <c r="M127" s="48" t="s">
        <v>501</v>
      </c>
    </row>
    <row r="128" spans="1:13" s="9" customFormat="1" ht="45" customHeight="1">
      <c r="A128" s="29" t="s">
        <v>21</v>
      </c>
      <c r="B128" s="29"/>
      <c r="C128" s="29" t="s">
        <v>11</v>
      </c>
      <c r="D128" s="29"/>
      <c r="E128" s="45">
        <v>220.1</v>
      </c>
      <c r="F128" s="33">
        <v>233</v>
      </c>
      <c r="G128" s="45">
        <v>224.6</v>
      </c>
      <c r="H128" s="33">
        <f t="shared" si="16"/>
        <v>4.5</v>
      </c>
      <c r="I128" s="31">
        <f t="shared" si="17"/>
        <v>1.02044525215811</v>
      </c>
      <c r="J128" s="46" t="s">
        <v>455</v>
      </c>
      <c r="K128" s="47"/>
      <c r="L128" s="36" t="s">
        <v>104</v>
      </c>
      <c r="M128" s="48" t="s">
        <v>502</v>
      </c>
    </row>
    <row r="129" spans="1:13" s="9" customFormat="1" ht="45" customHeight="1">
      <c r="A129" s="29" t="s">
        <v>22</v>
      </c>
      <c r="B129" s="29"/>
      <c r="C129" s="29" t="s">
        <v>11</v>
      </c>
      <c r="D129" s="29"/>
      <c r="E129" s="45">
        <v>129.9</v>
      </c>
      <c r="F129" s="33">
        <v>134</v>
      </c>
      <c r="G129" s="45">
        <v>129.5</v>
      </c>
      <c r="H129" s="33">
        <f t="shared" si="16"/>
        <v>-0.40000000000000568</v>
      </c>
      <c r="I129" s="31">
        <f t="shared" si="17"/>
        <v>0.99692070823710544</v>
      </c>
      <c r="J129" s="46" t="s">
        <v>412</v>
      </c>
      <c r="K129" s="47"/>
      <c r="L129" s="36" t="s">
        <v>104</v>
      </c>
      <c r="M129" s="48" t="s">
        <v>503</v>
      </c>
    </row>
    <row r="130" spans="1:13" s="9" customFormat="1" ht="45" customHeight="1">
      <c r="A130" s="29" t="s">
        <v>23</v>
      </c>
      <c r="B130" s="29"/>
      <c r="C130" s="29" t="s">
        <v>11</v>
      </c>
      <c r="D130" s="29"/>
      <c r="E130" s="45">
        <v>229.1</v>
      </c>
      <c r="F130" s="33">
        <v>274.89999999999998</v>
      </c>
      <c r="G130" s="45">
        <v>228.7</v>
      </c>
      <c r="H130" s="33">
        <f t="shared" si="16"/>
        <v>-0.40000000000000568</v>
      </c>
      <c r="I130" s="31">
        <f t="shared" si="17"/>
        <v>0.99825403753819286</v>
      </c>
      <c r="J130" s="46" t="s">
        <v>412</v>
      </c>
      <c r="K130" s="47"/>
      <c r="L130" s="36" t="s">
        <v>104</v>
      </c>
      <c r="M130" s="48" t="s">
        <v>504</v>
      </c>
    </row>
    <row r="131" spans="1:13" s="9" customFormat="1" ht="66.2" customHeight="1">
      <c r="A131" s="29" t="s">
        <v>27</v>
      </c>
      <c r="B131" s="29"/>
      <c r="C131" s="29" t="s">
        <v>11</v>
      </c>
      <c r="D131" s="29"/>
      <c r="E131" s="45">
        <v>176.9</v>
      </c>
      <c r="F131" s="33">
        <v>244.7</v>
      </c>
      <c r="G131" s="45">
        <v>175.4</v>
      </c>
      <c r="H131" s="33">
        <f t="shared" si="16"/>
        <v>-1.5</v>
      </c>
      <c r="I131" s="31">
        <f t="shared" si="17"/>
        <v>0.99152063312605987</v>
      </c>
      <c r="J131" s="46" t="s">
        <v>412</v>
      </c>
      <c r="K131" s="47"/>
      <c r="L131" s="36" t="s">
        <v>104</v>
      </c>
      <c r="M131" s="48" t="s">
        <v>505</v>
      </c>
    </row>
    <row r="132" spans="1:13" s="9" customFormat="1" ht="25.5" customHeight="1">
      <c r="A132" s="49" t="s">
        <v>24</v>
      </c>
      <c r="B132" s="49"/>
      <c r="C132" s="49" t="s">
        <v>11</v>
      </c>
      <c r="D132" s="49"/>
      <c r="E132" s="51">
        <f>SUM(E117:E131)</f>
        <v>2697.9</v>
      </c>
      <c r="F132" s="51"/>
      <c r="G132" s="51">
        <f>SUM(G117:G131)</f>
        <v>2701.6</v>
      </c>
      <c r="H132" s="51">
        <f>G132-E132</f>
        <v>3.6999999999998181</v>
      </c>
      <c r="I132" s="52">
        <f>G132/E132</f>
        <v>1.0013714370436264</v>
      </c>
      <c r="J132" s="59"/>
      <c r="K132" s="60"/>
      <c r="L132" s="55" t="s">
        <v>104</v>
      </c>
      <c r="M132" s="48"/>
    </row>
    <row r="133" spans="1:13" s="9" customFormat="1" ht="28.5" customHeight="1">
      <c r="A133" s="62" t="s">
        <v>321</v>
      </c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3" t="s">
        <v>105</v>
      </c>
      <c r="M133" s="48"/>
    </row>
    <row r="134" spans="1:13" s="12" customFormat="1" ht="45" customHeight="1">
      <c r="A134" s="29" t="s">
        <v>15</v>
      </c>
      <c r="B134" s="29"/>
      <c r="C134" s="29" t="s">
        <v>11</v>
      </c>
      <c r="D134" s="29"/>
      <c r="E134" s="45">
        <v>21.5</v>
      </c>
      <c r="F134" s="33">
        <v>19.3</v>
      </c>
      <c r="G134" s="45">
        <v>21.5</v>
      </c>
      <c r="H134" s="33">
        <f t="shared" ref="H134" si="18">G134-E134</f>
        <v>0</v>
      </c>
      <c r="I134" s="31">
        <f t="shared" ref="I134" si="19">G134/E134</f>
        <v>1</v>
      </c>
      <c r="J134" s="46" t="s">
        <v>255</v>
      </c>
      <c r="K134" s="47"/>
      <c r="L134" s="63" t="s">
        <v>105</v>
      </c>
      <c r="M134" s="48" t="s">
        <v>506</v>
      </c>
    </row>
    <row r="135" spans="1:13" s="9" customFormat="1" ht="24" customHeight="1">
      <c r="A135" s="49" t="s">
        <v>24</v>
      </c>
      <c r="B135" s="49"/>
      <c r="C135" s="49" t="s">
        <v>11</v>
      </c>
      <c r="D135" s="49"/>
      <c r="E135" s="51">
        <f>SUM(E134:E134)</f>
        <v>21.5</v>
      </c>
      <c r="F135" s="51"/>
      <c r="G135" s="51">
        <f>SUM(G134:G134)</f>
        <v>21.5</v>
      </c>
      <c r="H135" s="51">
        <f>SUM(H134:H134)</f>
        <v>0</v>
      </c>
      <c r="I135" s="52">
        <f>G135/E135</f>
        <v>1</v>
      </c>
      <c r="J135" s="53"/>
      <c r="K135" s="54"/>
      <c r="L135" s="69" t="s">
        <v>105</v>
      </c>
      <c r="M135" s="48"/>
    </row>
    <row r="136" spans="1:13" s="9" customFormat="1">
      <c r="A136" s="35" t="s">
        <v>322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74" t="s">
        <v>107</v>
      </c>
      <c r="M136" s="48"/>
    </row>
    <row r="137" spans="1:13" s="9" customFormat="1" ht="45" customHeight="1">
      <c r="A137" s="29" t="s">
        <v>10</v>
      </c>
      <c r="B137" s="29"/>
      <c r="C137" s="29" t="s">
        <v>11</v>
      </c>
      <c r="D137" s="29"/>
      <c r="E137" s="45">
        <v>2</v>
      </c>
      <c r="F137" s="33">
        <v>1</v>
      </c>
      <c r="G137" s="45">
        <v>1.8</v>
      </c>
      <c r="H137" s="33">
        <f t="shared" ref="H137:H149" si="20">G137-E137</f>
        <v>-0.19999999999999996</v>
      </c>
      <c r="I137" s="31">
        <f t="shared" ref="I137:I149" si="21">G137/E137</f>
        <v>0.9</v>
      </c>
      <c r="J137" s="46" t="s">
        <v>412</v>
      </c>
      <c r="K137" s="47"/>
      <c r="L137" s="74" t="s">
        <v>107</v>
      </c>
      <c r="M137" s="48" t="s">
        <v>507</v>
      </c>
    </row>
    <row r="138" spans="1:13" s="9" customFormat="1" ht="78" customHeight="1">
      <c r="A138" s="29" t="s">
        <v>12</v>
      </c>
      <c r="B138" s="29"/>
      <c r="C138" s="29" t="s">
        <v>11</v>
      </c>
      <c r="D138" s="29"/>
      <c r="E138" s="45">
        <v>3.3</v>
      </c>
      <c r="F138" s="33"/>
      <c r="G138" s="45">
        <v>2.8</v>
      </c>
      <c r="H138" s="33">
        <f t="shared" si="20"/>
        <v>-0.5</v>
      </c>
      <c r="I138" s="31">
        <v>0.85</v>
      </c>
      <c r="J138" s="46" t="s">
        <v>412</v>
      </c>
      <c r="K138" s="47"/>
      <c r="L138" s="74" t="s">
        <v>107</v>
      </c>
      <c r="M138" s="48" t="s">
        <v>508</v>
      </c>
    </row>
    <row r="139" spans="1:13" s="9" customFormat="1" ht="78" customHeight="1">
      <c r="A139" s="29" t="s">
        <v>13</v>
      </c>
      <c r="B139" s="29"/>
      <c r="C139" s="29" t="s">
        <v>11</v>
      </c>
      <c r="D139" s="29"/>
      <c r="E139" s="45">
        <v>0.3</v>
      </c>
      <c r="F139" s="33"/>
      <c r="G139" s="45">
        <v>0.5</v>
      </c>
      <c r="H139" s="66">
        <f>G139-E139</f>
        <v>0.2</v>
      </c>
      <c r="I139" s="31">
        <f t="shared" si="21"/>
        <v>1.6666666666666667</v>
      </c>
      <c r="J139" s="46" t="s">
        <v>455</v>
      </c>
      <c r="K139" s="47"/>
      <c r="L139" s="74" t="s">
        <v>107</v>
      </c>
      <c r="M139" s="48" t="s">
        <v>509</v>
      </c>
    </row>
    <row r="140" spans="1:13" s="9" customFormat="1" ht="81" customHeight="1">
      <c r="A140" s="29" t="s">
        <v>14</v>
      </c>
      <c r="B140" s="29"/>
      <c r="C140" s="29" t="s">
        <v>11</v>
      </c>
      <c r="D140" s="29"/>
      <c r="E140" s="45">
        <v>0</v>
      </c>
      <c r="F140" s="33">
        <v>1</v>
      </c>
      <c r="G140" s="45">
        <v>0.1</v>
      </c>
      <c r="H140" s="33">
        <f t="shared" si="20"/>
        <v>0.1</v>
      </c>
      <c r="I140" s="31"/>
      <c r="J140" s="46" t="s">
        <v>454</v>
      </c>
      <c r="K140" s="47"/>
      <c r="L140" s="74" t="s">
        <v>107</v>
      </c>
      <c r="M140" s="48" t="s">
        <v>257</v>
      </c>
    </row>
    <row r="141" spans="1:13" s="9" customFormat="1" ht="84.2" customHeight="1">
      <c r="A141" s="29" t="s">
        <v>15</v>
      </c>
      <c r="B141" s="29"/>
      <c r="C141" s="29" t="s">
        <v>11</v>
      </c>
      <c r="D141" s="29"/>
      <c r="E141" s="45">
        <v>2.2999999999999998</v>
      </c>
      <c r="F141" s="33">
        <v>0</v>
      </c>
      <c r="G141" s="45">
        <v>2.2999999999999998</v>
      </c>
      <c r="H141" s="33">
        <f t="shared" si="20"/>
        <v>0</v>
      </c>
      <c r="I141" s="31">
        <f t="shared" si="21"/>
        <v>1</v>
      </c>
      <c r="J141" s="46" t="s">
        <v>255</v>
      </c>
      <c r="K141" s="47"/>
      <c r="L141" s="74" t="s">
        <v>107</v>
      </c>
      <c r="M141" s="48" t="s">
        <v>511</v>
      </c>
    </row>
    <row r="142" spans="1:13" s="9" customFormat="1" ht="84.2" customHeight="1">
      <c r="A142" s="29" t="s">
        <v>353</v>
      </c>
      <c r="B142" s="29"/>
      <c r="C142" s="29" t="s">
        <v>11</v>
      </c>
      <c r="D142" s="29"/>
      <c r="E142" s="66">
        <v>0.3</v>
      </c>
      <c r="F142" s="33"/>
      <c r="G142" s="66">
        <v>0.3</v>
      </c>
      <c r="H142" s="33">
        <f t="shared" si="20"/>
        <v>0</v>
      </c>
      <c r="I142" s="31">
        <f t="shared" si="21"/>
        <v>1</v>
      </c>
      <c r="J142" s="46" t="s">
        <v>255</v>
      </c>
      <c r="K142" s="47"/>
      <c r="L142" s="74" t="s">
        <v>107</v>
      </c>
      <c r="M142" s="48" t="s">
        <v>512</v>
      </c>
    </row>
    <row r="143" spans="1:13" s="9" customFormat="1" ht="84.2" customHeight="1">
      <c r="A143" s="29" t="s">
        <v>16</v>
      </c>
      <c r="B143" s="29"/>
      <c r="C143" s="29" t="s">
        <v>11</v>
      </c>
      <c r="D143" s="29"/>
      <c r="E143" s="45">
        <v>3.3</v>
      </c>
      <c r="F143" s="33">
        <v>1</v>
      </c>
      <c r="G143" s="45">
        <v>3.8</v>
      </c>
      <c r="H143" s="33">
        <f t="shared" si="20"/>
        <v>0.5</v>
      </c>
      <c r="I143" s="31">
        <f t="shared" ref="I143:I148" si="22">G143/E143</f>
        <v>1.1515151515151516</v>
      </c>
      <c r="J143" s="46" t="s">
        <v>455</v>
      </c>
      <c r="K143" s="47"/>
      <c r="L143" s="74" t="s">
        <v>107</v>
      </c>
      <c r="M143" s="48" t="s">
        <v>513</v>
      </c>
    </row>
    <row r="144" spans="1:13" s="9" customFormat="1" ht="84.2" customHeight="1">
      <c r="A144" s="29" t="s">
        <v>323</v>
      </c>
      <c r="B144" s="29"/>
      <c r="C144" s="29" t="s">
        <v>11</v>
      </c>
      <c r="D144" s="29"/>
      <c r="E144" s="45">
        <v>0.3</v>
      </c>
      <c r="F144" s="33"/>
      <c r="G144" s="45">
        <v>1</v>
      </c>
      <c r="H144" s="33">
        <f t="shared" si="20"/>
        <v>0.7</v>
      </c>
      <c r="I144" s="31">
        <f t="shared" si="22"/>
        <v>3.3333333333333335</v>
      </c>
      <c r="J144" s="46" t="s">
        <v>455</v>
      </c>
      <c r="K144" s="47"/>
      <c r="L144" s="74" t="s">
        <v>107</v>
      </c>
      <c r="M144" s="48" t="s">
        <v>515</v>
      </c>
    </row>
    <row r="145" spans="1:13" s="9" customFormat="1" ht="75.2" customHeight="1">
      <c r="A145" s="29" t="s">
        <v>18</v>
      </c>
      <c r="B145" s="29"/>
      <c r="C145" s="29" t="s">
        <v>11</v>
      </c>
      <c r="D145" s="29"/>
      <c r="E145" s="45">
        <v>1</v>
      </c>
      <c r="F145" s="33">
        <v>0</v>
      </c>
      <c r="G145" s="45">
        <v>1</v>
      </c>
      <c r="H145" s="33">
        <f t="shared" si="20"/>
        <v>0</v>
      </c>
      <c r="I145" s="31">
        <f t="shared" si="22"/>
        <v>1</v>
      </c>
      <c r="J145" s="46" t="s">
        <v>255</v>
      </c>
      <c r="K145" s="47"/>
      <c r="L145" s="74" t="s">
        <v>107</v>
      </c>
      <c r="M145" s="48" t="s">
        <v>514</v>
      </c>
    </row>
    <row r="146" spans="1:13" s="9" customFormat="1" ht="75.2" customHeight="1">
      <c r="A146" s="29" t="s">
        <v>19</v>
      </c>
      <c r="B146" s="29"/>
      <c r="C146" s="29" t="s">
        <v>11</v>
      </c>
      <c r="D146" s="29"/>
      <c r="E146" s="45">
        <v>0.5</v>
      </c>
      <c r="F146" s="33">
        <v>0</v>
      </c>
      <c r="G146" s="45">
        <v>0.5</v>
      </c>
      <c r="H146" s="33">
        <f t="shared" si="20"/>
        <v>0</v>
      </c>
      <c r="I146" s="31">
        <f t="shared" si="22"/>
        <v>1</v>
      </c>
      <c r="J146" s="46" t="s">
        <v>255</v>
      </c>
      <c r="K146" s="47"/>
      <c r="L146" s="74" t="s">
        <v>107</v>
      </c>
      <c r="M146" s="48" t="s">
        <v>516</v>
      </c>
    </row>
    <row r="147" spans="1:13" s="9" customFormat="1" ht="71.45" customHeight="1">
      <c r="A147" s="29" t="s">
        <v>21</v>
      </c>
      <c r="B147" s="29"/>
      <c r="C147" s="29" t="s">
        <v>11</v>
      </c>
      <c r="D147" s="29"/>
      <c r="E147" s="45">
        <v>2.2999999999999998</v>
      </c>
      <c r="F147" s="33">
        <v>2</v>
      </c>
      <c r="G147" s="45">
        <v>2.2999999999999998</v>
      </c>
      <c r="H147" s="33">
        <f t="shared" si="20"/>
        <v>0</v>
      </c>
      <c r="I147" s="31">
        <f t="shared" si="22"/>
        <v>1</v>
      </c>
      <c r="J147" s="46" t="s">
        <v>255</v>
      </c>
      <c r="K147" s="47"/>
      <c r="L147" s="74" t="s">
        <v>107</v>
      </c>
      <c r="M147" s="48" t="s">
        <v>510</v>
      </c>
    </row>
    <row r="148" spans="1:13" s="9" customFormat="1" ht="75.2" customHeight="1">
      <c r="A148" s="29" t="s">
        <v>23</v>
      </c>
      <c r="B148" s="29"/>
      <c r="C148" s="29" t="s">
        <v>11</v>
      </c>
      <c r="D148" s="29"/>
      <c r="E148" s="45">
        <v>2</v>
      </c>
      <c r="F148" s="33">
        <v>0</v>
      </c>
      <c r="G148" s="45">
        <v>2</v>
      </c>
      <c r="H148" s="33">
        <f t="shared" si="20"/>
        <v>0</v>
      </c>
      <c r="I148" s="31">
        <f t="shared" si="22"/>
        <v>1</v>
      </c>
      <c r="J148" s="46" t="s">
        <v>234</v>
      </c>
      <c r="K148" s="47"/>
      <c r="L148" s="74" t="s">
        <v>107</v>
      </c>
      <c r="M148" s="48" t="s">
        <v>517</v>
      </c>
    </row>
    <row r="149" spans="1:13" s="12" customFormat="1" ht="84.2" customHeight="1">
      <c r="A149" s="29" t="s">
        <v>258</v>
      </c>
      <c r="B149" s="29"/>
      <c r="C149" s="43" t="s">
        <v>11</v>
      </c>
      <c r="D149" s="44"/>
      <c r="E149" s="45">
        <v>2</v>
      </c>
      <c r="F149" s="33">
        <v>2.2999999999999998</v>
      </c>
      <c r="G149" s="45">
        <v>2</v>
      </c>
      <c r="H149" s="33">
        <f t="shared" si="20"/>
        <v>0</v>
      </c>
      <c r="I149" s="31">
        <f t="shared" si="21"/>
        <v>1</v>
      </c>
      <c r="J149" s="46" t="s">
        <v>234</v>
      </c>
      <c r="K149" s="47"/>
      <c r="L149" s="74" t="s">
        <v>107</v>
      </c>
      <c r="M149" s="48" t="s">
        <v>518</v>
      </c>
    </row>
    <row r="150" spans="1:13" s="9" customFormat="1" ht="28.5" customHeight="1">
      <c r="A150" s="49" t="s">
        <v>24</v>
      </c>
      <c r="B150" s="49"/>
      <c r="C150" s="49" t="s">
        <v>11</v>
      </c>
      <c r="D150" s="49"/>
      <c r="E150" s="51">
        <f>SUM(E137:E149)</f>
        <v>19.600000000000001</v>
      </c>
      <c r="F150" s="51"/>
      <c r="G150" s="51">
        <f>SUM(G137:G149)</f>
        <v>20.399999999999999</v>
      </c>
      <c r="H150" s="51">
        <f>G150-E150</f>
        <v>0.79999999999999716</v>
      </c>
      <c r="I150" s="52">
        <f>G150/E150</f>
        <v>1.0408163265306121</v>
      </c>
      <c r="J150" s="53"/>
      <c r="K150" s="54"/>
      <c r="L150" s="75" t="s">
        <v>107</v>
      </c>
      <c r="M150" s="48"/>
    </row>
    <row r="151" spans="1:13" s="9" customFormat="1">
      <c r="A151" s="35" t="s">
        <v>324</v>
      </c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74" t="s">
        <v>106</v>
      </c>
      <c r="M151" s="48"/>
    </row>
    <row r="152" spans="1:13" s="9" customFormat="1" ht="59.25" customHeight="1">
      <c r="A152" s="76" t="s">
        <v>244</v>
      </c>
      <c r="B152" s="77"/>
      <c r="C152" s="29" t="s">
        <v>11</v>
      </c>
      <c r="D152" s="29"/>
      <c r="E152" s="45">
        <v>0.7</v>
      </c>
      <c r="F152" s="33"/>
      <c r="G152" s="45">
        <v>0.8</v>
      </c>
      <c r="H152" s="33">
        <f t="shared" ref="H152:H165" si="23">G152-E152</f>
        <v>0.10000000000000009</v>
      </c>
      <c r="I152" s="31">
        <f t="shared" ref="I152:I165" si="24">G152/E152</f>
        <v>1.142857142857143</v>
      </c>
      <c r="J152" s="46" t="s">
        <v>234</v>
      </c>
      <c r="K152" s="47"/>
      <c r="L152" s="74" t="s">
        <v>106</v>
      </c>
      <c r="M152" s="48" t="s">
        <v>519</v>
      </c>
    </row>
    <row r="153" spans="1:13" s="9" customFormat="1" ht="78.75" customHeight="1">
      <c r="A153" s="76" t="s">
        <v>237</v>
      </c>
      <c r="B153" s="77"/>
      <c r="C153" s="29" t="s">
        <v>11</v>
      </c>
      <c r="D153" s="29"/>
      <c r="E153" s="45">
        <v>1</v>
      </c>
      <c r="F153" s="33"/>
      <c r="G153" s="45">
        <v>1.1000000000000001</v>
      </c>
      <c r="H153" s="33">
        <f t="shared" si="23"/>
        <v>0.10000000000000009</v>
      </c>
      <c r="I153" s="31">
        <f t="shared" si="24"/>
        <v>1.1000000000000001</v>
      </c>
      <c r="J153" s="46" t="s">
        <v>234</v>
      </c>
      <c r="K153" s="47"/>
      <c r="L153" s="74"/>
      <c r="M153" s="48" t="s">
        <v>520</v>
      </c>
    </row>
    <row r="154" spans="1:13" s="9" customFormat="1" ht="64.5" customHeight="1">
      <c r="A154" s="76" t="s">
        <v>238</v>
      </c>
      <c r="B154" s="77"/>
      <c r="C154" s="29" t="s">
        <v>11</v>
      </c>
      <c r="D154" s="29"/>
      <c r="E154" s="45">
        <v>23</v>
      </c>
      <c r="F154" s="33">
        <v>12.4</v>
      </c>
      <c r="G154" s="45">
        <v>23.6</v>
      </c>
      <c r="H154" s="33">
        <f t="shared" si="23"/>
        <v>0.60000000000000142</v>
      </c>
      <c r="I154" s="31">
        <f t="shared" si="24"/>
        <v>1.0260869565217392</v>
      </c>
      <c r="J154" s="46" t="s">
        <v>234</v>
      </c>
      <c r="K154" s="47"/>
      <c r="L154" s="74" t="s">
        <v>106</v>
      </c>
      <c r="M154" s="48" t="s">
        <v>521</v>
      </c>
    </row>
    <row r="155" spans="1:13" s="9" customFormat="1" ht="56.25" customHeight="1">
      <c r="A155" s="76" t="s">
        <v>245</v>
      </c>
      <c r="B155" s="77"/>
      <c r="C155" s="29" t="s">
        <v>11</v>
      </c>
      <c r="D155" s="29"/>
      <c r="E155" s="45">
        <v>2.7</v>
      </c>
      <c r="F155" s="33">
        <v>1</v>
      </c>
      <c r="G155" s="45">
        <v>2.7</v>
      </c>
      <c r="H155" s="33">
        <f t="shared" si="23"/>
        <v>0</v>
      </c>
      <c r="I155" s="31">
        <f t="shared" si="24"/>
        <v>1</v>
      </c>
      <c r="J155" s="46" t="s">
        <v>234</v>
      </c>
      <c r="K155" s="47"/>
      <c r="L155" s="74" t="s">
        <v>106</v>
      </c>
      <c r="M155" s="48" t="s">
        <v>522</v>
      </c>
    </row>
    <row r="156" spans="1:13" s="9" customFormat="1" ht="61.5" customHeight="1">
      <c r="A156" s="76" t="s">
        <v>239</v>
      </c>
      <c r="B156" s="77"/>
      <c r="C156" s="29" t="s">
        <v>11</v>
      </c>
      <c r="D156" s="29"/>
      <c r="E156" s="45">
        <v>2.2999999999999998</v>
      </c>
      <c r="F156" s="33">
        <v>5.3</v>
      </c>
      <c r="G156" s="45">
        <v>2.2999999999999998</v>
      </c>
      <c r="H156" s="33">
        <f t="shared" si="23"/>
        <v>0</v>
      </c>
      <c r="I156" s="31">
        <f t="shared" si="24"/>
        <v>1</v>
      </c>
      <c r="J156" s="46" t="s">
        <v>234</v>
      </c>
      <c r="K156" s="47"/>
      <c r="L156" s="74" t="s">
        <v>106</v>
      </c>
      <c r="M156" s="48" t="s">
        <v>511</v>
      </c>
    </row>
    <row r="157" spans="1:13" s="9" customFormat="1" ht="63" customHeight="1">
      <c r="A157" s="76" t="s">
        <v>314</v>
      </c>
      <c r="B157" s="77"/>
      <c r="C157" s="29" t="s">
        <v>11</v>
      </c>
      <c r="D157" s="29"/>
      <c r="E157" s="45">
        <v>0.1</v>
      </c>
      <c r="F157" s="33">
        <v>14</v>
      </c>
      <c r="G157" s="45">
        <v>0.2</v>
      </c>
      <c r="H157" s="33">
        <f t="shared" si="23"/>
        <v>0.1</v>
      </c>
      <c r="I157" s="31">
        <f t="shared" si="24"/>
        <v>2</v>
      </c>
      <c r="J157" s="46" t="s">
        <v>413</v>
      </c>
      <c r="K157" s="47"/>
      <c r="L157" s="74" t="s">
        <v>106</v>
      </c>
      <c r="M157" s="48" t="s">
        <v>523</v>
      </c>
    </row>
    <row r="158" spans="1:13" s="9" customFormat="1" ht="70.5" customHeight="1">
      <c r="A158" s="29" t="s">
        <v>16</v>
      </c>
      <c r="B158" s="29"/>
      <c r="C158" s="43" t="s">
        <v>11</v>
      </c>
      <c r="D158" s="44"/>
      <c r="E158" s="45">
        <v>13</v>
      </c>
      <c r="F158" s="33"/>
      <c r="G158" s="45">
        <v>12.9</v>
      </c>
      <c r="H158" s="33">
        <f t="shared" si="23"/>
        <v>-9.9999999999999645E-2</v>
      </c>
      <c r="I158" s="31">
        <f>G158/E158</f>
        <v>0.99230769230769234</v>
      </c>
      <c r="J158" s="46" t="s">
        <v>412</v>
      </c>
      <c r="K158" s="47"/>
      <c r="L158" s="74" t="s">
        <v>106</v>
      </c>
      <c r="M158" s="48" t="s">
        <v>524</v>
      </c>
    </row>
    <row r="159" spans="1:13" s="9" customFormat="1" ht="63.75" customHeight="1">
      <c r="A159" s="78" t="s">
        <v>240</v>
      </c>
      <c r="B159" s="79"/>
      <c r="C159" s="29" t="s">
        <v>11</v>
      </c>
      <c r="D159" s="29"/>
      <c r="E159" s="45">
        <v>0.7</v>
      </c>
      <c r="F159" s="33">
        <v>3.3</v>
      </c>
      <c r="G159" s="45">
        <v>0.7</v>
      </c>
      <c r="H159" s="33">
        <f t="shared" si="23"/>
        <v>0</v>
      </c>
      <c r="I159" s="31">
        <f t="shared" si="24"/>
        <v>1</v>
      </c>
      <c r="J159" s="46" t="s">
        <v>234</v>
      </c>
      <c r="K159" s="47"/>
      <c r="L159" s="74" t="s">
        <v>106</v>
      </c>
      <c r="M159" s="48" t="s">
        <v>525</v>
      </c>
    </row>
    <row r="160" spans="1:13" s="9" customFormat="1" ht="81" customHeight="1">
      <c r="A160" s="80" t="s">
        <v>241</v>
      </c>
      <c r="B160" s="80"/>
      <c r="C160" s="29" t="s">
        <v>11</v>
      </c>
      <c r="D160" s="29"/>
      <c r="E160" s="45">
        <v>2.2000000000000002</v>
      </c>
      <c r="F160" s="33">
        <v>0</v>
      </c>
      <c r="G160" s="45">
        <v>2.2999999999999998</v>
      </c>
      <c r="H160" s="33">
        <f t="shared" si="23"/>
        <v>9.9999999999999645E-2</v>
      </c>
      <c r="I160" s="31">
        <f t="shared" si="24"/>
        <v>1.0454545454545452</v>
      </c>
      <c r="J160" s="46" t="s">
        <v>234</v>
      </c>
      <c r="K160" s="47"/>
      <c r="L160" s="74" t="s">
        <v>106</v>
      </c>
      <c r="M160" s="48" t="s">
        <v>526</v>
      </c>
    </row>
    <row r="161" spans="1:13" s="9" customFormat="1" ht="75.2" customHeight="1">
      <c r="A161" s="29" t="s">
        <v>19</v>
      </c>
      <c r="B161" s="29"/>
      <c r="C161" s="29" t="s">
        <v>11</v>
      </c>
      <c r="D161" s="29"/>
      <c r="E161" s="45">
        <v>4.5999999999999996</v>
      </c>
      <c r="F161" s="33">
        <v>6.3</v>
      </c>
      <c r="G161" s="45">
        <v>4.5999999999999996</v>
      </c>
      <c r="H161" s="33">
        <f>G161-E161</f>
        <v>0</v>
      </c>
      <c r="I161" s="31">
        <f>G161/E161</f>
        <v>1</v>
      </c>
      <c r="J161" s="46" t="s">
        <v>234</v>
      </c>
      <c r="K161" s="47"/>
      <c r="L161" s="74" t="s">
        <v>106</v>
      </c>
      <c r="M161" s="48" t="s">
        <v>527</v>
      </c>
    </row>
    <row r="162" spans="1:13" s="9" customFormat="1" ht="76.7" customHeight="1">
      <c r="A162" s="29" t="s">
        <v>20</v>
      </c>
      <c r="B162" s="29"/>
      <c r="C162" s="29" t="s">
        <v>11</v>
      </c>
      <c r="D162" s="29"/>
      <c r="E162" s="45">
        <v>0</v>
      </c>
      <c r="F162" s="33">
        <v>2</v>
      </c>
      <c r="G162" s="45">
        <v>0.3</v>
      </c>
      <c r="H162" s="33">
        <f>G162-E162</f>
        <v>0.3</v>
      </c>
      <c r="I162" s="31"/>
      <c r="J162" s="46" t="s">
        <v>351</v>
      </c>
      <c r="K162" s="47"/>
      <c r="L162" s="74" t="s">
        <v>107</v>
      </c>
      <c r="M162" s="48" t="s">
        <v>257</v>
      </c>
    </row>
    <row r="163" spans="1:13" s="9" customFormat="1" ht="75.2" customHeight="1">
      <c r="A163" s="29" t="s">
        <v>21</v>
      </c>
      <c r="B163" s="29"/>
      <c r="C163" s="29" t="s">
        <v>11</v>
      </c>
      <c r="D163" s="29"/>
      <c r="E163" s="45">
        <v>2.9</v>
      </c>
      <c r="F163" s="33">
        <v>1</v>
      </c>
      <c r="G163" s="45">
        <v>2.8</v>
      </c>
      <c r="H163" s="33">
        <f t="shared" si="23"/>
        <v>-0.10000000000000009</v>
      </c>
      <c r="I163" s="31">
        <f t="shared" si="24"/>
        <v>0.96551724137931028</v>
      </c>
      <c r="J163" s="46" t="s">
        <v>412</v>
      </c>
      <c r="K163" s="47"/>
      <c r="L163" s="74" t="s">
        <v>106</v>
      </c>
      <c r="M163" s="48" t="s">
        <v>528</v>
      </c>
    </row>
    <row r="164" spans="1:13" s="12" customFormat="1" ht="81.75" customHeight="1">
      <c r="A164" s="29" t="s">
        <v>23</v>
      </c>
      <c r="B164" s="29"/>
      <c r="C164" s="29" t="s">
        <v>11</v>
      </c>
      <c r="D164" s="29"/>
      <c r="E164" s="45">
        <v>3.3</v>
      </c>
      <c r="F164" s="33">
        <v>2</v>
      </c>
      <c r="G164" s="45">
        <v>3.4</v>
      </c>
      <c r="H164" s="33">
        <f t="shared" si="23"/>
        <v>0.10000000000000009</v>
      </c>
      <c r="I164" s="31">
        <f t="shared" si="24"/>
        <v>1.0303030303030303</v>
      </c>
      <c r="J164" s="46" t="s">
        <v>234</v>
      </c>
      <c r="K164" s="47"/>
      <c r="L164" s="74" t="s">
        <v>106</v>
      </c>
      <c r="M164" s="48" t="s">
        <v>529</v>
      </c>
    </row>
    <row r="165" spans="1:13" s="12" customFormat="1" ht="81.75" customHeight="1">
      <c r="A165" s="29" t="s">
        <v>27</v>
      </c>
      <c r="B165" s="29"/>
      <c r="C165" s="29" t="s">
        <v>11</v>
      </c>
      <c r="D165" s="29"/>
      <c r="E165" s="45">
        <v>1.7</v>
      </c>
      <c r="F165" s="33">
        <v>1</v>
      </c>
      <c r="G165" s="45">
        <v>2</v>
      </c>
      <c r="H165" s="33">
        <f t="shared" si="23"/>
        <v>0.30000000000000004</v>
      </c>
      <c r="I165" s="31">
        <f t="shared" si="24"/>
        <v>1.1764705882352942</v>
      </c>
      <c r="J165" s="46" t="s">
        <v>413</v>
      </c>
      <c r="K165" s="47"/>
      <c r="L165" s="74" t="s">
        <v>106</v>
      </c>
      <c r="M165" s="48" t="s">
        <v>530</v>
      </c>
    </row>
    <row r="166" spans="1:13" s="9" customFormat="1" ht="30.75" customHeight="1">
      <c r="A166" s="49" t="s">
        <v>24</v>
      </c>
      <c r="B166" s="49"/>
      <c r="C166" s="49" t="s">
        <v>11</v>
      </c>
      <c r="D166" s="49"/>
      <c r="E166" s="51">
        <f>SUM(E152:E165)</f>
        <v>58.2</v>
      </c>
      <c r="F166" s="51"/>
      <c r="G166" s="51">
        <f>SUM(G152:G165)</f>
        <v>59.699999999999996</v>
      </c>
      <c r="H166" s="51">
        <f>G166-E166</f>
        <v>1.4999999999999929</v>
      </c>
      <c r="I166" s="52">
        <f>G166/E166</f>
        <v>1.0257731958762886</v>
      </c>
      <c r="J166" s="53"/>
      <c r="K166" s="54"/>
      <c r="L166" s="75" t="s">
        <v>106</v>
      </c>
      <c r="M166" s="56"/>
    </row>
    <row r="167" spans="1:13" s="9" customFormat="1" ht="34.5" customHeight="1">
      <c r="A167" s="81" t="s">
        <v>210</v>
      </c>
      <c r="B167" s="82"/>
      <c r="C167" s="81"/>
      <c r="D167" s="82"/>
      <c r="E167" s="83">
        <f>E132+E135+E150+E166</f>
        <v>2797.2</v>
      </c>
      <c r="F167" s="83"/>
      <c r="G167" s="83">
        <f>G132+G135+G150+G166</f>
        <v>2803.2</v>
      </c>
      <c r="H167" s="83">
        <f>G167-E167</f>
        <v>6</v>
      </c>
      <c r="I167" s="52">
        <f>G167/E167</f>
        <v>1.0021450021450022</v>
      </c>
      <c r="J167" s="53"/>
      <c r="K167" s="54"/>
      <c r="L167" s="36"/>
      <c r="M167" s="48"/>
    </row>
    <row r="168" spans="1:13" s="9" customFormat="1" ht="20.25" customHeight="1">
      <c r="A168" s="62" t="s">
        <v>325</v>
      </c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36" t="s">
        <v>109</v>
      </c>
      <c r="M168" s="48"/>
    </row>
    <row r="169" spans="1:13" s="9" customFormat="1" ht="45">
      <c r="A169" s="29" t="s">
        <v>10</v>
      </c>
      <c r="B169" s="29"/>
      <c r="C169" s="29" t="s">
        <v>11</v>
      </c>
      <c r="D169" s="29"/>
      <c r="E169" s="45">
        <v>25</v>
      </c>
      <c r="F169" s="33">
        <v>20</v>
      </c>
      <c r="G169" s="45">
        <v>25</v>
      </c>
      <c r="H169" s="33">
        <f t="shared" ref="H169:H180" si="25">G169-E169</f>
        <v>0</v>
      </c>
      <c r="I169" s="31">
        <f t="shared" ref="I169:I180" si="26">G169/E169</f>
        <v>1</v>
      </c>
      <c r="J169" s="46" t="s">
        <v>234</v>
      </c>
      <c r="K169" s="47"/>
      <c r="L169" s="36" t="s">
        <v>109</v>
      </c>
      <c r="M169" s="48" t="s">
        <v>531</v>
      </c>
    </row>
    <row r="170" spans="1:13" s="9" customFormat="1" ht="45">
      <c r="A170" s="29" t="s">
        <v>12</v>
      </c>
      <c r="B170" s="29"/>
      <c r="C170" s="29" t="s">
        <v>11</v>
      </c>
      <c r="D170" s="29"/>
      <c r="E170" s="45">
        <v>50</v>
      </c>
      <c r="F170" s="33">
        <v>40</v>
      </c>
      <c r="G170" s="45">
        <v>50</v>
      </c>
      <c r="H170" s="33">
        <f t="shared" si="25"/>
        <v>0</v>
      </c>
      <c r="I170" s="31">
        <f t="shared" si="26"/>
        <v>1</v>
      </c>
      <c r="J170" s="84" t="s">
        <v>234</v>
      </c>
      <c r="K170" s="84"/>
      <c r="L170" s="36" t="s">
        <v>109</v>
      </c>
      <c r="M170" s="48" t="s">
        <v>532</v>
      </c>
    </row>
    <row r="171" spans="1:13" s="9" customFormat="1" ht="45">
      <c r="A171" s="29" t="s">
        <v>14</v>
      </c>
      <c r="B171" s="29"/>
      <c r="C171" s="29" t="s">
        <v>11</v>
      </c>
      <c r="D171" s="29"/>
      <c r="E171" s="45">
        <v>25</v>
      </c>
      <c r="F171" s="33">
        <v>20</v>
      </c>
      <c r="G171" s="45">
        <v>25</v>
      </c>
      <c r="H171" s="33">
        <f t="shared" si="25"/>
        <v>0</v>
      </c>
      <c r="I171" s="31">
        <f t="shared" si="26"/>
        <v>1</v>
      </c>
      <c r="J171" s="46" t="s">
        <v>234</v>
      </c>
      <c r="K171" s="47"/>
      <c r="L171" s="36" t="s">
        <v>109</v>
      </c>
      <c r="M171" s="48" t="s">
        <v>531</v>
      </c>
    </row>
    <row r="172" spans="1:13" s="9" customFormat="1" ht="45">
      <c r="A172" s="29" t="s">
        <v>15</v>
      </c>
      <c r="B172" s="29"/>
      <c r="C172" s="29" t="s">
        <v>11</v>
      </c>
      <c r="D172" s="29"/>
      <c r="E172" s="45">
        <v>25</v>
      </c>
      <c r="F172" s="33">
        <v>20</v>
      </c>
      <c r="G172" s="45">
        <v>25</v>
      </c>
      <c r="H172" s="33">
        <f t="shared" si="25"/>
        <v>0</v>
      </c>
      <c r="I172" s="31">
        <f t="shared" si="26"/>
        <v>1</v>
      </c>
      <c r="J172" s="46" t="s">
        <v>234</v>
      </c>
      <c r="K172" s="47"/>
      <c r="L172" s="36" t="s">
        <v>109</v>
      </c>
      <c r="M172" s="48" t="s">
        <v>531</v>
      </c>
    </row>
    <row r="173" spans="1:13" s="9" customFormat="1" ht="45">
      <c r="A173" s="29" t="s">
        <v>25</v>
      </c>
      <c r="B173" s="29"/>
      <c r="C173" s="29" t="s">
        <v>11</v>
      </c>
      <c r="D173" s="29"/>
      <c r="E173" s="45">
        <v>25</v>
      </c>
      <c r="F173" s="33">
        <v>20</v>
      </c>
      <c r="G173" s="45">
        <v>25</v>
      </c>
      <c r="H173" s="33">
        <f>G173-E173</f>
        <v>0</v>
      </c>
      <c r="I173" s="31">
        <f>G173/E173</f>
        <v>1</v>
      </c>
      <c r="J173" s="46" t="s">
        <v>234</v>
      </c>
      <c r="K173" s="47"/>
      <c r="L173" s="36" t="s">
        <v>109</v>
      </c>
      <c r="M173" s="48" t="s">
        <v>531</v>
      </c>
    </row>
    <row r="174" spans="1:13" s="9" customFormat="1" ht="45">
      <c r="A174" s="29" t="s">
        <v>16</v>
      </c>
      <c r="B174" s="29"/>
      <c r="C174" s="29" t="s">
        <v>11</v>
      </c>
      <c r="D174" s="29"/>
      <c r="E174" s="45">
        <v>50</v>
      </c>
      <c r="F174" s="33">
        <v>40</v>
      </c>
      <c r="G174" s="45">
        <v>50</v>
      </c>
      <c r="H174" s="33">
        <f t="shared" si="25"/>
        <v>0</v>
      </c>
      <c r="I174" s="31">
        <f t="shared" si="26"/>
        <v>1</v>
      </c>
      <c r="J174" s="84" t="s">
        <v>234</v>
      </c>
      <c r="K174" s="84"/>
      <c r="L174" s="36" t="s">
        <v>109</v>
      </c>
      <c r="M174" s="48" t="s">
        <v>532</v>
      </c>
    </row>
    <row r="175" spans="1:13" s="9" customFormat="1" ht="45">
      <c r="A175" s="29" t="s">
        <v>17</v>
      </c>
      <c r="B175" s="29"/>
      <c r="C175" s="29" t="s">
        <v>11</v>
      </c>
      <c r="D175" s="29"/>
      <c r="E175" s="45">
        <v>25</v>
      </c>
      <c r="F175" s="33"/>
      <c r="G175" s="45">
        <v>25</v>
      </c>
      <c r="H175" s="33">
        <f t="shared" si="25"/>
        <v>0</v>
      </c>
      <c r="I175" s="31">
        <f t="shared" si="26"/>
        <v>1</v>
      </c>
      <c r="J175" s="46" t="s">
        <v>234</v>
      </c>
      <c r="K175" s="47"/>
      <c r="L175" s="36" t="s">
        <v>109</v>
      </c>
      <c r="M175" s="48" t="s">
        <v>531</v>
      </c>
    </row>
    <row r="176" spans="1:13" s="9" customFormat="1" ht="52.5" customHeight="1">
      <c r="A176" s="29" t="s">
        <v>18</v>
      </c>
      <c r="B176" s="29"/>
      <c r="C176" s="29" t="s">
        <v>11</v>
      </c>
      <c r="D176" s="29"/>
      <c r="E176" s="45">
        <v>25</v>
      </c>
      <c r="F176" s="33">
        <v>0</v>
      </c>
      <c r="G176" s="45">
        <v>25</v>
      </c>
      <c r="H176" s="33">
        <f t="shared" si="25"/>
        <v>0</v>
      </c>
      <c r="I176" s="31">
        <f t="shared" si="26"/>
        <v>1</v>
      </c>
      <c r="J176" s="46" t="s">
        <v>234</v>
      </c>
      <c r="K176" s="47"/>
      <c r="L176" s="36" t="s">
        <v>106</v>
      </c>
      <c r="M176" s="48" t="s">
        <v>531</v>
      </c>
    </row>
    <row r="177" spans="1:13" s="9" customFormat="1" ht="45">
      <c r="A177" s="29" t="s">
        <v>19</v>
      </c>
      <c r="B177" s="29"/>
      <c r="C177" s="29" t="s">
        <v>11</v>
      </c>
      <c r="D177" s="29"/>
      <c r="E177" s="45">
        <v>50</v>
      </c>
      <c r="F177" s="33">
        <v>40</v>
      </c>
      <c r="G177" s="45">
        <v>50</v>
      </c>
      <c r="H177" s="33">
        <f t="shared" si="25"/>
        <v>0</v>
      </c>
      <c r="I177" s="31">
        <f t="shared" si="26"/>
        <v>1</v>
      </c>
      <c r="J177" s="84" t="s">
        <v>234</v>
      </c>
      <c r="K177" s="84"/>
      <c r="L177" s="36" t="s">
        <v>109</v>
      </c>
      <c r="M177" s="48" t="s">
        <v>532</v>
      </c>
    </row>
    <row r="178" spans="1:13" s="9" customFormat="1" ht="45">
      <c r="A178" s="29" t="s">
        <v>20</v>
      </c>
      <c r="B178" s="29"/>
      <c r="C178" s="29" t="s">
        <v>11</v>
      </c>
      <c r="D178" s="29"/>
      <c r="E178" s="45">
        <v>25</v>
      </c>
      <c r="F178" s="33">
        <v>20</v>
      </c>
      <c r="G178" s="45">
        <v>25</v>
      </c>
      <c r="H178" s="33">
        <f t="shared" ref="H178" si="27">G178-E178</f>
        <v>0</v>
      </c>
      <c r="I178" s="31">
        <f t="shared" ref="I178" si="28">G178/E178</f>
        <v>1</v>
      </c>
      <c r="J178" s="46" t="s">
        <v>234</v>
      </c>
      <c r="K178" s="47"/>
      <c r="L178" s="36" t="s">
        <v>109</v>
      </c>
      <c r="M178" s="48" t="s">
        <v>531</v>
      </c>
    </row>
    <row r="179" spans="1:13" s="9" customFormat="1" ht="45">
      <c r="A179" s="29" t="s">
        <v>21</v>
      </c>
      <c r="B179" s="29"/>
      <c r="C179" s="29" t="s">
        <v>11</v>
      </c>
      <c r="D179" s="29"/>
      <c r="E179" s="45">
        <v>25</v>
      </c>
      <c r="F179" s="33">
        <v>20</v>
      </c>
      <c r="G179" s="45">
        <v>25</v>
      </c>
      <c r="H179" s="33">
        <f t="shared" si="25"/>
        <v>0</v>
      </c>
      <c r="I179" s="31">
        <f t="shared" si="26"/>
        <v>1</v>
      </c>
      <c r="J179" s="46" t="s">
        <v>234</v>
      </c>
      <c r="K179" s="47"/>
      <c r="L179" s="36" t="s">
        <v>109</v>
      </c>
      <c r="M179" s="48" t="s">
        <v>531</v>
      </c>
    </row>
    <row r="180" spans="1:13" s="9" customFormat="1" ht="45">
      <c r="A180" s="29" t="s">
        <v>22</v>
      </c>
      <c r="B180" s="29"/>
      <c r="C180" s="29" t="s">
        <v>11</v>
      </c>
      <c r="D180" s="29"/>
      <c r="E180" s="45">
        <v>25</v>
      </c>
      <c r="F180" s="33"/>
      <c r="G180" s="45">
        <v>25</v>
      </c>
      <c r="H180" s="33">
        <f t="shared" si="25"/>
        <v>0</v>
      </c>
      <c r="I180" s="31">
        <f t="shared" si="26"/>
        <v>1</v>
      </c>
      <c r="J180" s="46" t="s">
        <v>234</v>
      </c>
      <c r="K180" s="47"/>
      <c r="L180" s="36" t="s">
        <v>109</v>
      </c>
      <c r="M180" s="48" t="s">
        <v>531</v>
      </c>
    </row>
    <row r="181" spans="1:13" s="12" customFormat="1" ht="45">
      <c r="A181" s="29" t="s">
        <v>23</v>
      </c>
      <c r="B181" s="29"/>
      <c r="C181" s="29" t="s">
        <v>11</v>
      </c>
      <c r="D181" s="29"/>
      <c r="E181" s="45">
        <v>25</v>
      </c>
      <c r="F181" s="33">
        <v>20</v>
      </c>
      <c r="G181" s="45">
        <v>25</v>
      </c>
      <c r="H181" s="33">
        <f>G181-E181</f>
        <v>0</v>
      </c>
      <c r="I181" s="31">
        <f>G181/E181</f>
        <v>1</v>
      </c>
      <c r="J181" s="46" t="s">
        <v>234</v>
      </c>
      <c r="K181" s="47"/>
      <c r="L181" s="36" t="s">
        <v>109</v>
      </c>
      <c r="M181" s="48" t="s">
        <v>531</v>
      </c>
    </row>
    <row r="182" spans="1:13" s="9" customFormat="1" ht="45">
      <c r="A182" s="29" t="s">
        <v>27</v>
      </c>
      <c r="B182" s="29"/>
      <c r="C182" s="29" t="s">
        <v>11</v>
      </c>
      <c r="D182" s="29"/>
      <c r="E182" s="45">
        <v>50</v>
      </c>
      <c r="F182" s="33">
        <v>40</v>
      </c>
      <c r="G182" s="45">
        <v>50</v>
      </c>
      <c r="H182" s="33">
        <f>G182-E182</f>
        <v>0</v>
      </c>
      <c r="I182" s="31">
        <f>G182/E182</f>
        <v>1</v>
      </c>
      <c r="J182" s="46" t="s">
        <v>234</v>
      </c>
      <c r="K182" s="47"/>
      <c r="L182" s="36" t="s">
        <v>109</v>
      </c>
      <c r="M182" s="48" t="s">
        <v>532</v>
      </c>
    </row>
    <row r="183" spans="1:13" s="9" customFormat="1" ht="25.5" customHeight="1">
      <c r="A183" s="49" t="s">
        <v>24</v>
      </c>
      <c r="B183" s="49"/>
      <c r="C183" s="49" t="s">
        <v>11</v>
      </c>
      <c r="D183" s="49"/>
      <c r="E183" s="51">
        <f>SUM(E169:E182)</f>
        <v>450</v>
      </c>
      <c r="F183" s="51"/>
      <c r="G183" s="51">
        <f>SUM(G169:G182)</f>
        <v>450</v>
      </c>
      <c r="H183" s="51">
        <f>G183-E183</f>
        <v>0</v>
      </c>
      <c r="I183" s="52">
        <f>G183/E183</f>
        <v>1</v>
      </c>
      <c r="J183" s="59"/>
      <c r="K183" s="60"/>
      <c r="L183" s="55" t="s">
        <v>109</v>
      </c>
      <c r="M183" s="48"/>
    </row>
    <row r="184" spans="1:13" s="9" customFormat="1" ht="24" customHeight="1">
      <c r="A184" s="35" t="s">
        <v>326</v>
      </c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6" t="s">
        <v>108</v>
      </c>
      <c r="M184" s="48"/>
    </row>
    <row r="185" spans="1:13" s="9" customFormat="1" ht="45">
      <c r="A185" s="29" t="s">
        <v>25</v>
      </c>
      <c r="B185" s="29"/>
      <c r="C185" s="29" t="s">
        <v>11</v>
      </c>
      <c r="D185" s="29"/>
      <c r="E185" s="45">
        <v>24</v>
      </c>
      <c r="F185" s="33">
        <v>24</v>
      </c>
      <c r="G185" s="45">
        <v>24</v>
      </c>
      <c r="H185" s="33">
        <f>G185-E185</f>
        <v>0</v>
      </c>
      <c r="I185" s="31">
        <f t="shared" ref="I185:I307" si="29">G185/E185</f>
        <v>1</v>
      </c>
      <c r="J185" s="46" t="s">
        <v>234</v>
      </c>
      <c r="K185" s="47"/>
      <c r="L185" s="36" t="s">
        <v>108</v>
      </c>
      <c r="M185" s="48" t="s">
        <v>533</v>
      </c>
    </row>
    <row r="186" spans="1:13" s="9" customFormat="1" ht="45" customHeight="1">
      <c r="A186" s="29" t="s">
        <v>16</v>
      </c>
      <c r="B186" s="29"/>
      <c r="C186" s="29" t="s">
        <v>11</v>
      </c>
      <c r="D186" s="29"/>
      <c r="E186" s="45">
        <v>100</v>
      </c>
      <c r="F186" s="33">
        <v>100</v>
      </c>
      <c r="G186" s="45">
        <v>100</v>
      </c>
      <c r="H186" s="33">
        <f t="shared" ref="H186:H188" si="30">G186-E186</f>
        <v>0</v>
      </c>
      <c r="I186" s="31">
        <f t="shared" si="29"/>
        <v>1</v>
      </c>
      <c r="J186" s="46" t="s">
        <v>234</v>
      </c>
      <c r="K186" s="47"/>
      <c r="L186" s="36" t="s">
        <v>108</v>
      </c>
      <c r="M186" s="48" t="s">
        <v>534</v>
      </c>
    </row>
    <row r="187" spans="1:13" s="12" customFormat="1" ht="45">
      <c r="A187" s="29" t="s">
        <v>17</v>
      </c>
      <c r="B187" s="29"/>
      <c r="C187" s="29" t="s">
        <v>11</v>
      </c>
      <c r="D187" s="29"/>
      <c r="E187" s="45">
        <v>24</v>
      </c>
      <c r="F187" s="33">
        <v>24</v>
      </c>
      <c r="G187" s="45">
        <v>24</v>
      </c>
      <c r="H187" s="33">
        <f t="shared" si="30"/>
        <v>0</v>
      </c>
      <c r="I187" s="31">
        <f t="shared" si="29"/>
        <v>1</v>
      </c>
      <c r="J187" s="46" t="s">
        <v>234</v>
      </c>
      <c r="K187" s="47"/>
      <c r="L187" s="36" t="s">
        <v>108</v>
      </c>
      <c r="M187" s="48" t="s">
        <v>533</v>
      </c>
    </row>
    <row r="188" spans="1:13" s="9" customFormat="1" ht="45" customHeight="1">
      <c r="A188" s="29" t="s">
        <v>19</v>
      </c>
      <c r="B188" s="29"/>
      <c r="C188" s="29" t="s">
        <v>11</v>
      </c>
      <c r="D188" s="29"/>
      <c r="E188" s="45">
        <v>200</v>
      </c>
      <c r="F188" s="33">
        <v>200</v>
      </c>
      <c r="G188" s="45">
        <v>200</v>
      </c>
      <c r="H188" s="33">
        <f t="shared" si="30"/>
        <v>0</v>
      </c>
      <c r="I188" s="31">
        <f>G188/E188</f>
        <v>1</v>
      </c>
      <c r="J188" s="46" t="s">
        <v>234</v>
      </c>
      <c r="K188" s="47"/>
      <c r="L188" s="36" t="s">
        <v>108</v>
      </c>
      <c r="M188" s="48" t="s">
        <v>535</v>
      </c>
    </row>
    <row r="189" spans="1:13" s="9" customFormat="1" ht="24.75" customHeight="1">
      <c r="A189" s="49" t="s">
        <v>24</v>
      </c>
      <c r="B189" s="49"/>
      <c r="C189" s="49" t="s">
        <v>11</v>
      </c>
      <c r="D189" s="49"/>
      <c r="E189" s="51">
        <f>SUM(E185:E188)</f>
        <v>348</v>
      </c>
      <c r="F189" s="51"/>
      <c r="G189" s="51">
        <f>SUM(G185:G188)</f>
        <v>348</v>
      </c>
      <c r="H189" s="51">
        <f>G189-E189</f>
        <v>0</v>
      </c>
      <c r="I189" s="52">
        <f t="shared" si="29"/>
        <v>1</v>
      </c>
      <c r="J189" s="53"/>
      <c r="K189" s="54"/>
      <c r="L189" s="55" t="s">
        <v>108</v>
      </c>
      <c r="M189" s="85"/>
    </row>
    <row r="190" spans="1:13" s="9" customFormat="1" ht="42" customHeight="1">
      <c r="A190" s="86" t="s">
        <v>327</v>
      </c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7" t="s">
        <v>221</v>
      </c>
      <c r="M190" s="85"/>
    </row>
    <row r="191" spans="1:13" s="9" customFormat="1" ht="52.5" customHeight="1">
      <c r="A191" s="80"/>
      <c r="B191" s="80"/>
      <c r="C191" s="80"/>
      <c r="D191" s="80"/>
      <c r="E191" s="88"/>
      <c r="F191" s="88"/>
      <c r="G191" s="88"/>
      <c r="H191" s="88"/>
      <c r="I191" s="89"/>
      <c r="J191" s="46"/>
      <c r="K191" s="47"/>
      <c r="L191" s="87" t="s">
        <v>221</v>
      </c>
      <c r="M191" s="48"/>
    </row>
    <row r="192" spans="1:13" s="9" customFormat="1" ht="21.75" customHeight="1">
      <c r="A192" s="49" t="s">
        <v>24</v>
      </c>
      <c r="B192" s="49"/>
      <c r="C192" s="49" t="s">
        <v>11</v>
      </c>
      <c r="D192" s="49"/>
      <c r="E192" s="51">
        <f>SUM(E191:E191)</f>
        <v>0</v>
      </c>
      <c r="F192" s="51"/>
      <c r="G192" s="51">
        <f>SUM(G191:G191)</f>
        <v>0</v>
      </c>
      <c r="H192" s="51">
        <f>G192-E192</f>
        <v>0</v>
      </c>
      <c r="I192" s="89"/>
      <c r="J192" s="46"/>
      <c r="K192" s="47"/>
      <c r="L192" s="90" t="s">
        <v>221</v>
      </c>
      <c r="M192" s="85"/>
    </row>
    <row r="193" spans="1:13" s="9" customFormat="1" ht="23.25" customHeight="1">
      <c r="A193" s="86" t="s">
        <v>328</v>
      </c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7" t="s">
        <v>111</v>
      </c>
      <c r="M193" s="85"/>
    </row>
    <row r="194" spans="1:13" s="9" customFormat="1" ht="45" customHeight="1">
      <c r="A194" s="80" t="s">
        <v>28</v>
      </c>
      <c r="B194" s="80"/>
      <c r="C194" s="80" t="s">
        <v>11</v>
      </c>
      <c r="D194" s="80"/>
      <c r="E194" s="45">
        <v>329.7</v>
      </c>
      <c r="F194" s="88">
        <v>356.3</v>
      </c>
      <c r="G194" s="45">
        <v>329.5</v>
      </c>
      <c r="H194" s="88">
        <f t="shared" ref="H194:H202" si="31">G194-E194</f>
        <v>-0.19999999999998863</v>
      </c>
      <c r="I194" s="89">
        <f t="shared" si="29"/>
        <v>0.99939338792841981</v>
      </c>
      <c r="J194" s="46" t="s">
        <v>412</v>
      </c>
      <c r="K194" s="47"/>
      <c r="L194" s="87" t="s">
        <v>111</v>
      </c>
      <c r="M194" s="48" t="s">
        <v>536</v>
      </c>
    </row>
    <row r="195" spans="1:13" s="9" customFormat="1" ht="45" customHeight="1">
      <c r="A195" s="80" t="s">
        <v>29</v>
      </c>
      <c r="B195" s="80"/>
      <c r="C195" s="80" t="s">
        <v>11</v>
      </c>
      <c r="D195" s="80"/>
      <c r="E195" s="45">
        <v>83.7</v>
      </c>
      <c r="F195" s="88"/>
      <c r="G195" s="45">
        <v>83.9</v>
      </c>
      <c r="H195" s="88">
        <f t="shared" si="31"/>
        <v>0.20000000000000284</v>
      </c>
      <c r="I195" s="89">
        <f t="shared" si="29"/>
        <v>1.0023894862604541</v>
      </c>
      <c r="J195" s="46" t="s">
        <v>234</v>
      </c>
      <c r="K195" s="47"/>
      <c r="L195" s="87" t="s">
        <v>111</v>
      </c>
      <c r="M195" s="48" t="s">
        <v>537</v>
      </c>
    </row>
    <row r="196" spans="1:13" s="9" customFormat="1" ht="45" customHeight="1">
      <c r="A196" s="80" t="s">
        <v>30</v>
      </c>
      <c r="B196" s="80"/>
      <c r="C196" s="80" t="s">
        <v>11</v>
      </c>
      <c r="D196" s="80"/>
      <c r="E196" s="45">
        <v>193.6</v>
      </c>
      <c r="F196" s="88">
        <v>198.3</v>
      </c>
      <c r="G196" s="45">
        <v>193.1</v>
      </c>
      <c r="H196" s="88">
        <f t="shared" si="31"/>
        <v>-0.5</v>
      </c>
      <c r="I196" s="89">
        <f t="shared" si="29"/>
        <v>0.99741735537190079</v>
      </c>
      <c r="J196" s="46" t="s">
        <v>412</v>
      </c>
      <c r="K196" s="47"/>
      <c r="L196" s="87" t="s">
        <v>111</v>
      </c>
      <c r="M196" s="48" t="s">
        <v>538</v>
      </c>
    </row>
    <row r="197" spans="1:13" s="9" customFormat="1" ht="51.75" customHeight="1">
      <c r="A197" s="80" t="s">
        <v>31</v>
      </c>
      <c r="B197" s="80"/>
      <c r="C197" s="80" t="s">
        <v>11</v>
      </c>
      <c r="D197" s="80"/>
      <c r="E197" s="45">
        <v>276.89999999999998</v>
      </c>
      <c r="F197" s="88">
        <v>293</v>
      </c>
      <c r="G197" s="45">
        <v>277</v>
      </c>
      <c r="H197" s="88">
        <f t="shared" si="31"/>
        <v>0.10000000000002274</v>
      </c>
      <c r="I197" s="89">
        <f t="shared" si="29"/>
        <v>1.0003611412062117</v>
      </c>
      <c r="J197" s="46" t="s">
        <v>234</v>
      </c>
      <c r="K197" s="47"/>
      <c r="L197" s="87" t="s">
        <v>111</v>
      </c>
      <c r="M197" s="48" t="s">
        <v>539</v>
      </c>
    </row>
    <row r="198" spans="1:13" s="9" customFormat="1" ht="45" customHeight="1">
      <c r="A198" s="80" t="s">
        <v>32</v>
      </c>
      <c r="B198" s="80"/>
      <c r="C198" s="80" t="s">
        <v>11</v>
      </c>
      <c r="D198" s="80"/>
      <c r="E198" s="45">
        <v>202.7</v>
      </c>
      <c r="F198" s="88">
        <v>134.30000000000001</v>
      </c>
      <c r="G198" s="45">
        <v>202.8</v>
      </c>
      <c r="H198" s="88">
        <f t="shared" si="31"/>
        <v>0.10000000000002274</v>
      </c>
      <c r="I198" s="89">
        <f t="shared" si="29"/>
        <v>1.0004933399111988</v>
      </c>
      <c r="J198" s="46" t="s">
        <v>234</v>
      </c>
      <c r="K198" s="47"/>
      <c r="L198" s="87" t="s">
        <v>111</v>
      </c>
      <c r="M198" s="48" t="s">
        <v>540</v>
      </c>
    </row>
    <row r="199" spans="1:13" s="9" customFormat="1" ht="45" customHeight="1">
      <c r="A199" s="80" t="s">
        <v>33</v>
      </c>
      <c r="B199" s="80"/>
      <c r="C199" s="80" t="s">
        <v>11</v>
      </c>
      <c r="D199" s="80"/>
      <c r="E199" s="45">
        <v>173.1</v>
      </c>
      <c r="F199" s="88">
        <v>186</v>
      </c>
      <c r="G199" s="45">
        <v>173.2</v>
      </c>
      <c r="H199" s="88">
        <f t="shared" si="31"/>
        <v>9.9999999999994316E-2</v>
      </c>
      <c r="I199" s="89">
        <f t="shared" si="29"/>
        <v>1.000577700751011</v>
      </c>
      <c r="J199" s="46" t="s">
        <v>261</v>
      </c>
      <c r="K199" s="47"/>
      <c r="L199" s="87" t="s">
        <v>111</v>
      </c>
      <c r="M199" s="48" t="s">
        <v>541</v>
      </c>
    </row>
    <row r="200" spans="1:13" s="9" customFormat="1" ht="45" customHeight="1">
      <c r="A200" s="80" t="s">
        <v>34</v>
      </c>
      <c r="B200" s="80"/>
      <c r="C200" s="80" t="s">
        <v>11</v>
      </c>
      <c r="D200" s="80"/>
      <c r="E200" s="45">
        <v>247.3</v>
      </c>
      <c r="F200" s="88">
        <v>297</v>
      </c>
      <c r="G200" s="45">
        <v>247.6</v>
      </c>
      <c r="H200" s="88">
        <f t="shared" si="31"/>
        <v>0.29999999999998295</v>
      </c>
      <c r="I200" s="89">
        <f t="shared" si="29"/>
        <v>1.0012131014961585</v>
      </c>
      <c r="J200" s="46" t="s">
        <v>261</v>
      </c>
      <c r="K200" s="47"/>
      <c r="L200" s="87" t="s">
        <v>111</v>
      </c>
      <c r="M200" s="48" t="s">
        <v>542</v>
      </c>
    </row>
    <row r="201" spans="1:13" s="12" customFormat="1" ht="60" customHeight="1">
      <c r="A201" s="80" t="s">
        <v>35</v>
      </c>
      <c r="B201" s="80"/>
      <c r="C201" s="80" t="s">
        <v>11</v>
      </c>
      <c r="D201" s="80"/>
      <c r="E201" s="45">
        <v>140.1</v>
      </c>
      <c r="F201" s="88">
        <v>109.7</v>
      </c>
      <c r="G201" s="45">
        <v>140.1</v>
      </c>
      <c r="H201" s="88">
        <f t="shared" si="31"/>
        <v>0</v>
      </c>
      <c r="I201" s="89">
        <f t="shared" si="29"/>
        <v>1</v>
      </c>
      <c r="J201" s="46" t="s">
        <v>261</v>
      </c>
      <c r="K201" s="47"/>
      <c r="L201" s="87" t="s">
        <v>111</v>
      </c>
      <c r="M201" s="48" t="s">
        <v>543</v>
      </c>
    </row>
    <row r="202" spans="1:13" s="9" customFormat="1" ht="41.25" customHeight="1">
      <c r="A202" s="80" t="s">
        <v>36</v>
      </c>
      <c r="B202" s="80"/>
      <c r="C202" s="80" t="s">
        <v>11</v>
      </c>
      <c r="D202" s="80"/>
      <c r="E202" s="45">
        <v>314.60000000000002</v>
      </c>
      <c r="F202" s="88">
        <v>327</v>
      </c>
      <c r="G202" s="45">
        <v>314.7</v>
      </c>
      <c r="H202" s="88">
        <f t="shared" si="31"/>
        <v>9.9999999999965894E-2</v>
      </c>
      <c r="I202" s="89">
        <f t="shared" si="29"/>
        <v>1.0003178639542274</v>
      </c>
      <c r="J202" s="46" t="s">
        <v>261</v>
      </c>
      <c r="K202" s="47"/>
      <c r="L202" s="87" t="s">
        <v>111</v>
      </c>
      <c r="M202" s="48" t="s">
        <v>544</v>
      </c>
    </row>
    <row r="203" spans="1:13" s="9" customFormat="1" ht="24" customHeight="1">
      <c r="A203" s="91" t="s">
        <v>24</v>
      </c>
      <c r="B203" s="91"/>
      <c r="C203" s="91" t="s">
        <v>11</v>
      </c>
      <c r="D203" s="91"/>
      <c r="E203" s="92">
        <f>SUM(E194:E202)</f>
        <v>1961.6999999999998</v>
      </c>
      <c r="F203" s="92"/>
      <c r="G203" s="92">
        <f>SUM(G194:G202)</f>
        <v>1961.8999999999999</v>
      </c>
      <c r="H203" s="92">
        <f>G203-E203</f>
        <v>0.20000000000004547</v>
      </c>
      <c r="I203" s="93">
        <f>G203/E203</f>
        <v>1.0001019523882346</v>
      </c>
      <c r="J203" s="59"/>
      <c r="K203" s="60"/>
      <c r="L203" s="90" t="s">
        <v>111</v>
      </c>
      <c r="M203" s="94"/>
    </row>
    <row r="204" spans="1:13" s="9" customFormat="1" ht="21.75" customHeight="1">
      <c r="A204" s="95" t="s">
        <v>329</v>
      </c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87" t="s">
        <v>124</v>
      </c>
      <c r="M204" s="96"/>
    </row>
    <row r="205" spans="1:13" s="9" customFormat="1" ht="75.2" customHeight="1">
      <c r="A205" s="80" t="s">
        <v>33</v>
      </c>
      <c r="B205" s="80"/>
      <c r="C205" s="80" t="s">
        <v>11</v>
      </c>
      <c r="D205" s="80"/>
      <c r="E205" s="88">
        <v>0.9</v>
      </c>
      <c r="F205" s="88">
        <v>0</v>
      </c>
      <c r="G205" s="88">
        <v>1.6</v>
      </c>
      <c r="H205" s="88">
        <f t="shared" ref="H205" si="32">G205-E205</f>
        <v>0.70000000000000007</v>
      </c>
      <c r="I205" s="89">
        <f t="shared" si="29"/>
        <v>1.7777777777777779</v>
      </c>
      <c r="J205" s="46" t="s">
        <v>413</v>
      </c>
      <c r="K205" s="47"/>
      <c r="L205" s="87" t="s">
        <v>124</v>
      </c>
      <c r="M205" s="48" t="s">
        <v>545</v>
      </c>
    </row>
    <row r="206" spans="1:13" s="9" customFormat="1" ht="41.25" customHeight="1">
      <c r="A206" s="95" t="s">
        <v>330</v>
      </c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87" t="s">
        <v>113</v>
      </c>
      <c r="M206" s="85"/>
    </row>
    <row r="207" spans="1:13" s="9" customFormat="1" ht="70.5" customHeight="1">
      <c r="A207" s="80" t="s">
        <v>29</v>
      </c>
      <c r="B207" s="80"/>
      <c r="C207" s="80" t="s">
        <v>11</v>
      </c>
      <c r="D207" s="80"/>
      <c r="E207" s="88">
        <v>1</v>
      </c>
      <c r="F207" s="88">
        <v>1</v>
      </c>
      <c r="G207" s="88">
        <v>1</v>
      </c>
      <c r="H207" s="88">
        <f t="shared" ref="H207:H209" si="33">G207-E207</f>
        <v>0</v>
      </c>
      <c r="I207" s="89">
        <f t="shared" si="29"/>
        <v>1</v>
      </c>
      <c r="J207" s="46" t="s">
        <v>234</v>
      </c>
      <c r="K207" s="47"/>
      <c r="L207" s="87" t="s">
        <v>113</v>
      </c>
      <c r="M207" s="48" t="s">
        <v>546</v>
      </c>
    </row>
    <row r="208" spans="1:13" s="12" customFormat="1" ht="60.75" customHeight="1">
      <c r="A208" s="80" t="s">
        <v>33</v>
      </c>
      <c r="B208" s="80"/>
      <c r="C208" s="80" t="s">
        <v>11</v>
      </c>
      <c r="D208" s="80"/>
      <c r="E208" s="88">
        <v>6.3</v>
      </c>
      <c r="F208" s="88">
        <v>8.5</v>
      </c>
      <c r="G208" s="88">
        <v>6.7</v>
      </c>
      <c r="H208" s="88">
        <f t="shared" si="33"/>
        <v>0.40000000000000036</v>
      </c>
      <c r="I208" s="89">
        <f>G208/E208</f>
        <v>1.0634920634920635</v>
      </c>
      <c r="J208" s="46" t="s">
        <v>234</v>
      </c>
      <c r="K208" s="47"/>
      <c r="L208" s="87" t="s">
        <v>113</v>
      </c>
      <c r="M208" s="48" t="s">
        <v>547</v>
      </c>
    </row>
    <row r="209" spans="1:13" s="9" customFormat="1" ht="63.75" customHeight="1">
      <c r="A209" s="80" t="s">
        <v>35</v>
      </c>
      <c r="B209" s="80"/>
      <c r="C209" s="80" t="s">
        <v>11</v>
      </c>
      <c r="D209" s="80"/>
      <c r="E209" s="88">
        <v>0.3</v>
      </c>
      <c r="F209" s="88">
        <v>0.4</v>
      </c>
      <c r="G209" s="88">
        <v>0.3</v>
      </c>
      <c r="H209" s="88">
        <f t="shared" si="33"/>
        <v>0</v>
      </c>
      <c r="I209" s="89">
        <f t="shared" si="29"/>
        <v>1</v>
      </c>
      <c r="J209" s="46" t="s">
        <v>234</v>
      </c>
      <c r="K209" s="47"/>
      <c r="L209" s="87" t="s">
        <v>113</v>
      </c>
      <c r="M209" s="48" t="s">
        <v>516</v>
      </c>
    </row>
    <row r="210" spans="1:13" s="9" customFormat="1" ht="27" customHeight="1">
      <c r="A210" s="91" t="s">
        <v>24</v>
      </c>
      <c r="B210" s="91"/>
      <c r="C210" s="91" t="s">
        <v>11</v>
      </c>
      <c r="D210" s="91"/>
      <c r="E210" s="97">
        <f>SUM(E207:E209)</f>
        <v>7.6</v>
      </c>
      <c r="F210" s="97"/>
      <c r="G210" s="98">
        <f>SUM(G207:G209)</f>
        <v>8</v>
      </c>
      <c r="H210" s="98">
        <f>G210-E210</f>
        <v>0.40000000000000036</v>
      </c>
      <c r="I210" s="93">
        <f>G210/E210</f>
        <v>1.0526315789473684</v>
      </c>
      <c r="J210" s="53"/>
      <c r="K210" s="54"/>
      <c r="L210" s="87" t="s">
        <v>113</v>
      </c>
      <c r="M210" s="85"/>
    </row>
    <row r="211" spans="1:13" s="9" customFormat="1" ht="25.5" customHeight="1">
      <c r="A211" s="95" t="s">
        <v>331</v>
      </c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87" t="s">
        <v>112</v>
      </c>
      <c r="M211" s="85"/>
    </row>
    <row r="212" spans="1:13" s="9" customFormat="1" ht="89.65" customHeight="1">
      <c r="A212" s="80" t="s">
        <v>28</v>
      </c>
      <c r="B212" s="80"/>
      <c r="C212" s="80" t="s">
        <v>11</v>
      </c>
      <c r="D212" s="80"/>
      <c r="E212" s="88">
        <v>1.2</v>
      </c>
      <c r="F212" s="88"/>
      <c r="G212" s="88">
        <v>1.2</v>
      </c>
      <c r="H212" s="88">
        <f>G212-E212</f>
        <v>0</v>
      </c>
      <c r="I212" s="89">
        <f>G212/E212</f>
        <v>1</v>
      </c>
      <c r="J212" s="46" t="s">
        <v>234</v>
      </c>
      <c r="K212" s="47"/>
      <c r="L212" s="87" t="s">
        <v>112</v>
      </c>
      <c r="M212" s="48" t="s">
        <v>549</v>
      </c>
    </row>
    <row r="213" spans="1:13" s="12" customFormat="1" ht="64.5" customHeight="1">
      <c r="A213" s="80" t="s">
        <v>35</v>
      </c>
      <c r="B213" s="80"/>
      <c r="C213" s="80" t="s">
        <v>11</v>
      </c>
      <c r="D213" s="80"/>
      <c r="E213" s="88">
        <v>0.4</v>
      </c>
      <c r="F213" s="88">
        <v>0</v>
      </c>
      <c r="G213" s="88">
        <v>0.6</v>
      </c>
      <c r="H213" s="88">
        <f t="shared" ref="H213" si="34">G213-E213</f>
        <v>0.19999999999999996</v>
      </c>
      <c r="I213" s="89">
        <f>G213/E213</f>
        <v>1.4999999999999998</v>
      </c>
      <c r="J213" s="46" t="s">
        <v>548</v>
      </c>
      <c r="K213" s="47"/>
      <c r="L213" s="87" t="s">
        <v>112</v>
      </c>
      <c r="M213" s="48" t="s">
        <v>550</v>
      </c>
    </row>
    <row r="214" spans="1:13" s="12" customFormat="1" ht="46.5" customHeight="1">
      <c r="A214" s="91" t="s">
        <v>24</v>
      </c>
      <c r="B214" s="91"/>
      <c r="C214" s="91" t="s">
        <v>11</v>
      </c>
      <c r="D214" s="91"/>
      <c r="E214" s="97">
        <f>E212+E213</f>
        <v>1.6</v>
      </c>
      <c r="F214" s="97"/>
      <c r="G214" s="97">
        <f>G212+G213</f>
        <v>1.7999999999999998</v>
      </c>
      <c r="H214" s="97">
        <f>G214-E214</f>
        <v>0.19999999999999973</v>
      </c>
      <c r="I214" s="93">
        <f>G214/E214</f>
        <v>1.1249999999999998</v>
      </c>
      <c r="J214" s="43"/>
      <c r="K214" s="44"/>
      <c r="L214" s="87" t="s">
        <v>112</v>
      </c>
      <c r="M214" s="48"/>
    </row>
    <row r="215" spans="1:13" s="9" customFormat="1" ht="34.5" customHeight="1">
      <c r="A215" s="95" t="s">
        <v>332</v>
      </c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87" t="s">
        <v>114</v>
      </c>
      <c r="M215" s="85"/>
    </row>
    <row r="216" spans="1:13" s="9" customFormat="1" ht="63" customHeight="1">
      <c r="A216" s="80" t="s">
        <v>28</v>
      </c>
      <c r="B216" s="80"/>
      <c r="C216" s="80" t="s">
        <v>11</v>
      </c>
      <c r="D216" s="80"/>
      <c r="E216" s="45">
        <v>43</v>
      </c>
      <c r="F216" s="88"/>
      <c r="G216" s="45">
        <v>42.8</v>
      </c>
      <c r="H216" s="88">
        <f>G216-E216</f>
        <v>-0.20000000000000284</v>
      </c>
      <c r="I216" s="89">
        <f>G216/E216</f>
        <v>0.99534883720930223</v>
      </c>
      <c r="J216" s="46" t="s">
        <v>412</v>
      </c>
      <c r="K216" s="47"/>
      <c r="L216" s="87" t="s">
        <v>114</v>
      </c>
      <c r="M216" s="48" t="s">
        <v>551</v>
      </c>
    </row>
    <row r="217" spans="1:13" s="9" customFormat="1" ht="72" customHeight="1">
      <c r="A217" s="80" t="s">
        <v>29</v>
      </c>
      <c r="B217" s="80"/>
      <c r="C217" s="80" t="s">
        <v>11</v>
      </c>
      <c r="D217" s="80"/>
      <c r="E217" s="45">
        <v>64.3</v>
      </c>
      <c r="F217" s="88"/>
      <c r="G217" s="45">
        <v>64.099999999999994</v>
      </c>
      <c r="H217" s="88">
        <f t="shared" ref="H217:H220" si="35">G217-E217</f>
        <v>-0.20000000000000284</v>
      </c>
      <c r="I217" s="89">
        <f t="shared" ref="I217:I220" si="36">G217/E217</f>
        <v>0.99688958009331252</v>
      </c>
      <c r="J217" s="46" t="s">
        <v>412</v>
      </c>
      <c r="K217" s="47"/>
      <c r="L217" s="87" t="s">
        <v>114</v>
      </c>
      <c r="M217" s="48" t="s">
        <v>552</v>
      </c>
    </row>
    <row r="218" spans="1:13" s="9" customFormat="1" ht="60" customHeight="1">
      <c r="A218" s="80" t="s">
        <v>30</v>
      </c>
      <c r="B218" s="80"/>
      <c r="C218" s="80" t="s">
        <v>11</v>
      </c>
      <c r="D218" s="80"/>
      <c r="E218" s="45">
        <v>55.9</v>
      </c>
      <c r="F218" s="88">
        <v>35.299999999999997</v>
      </c>
      <c r="G218" s="45">
        <v>56.2</v>
      </c>
      <c r="H218" s="88">
        <f t="shared" si="35"/>
        <v>0.30000000000000426</v>
      </c>
      <c r="I218" s="89">
        <f t="shared" si="36"/>
        <v>1.005366726296959</v>
      </c>
      <c r="J218" s="46" t="s">
        <v>234</v>
      </c>
      <c r="K218" s="47"/>
      <c r="L218" s="87" t="s">
        <v>114</v>
      </c>
      <c r="M218" s="48" t="s">
        <v>553</v>
      </c>
    </row>
    <row r="219" spans="1:13" s="12" customFormat="1" ht="60" customHeight="1">
      <c r="A219" s="80" t="s">
        <v>33</v>
      </c>
      <c r="B219" s="80"/>
      <c r="C219" s="80" t="s">
        <v>11</v>
      </c>
      <c r="D219" s="80"/>
      <c r="E219" s="45">
        <v>111</v>
      </c>
      <c r="F219" s="88">
        <v>62.3</v>
      </c>
      <c r="G219" s="45">
        <v>110.5</v>
      </c>
      <c r="H219" s="88">
        <f t="shared" si="35"/>
        <v>-0.5</v>
      </c>
      <c r="I219" s="89">
        <f t="shared" si="36"/>
        <v>0.99549549549549554</v>
      </c>
      <c r="J219" s="46" t="s">
        <v>412</v>
      </c>
      <c r="K219" s="47"/>
      <c r="L219" s="87" t="s">
        <v>114</v>
      </c>
      <c r="M219" s="48" t="s">
        <v>554</v>
      </c>
    </row>
    <row r="220" spans="1:13" s="9" customFormat="1" ht="60" customHeight="1">
      <c r="A220" s="80" t="s">
        <v>35</v>
      </c>
      <c r="B220" s="80"/>
      <c r="C220" s="80" t="s">
        <v>11</v>
      </c>
      <c r="D220" s="80"/>
      <c r="E220" s="45">
        <v>198.4</v>
      </c>
      <c r="F220" s="88">
        <v>186</v>
      </c>
      <c r="G220" s="45">
        <v>198.9</v>
      </c>
      <c r="H220" s="88">
        <f t="shared" si="35"/>
        <v>0.5</v>
      </c>
      <c r="I220" s="89">
        <f t="shared" si="36"/>
        <v>1.0025201612903225</v>
      </c>
      <c r="J220" s="46" t="s">
        <v>234</v>
      </c>
      <c r="K220" s="47"/>
      <c r="L220" s="87" t="s">
        <v>114</v>
      </c>
      <c r="M220" s="48" t="s">
        <v>555</v>
      </c>
    </row>
    <row r="221" spans="1:13" s="9" customFormat="1" ht="28.5" customHeight="1">
      <c r="A221" s="49" t="s">
        <v>24</v>
      </c>
      <c r="B221" s="49"/>
      <c r="C221" s="49" t="s">
        <v>11</v>
      </c>
      <c r="D221" s="49"/>
      <c r="E221" s="51">
        <f>SUM(E216:E220)</f>
        <v>472.6</v>
      </c>
      <c r="F221" s="51">
        <f t="shared" ref="F221:G221" si="37">SUM(F216:F220)</f>
        <v>283.60000000000002</v>
      </c>
      <c r="G221" s="51">
        <f t="shared" si="37"/>
        <v>472.5</v>
      </c>
      <c r="H221" s="51">
        <f>G221-E221</f>
        <v>-0.10000000000002274</v>
      </c>
      <c r="I221" s="52">
        <f>G221/E221</f>
        <v>0.99978840457046125</v>
      </c>
      <c r="J221" s="53"/>
      <c r="K221" s="54"/>
      <c r="L221" s="87" t="s">
        <v>114</v>
      </c>
      <c r="M221" s="85"/>
    </row>
    <row r="222" spans="1:13" s="9" customFormat="1" ht="25.5" customHeight="1">
      <c r="A222" s="95"/>
      <c r="B222" s="99"/>
      <c r="C222" s="99"/>
      <c r="D222" s="99"/>
      <c r="E222" s="99"/>
      <c r="F222" s="99"/>
      <c r="G222" s="99"/>
      <c r="H222" s="99"/>
      <c r="I222" s="99"/>
      <c r="J222" s="99"/>
      <c r="K222" s="100"/>
      <c r="L222" s="87"/>
      <c r="M222" s="96"/>
    </row>
    <row r="223" spans="1:13" s="9" customFormat="1" ht="38.25" customHeight="1">
      <c r="A223" s="95" t="s">
        <v>333</v>
      </c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87" t="s">
        <v>115</v>
      </c>
      <c r="M223" s="85"/>
    </row>
    <row r="224" spans="1:13" s="9" customFormat="1" ht="67.7" customHeight="1">
      <c r="A224" s="80" t="s">
        <v>30</v>
      </c>
      <c r="B224" s="80"/>
      <c r="C224" s="78" t="s">
        <v>11</v>
      </c>
      <c r="D224" s="79"/>
      <c r="E224" s="101">
        <v>0.7</v>
      </c>
      <c r="F224" s="101">
        <v>0</v>
      </c>
      <c r="G224" s="101">
        <v>0.7</v>
      </c>
      <c r="H224" s="101">
        <f>G224-E224</f>
        <v>0</v>
      </c>
      <c r="I224" s="89">
        <f t="shared" ref="I224:I225" si="38">G224/E224</f>
        <v>1</v>
      </c>
      <c r="J224" s="46" t="s">
        <v>234</v>
      </c>
      <c r="K224" s="47"/>
      <c r="L224" s="87" t="s">
        <v>115</v>
      </c>
      <c r="M224" s="48" t="s">
        <v>556</v>
      </c>
    </row>
    <row r="225" spans="1:13" s="12" customFormat="1" ht="69.75" customHeight="1">
      <c r="A225" s="80" t="s">
        <v>35</v>
      </c>
      <c r="B225" s="80"/>
      <c r="C225" s="80" t="s">
        <v>11</v>
      </c>
      <c r="D225" s="80"/>
      <c r="E225" s="88">
        <v>0.7</v>
      </c>
      <c r="F225" s="88">
        <v>0</v>
      </c>
      <c r="G225" s="88">
        <v>0.7</v>
      </c>
      <c r="H225" s="88">
        <f t="shared" ref="H225" si="39">G225-E225</f>
        <v>0</v>
      </c>
      <c r="I225" s="89">
        <f t="shared" si="38"/>
        <v>1</v>
      </c>
      <c r="J225" s="46" t="s">
        <v>234</v>
      </c>
      <c r="K225" s="47"/>
      <c r="L225" s="87" t="s">
        <v>115</v>
      </c>
      <c r="M225" s="48" t="s">
        <v>557</v>
      </c>
    </row>
    <row r="226" spans="1:13" s="12" customFormat="1" ht="27.75" customHeight="1">
      <c r="A226" s="102" t="s">
        <v>24</v>
      </c>
      <c r="B226" s="103"/>
      <c r="C226" s="78"/>
      <c r="D226" s="79"/>
      <c r="E226" s="97">
        <f>SUM(E224:E225)</f>
        <v>1.4</v>
      </c>
      <c r="F226" s="97"/>
      <c r="G226" s="97">
        <f>SUM(G224:G225)</f>
        <v>1.4</v>
      </c>
      <c r="H226" s="97">
        <f>G226-E226</f>
        <v>0</v>
      </c>
      <c r="I226" s="89"/>
      <c r="J226" s="104"/>
      <c r="K226" s="105"/>
      <c r="L226" s="87"/>
      <c r="M226" s="48"/>
    </row>
    <row r="227" spans="1:13" s="9" customFormat="1" ht="23.25" customHeight="1">
      <c r="A227" s="95" t="s">
        <v>334</v>
      </c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87" t="s">
        <v>121</v>
      </c>
      <c r="M227" s="85"/>
    </row>
    <row r="228" spans="1:13" s="12" customFormat="1" ht="64.5" customHeight="1">
      <c r="A228" s="80" t="s">
        <v>335</v>
      </c>
      <c r="B228" s="80"/>
      <c r="C228" s="80" t="s">
        <v>11</v>
      </c>
      <c r="D228" s="80"/>
      <c r="E228" s="45">
        <v>0.2</v>
      </c>
      <c r="F228" s="88">
        <v>0</v>
      </c>
      <c r="G228" s="45">
        <v>0.2</v>
      </c>
      <c r="H228" s="88">
        <f t="shared" ref="H228:H231" si="40">G228-E228</f>
        <v>0</v>
      </c>
      <c r="I228" s="89">
        <f t="shared" ref="I228" si="41">G228/E228</f>
        <v>1</v>
      </c>
      <c r="J228" s="46" t="s">
        <v>234</v>
      </c>
      <c r="K228" s="47"/>
      <c r="L228" s="87" t="s">
        <v>121</v>
      </c>
      <c r="M228" s="48" t="s">
        <v>558</v>
      </c>
    </row>
    <row r="229" spans="1:13" s="12" customFormat="1" ht="70.5" customHeight="1">
      <c r="A229" s="80" t="s">
        <v>30</v>
      </c>
      <c r="B229" s="80"/>
      <c r="C229" s="80" t="s">
        <v>11</v>
      </c>
      <c r="D229" s="80"/>
      <c r="E229" s="45">
        <v>0.7</v>
      </c>
      <c r="F229" s="88">
        <v>0</v>
      </c>
      <c r="G229" s="45">
        <v>0.9</v>
      </c>
      <c r="H229" s="88">
        <f t="shared" si="40"/>
        <v>0.20000000000000007</v>
      </c>
      <c r="I229" s="89">
        <f t="shared" ref="I229:I231" si="42">G229/E229</f>
        <v>1.2857142857142858</v>
      </c>
      <c r="J229" s="46" t="s">
        <v>548</v>
      </c>
      <c r="K229" s="47"/>
      <c r="L229" s="87" t="s">
        <v>121</v>
      </c>
      <c r="M229" s="48" t="s">
        <v>556</v>
      </c>
    </row>
    <row r="230" spans="1:13" s="12" customFormat="1" ht="70.5" customHeight="1">
      <c r="A230" s="80" t="s">
        <v>36</v>
      </c>
      <c r="B230" s="80"/>
      <c r="C230" s="80" t="s">
        <v>11</v>
      </c>
      <c r="D230" s="80"/>
      <c r="E230" s="45">
        <v>0.3</v>
      </c>
      <c r="F230" s="88"/>
      <c r="G230" s="45">
        <v>0.1</v>
      </c>
      <c r="H230" s="45">
        <f>G230-E230</f>
        <v>-0.19999999999999998</v>
      </c>
      <c r="I230" s="89">
        <f t="shared" si="42"/>
        <v>0.33333333333333337</v>
      </c>
      <c r="J230" s="46" t="s">
        <v>559</v>
      </c>
      <c r="K230" s="47"/>
      <c r="L230" s="87" t="s">
        <v>121</v>
      </c>
      <c r="M230" s="48" t="s">
        <v>560</v>
      </c>
    </row>
    <row r="231" spans="1:13" s="9" customFormat="1" ht="24" customHeight="1">
      <c r="A231" s="91" t="s">
        <v>24</v>
      </c>
      <c r="B231" s="91"/>
      <c r="C231" s="91" t="s">
        <v>11</v>
      </c>
      <c r="D231" s="91"/>
      <c r="E231" s="106">
        <f>SUM(E228:E230)</f>
        <v>1.2</v>
      </c>
      <c r="F231" s="106"/>
      <c r="G231" s="106">
        <f>SUM(G228:G230)</f>
        <v>1.2000000000000002</v>
      </c>
      <c r="H231" s="106">
        <f t="shared" si="40"/>
        <v>0</v>
      </c>
      <c r="I231" s="89">
        <f t="shared" si="42"/>
        <v>1.0000000000000002</v>
      </c>
      <c r="J231" s="46"/>
      <c r="K231" s="47"/>
      <c r="L231" s="90" t="s">
        <v>121</v>
      </c>
      <c r="M231" s="57"/>
    </row>
    <row r="232" spans="1:13" s="9" customFormat="1" ht="23.25" customHeight="1">
      <c r="A232" s="107" t="s">
        <v>211</v>
      </c>
      <c r="B232" s="99"/>
      <c r="C232" s="99"/>
      <c r="D232" s="100"/>
      <c r="E232" s="108">
        <f>E231+E226+E221+E214+E210+E205+E203+E192</f>
        <v>2447</v>
      </c>
      <c r="F232" s="108">
        <f>F231+F225+F221+F213+F210+F205+F203+F192</f>
        <v>283.60000000000002</v>
      </c>
      <c r="G232" s="108">
        <f>G231+G226+G221+G214+G210+G205+G203+G192</f>
        <v>2448.4</v>
      </c>
      <c r="H232" s="97">
        <f t="shared" ref="H232" si="43">G232-E232</f>
        <v>1.4000000000000909</v>
      </c>
      <c r="I232" s="93">
        <f t="shared" ref="I232" si="44">G232/E232</f>
        <v>1.0005721291377196</v>
      </c>
      <c r="J232" s="53"/>
      <c r="K232" s="54"/>
      <c r="L232" s="74"/>
      <c r="M232" s="85"/>
    </row>
    <row r="233" spans="1:13" s="9" customFormat="1" ht="24" customHeight="1">
      <c r="A233" s="35" t="s">
        <v>336</v>
      </c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74" t="s">
        <v>116</v>
      </c>
      <c r="M233" s="85"/>
    </row>
    <row r="234" spans="1:13" s="9" customFormat="1" ht="45" customHeight="1">
      <c r="A234" s="29" t="s">
        <v>29</v>
      </c>
      <c r="B234" s="29"/>
      <c r="C234" s="29" t="s">
        <v>11</v>
      </c>
      <c r="D234" s="29"/>
      <c r="E234" s="45">
        <v>114.6</v>
      </c>
      <c r="F234" s="33">
        <v>123.3</v>
      </c>
      <c r="G234" s="45">
        <v>114.6</v>
      </c>
      <c r="H234" s="88">
        <f t="shared" ref="H234:H241" si="45">G234-E234</f>
        <v>0</v>
      </c>
      <c r="I234" s="89">
        <f t="shared" ref="I234:I241" si="46">G234/E234</f>
        <v>1</v>
      </c>
      <c r="J234" s="46" t="s">
        <v>261</v>
      </c>
      <c r="K234" s="47"/>
      <c r="L234" s="74" t="s">
        <v>116</v>
      </c>
      <c r="M234" s="48" t="s">
        <v>561</v>
      </c>
    </row>
    <row r="235" spans="1:13" s="9" customFormat="1" ht="60" customHeight="1">
      <c r="A235" s="29" t="s">
        <v>30</v>
      </c>
      <c r="B235" s="29"/>
      <c r="C235" s="29" t="s">
        <v>11</v>
      </c>
      <c r="D235" s="29"/>
      <c r="E235" s="45">
        <v>128.9</v>
      </c>
      <c r="F235" s="33">
        <v>114</v>
      </c>
      <c r="G235" s="45">
        <v>129.30000000000001</v>
      </c>
      <c r="H235" s="88">
        <f t="shared" si="45"/>
        <v>0.40000000000000568</v>
      </c>
      <c r="I235" s="89">
        <f t="shared" si="46"/>
        <v>1.0031031807602793</v>
      </c>
      <c r="J235" s="46" t="s">
        <v>261</v>
      </c>
      <c r="K235" s="47"/>
      <c r="L235" s="74" t="s">
        <v>116</v>
      </c>
      <c r="M235" s="48" t="s">
        <v>562</v>
      </c>
    </row>
    <row r="236" spans="1:13" s="9" customFormat="1" ht="63.75" customHeight="1">
      <c r="A236" s="80" t="s">
        <v>31</v>
      </c>
      <c r="B236" s="80"/>
      <c r="C236" s="80" t="s">
        <v>11</v>
      </c>
      <c r="D236" s="80"/>
      <c r="E236" s="45">
        <v>291.60000000000002</v>
      </c>
      <c r="F236" s="88">
        <v>357.7</v>
      </c>
      <c r="G236" s="45">
        <v>291.3</v>
      </c>
      <c r="H236" s="88">
        <f t="shared" si="45"/>
        <v>-0.30000000000001137</v>
      </c>
      <c r="I236" s="89">
        <f t="shared" si="46"/>
        <v>0.99897119341563778</v>
      </c>
      <c r="J236" s="46" t="s">
        <v>412</v>
      </c>
      <c r="K236" s="47"/>
      <c r="L236" s="74" t="s">
        <v>116</v>
      </c>
      <c r="M236" s="48" t="s">
        <v>563</v>
      </c>
    </row>
    <row r="237" spans="1:13" s="9" customFormat="1" ht="64.5" customHeight="1">
      <c r="A237" s="29" t="s">
        <v>32</v>
      </c>
      <c r="B237" s="29"/>
      <c r="C237" s="29" t="s">
        <v>11</v>
      </c>
      <c r="D237" s="29"/>
      <c r="E237" s="45">
        <v>31.7</v>
      </c>
      <c r="F237" s="33">
        <v>38</v>
      </c>
      <c r="G237" s="45">
        <v>31.8</v>
      </c>
      <c r="H237" s="88">
        <f t="shared" si="45"/>
        <v>0.10000000000000142</v>
      </c>
      <c r="I237" s="89">
        <f t="shared" si="46"/>
        <v>1.0031545741324921</v>
      </c>
      <c r="J237" s="46" t="s">
        <v>261</v>
      </c>
      <c r="K237" s="47"/>
      <c r="L237" s="74" t="s">
        <v>116</v>
      </c>
      <c r="M237" s="48" t="s">
        <v>564</v>
      </c>
    </row>
    <row r="238" spans="1:13" s="9" customFormat="1" ht="60" customHeight="1">
      <c r="A238" s="29" t="s">
        <v>33</v>
      </c>
      <c r="B238" s="29"/>
      <c r="C238" s="29" t="s">
        <v>11</v>
      </c>
      <c r="D238" s="29"/>
      <c r="E238" s="45">
        <v>97.3</v>
      </c>
      <c r="F238" s="33">
        <v>128.30000000000001</v>
      </c>
      <c r="G238" s="45">
        <v>97.6</v>
      </c>
      <c r="H238" s="88">
        <f t="shared" si="45"/>
        <v>0.29999999999999716</v>
      </c>
      <c r="I238" s="89">
        <f t="shared" si="46"/>
        <v>1.0030832476875642</v>
      </c>
      <c r="J238" s="46" t="s">
        <v>261</v>
      </c>
      <c r="K238" s="47"/>
      <c r="L238" s="74" t="s">
        <v>116</v>
      </c>
      <c r="M238" s="48" t="s">
        <v>565</v>
      </c>
    </row>
    <row r="239" spans="1:13" s="9" customFormat="1" ht="60" customHeight="1">
      <c r="A239" s="29" t="s">
        <v>34</v>
      </c>
      <c r="B239" s="29"/>
      <c r="C239" s="29" t="s">
        <v>11</v>
      </c>
      <c r="D239" s="29"/>
      <c r="E239" s="45">
        <v>163.6</v>
      </c>
      <c r="F239" s="33">
        <v>111.4</v>
      </c>
      <c r="G239" s="45">
        <v>163.6</v>
      </c>
      <c r="H239" s="88">
        <f t="shared" si="45"/>
        <v>0</v>
      </c>
      <c r="I239" s="89">
        <f t="shared" si="46"/>
        <v>1</v>
      </c>
      <c r="J239" s="46" t="s">
        <v>261</v>
      </c>
      <c r="K239" s="47"/>
      <c r="L239" s="74" t="s">
        <v>116</v>
      </c>
      <c r="M239" s="48" t="s">
        <v>566</v>
      </c>
    </row>
    <row r="240" spans="1:13" s="12" customFormat="1" ht="45" customHeight="1">
      <c r="A240" s="29" t="s">
        <v>35</v>
      </c>
      <c r="B240" s="29"/>
      <c r="C240" s="29" t="s">
        <v>11</v>
      </c>
      <c r="D240" s="29"/>
      <c r="E240" s="45">
        <v>161.69999999999999</v>
      </c>
      <c r="F240" s="33">
        <v>162.30000000000001</v>
      </c>
      <c r="G240" s="45">
        <v>161.30000000000001</v>
      </c>
      <c r="H240" s="88">
        <f t="shared" si="45"/>
        <v>-0.39999999999997726</v>
      </c>
      <c r="I240" s="89">
        <f t="shared" si="46"/>
        <v>0.99752628324056913</v>
      </c>
      <c r="J240" s="46" t="s">
        <v>412</v>
      </c>
      <c r="K240" s="47"/>
      <c r="L240" s="74" t="s">
        <v>116</v>
      </c>
      <c r="M240" s="48" t="s">
        <v>567</v>
      </c>
    </row>
    <row r="241" spans="1:13" s="9" customFormat="1" ht="45" customHeight="1">
      <c r="A241" s="29" t="s">
        <v>36</v>
      </c>
      <c r="B241" s="29"/>
      <c r="C241" s="29" t="s">
        <v>11</v>
      </c>
      <c r="D241" s="29"/>
      <c r="E241" s="45">
        <v>165.9</v>
      </c>
      <c r="F241" s="33">
        <v>212.3</v>
      </c>
      <c r="G241" s="45">
        <v>166.6</v>
      </c>
      <c r="H241" s="88">
        <f t="shared" si="45"/>
        <v>0.69999999999998863</v>
      </c>
      <c r="I241" s="89">
        <f t="shared" si="46"/>
        <v>1.0042194092827004</v>
      </c>
      <c r="J241" s="46" t="s">
        <v>255</v>
      </c>
      <c r="K241" s="47"/>
      <c r="L241" s="74" t="s">
        <v>116</v>
      </c>
      <c r="M241" s="48" t="s">
        <v>568</v>
      </c>
    </row>
    <row r="242" spans="1:13" s="12" customFormat="1" ht="39.200000000000003" customHeight="1">
      <c r="A242" s="49" t="s">
        <v>24</v>
      </c>
      <c r="B242" s="49"/>
      <c r="C242" s="49" t="s">
        <v>11</v>
      </c>
      <c r="D242" s="49"/>
      <c r="E242" s="70">
        <f>SUM(E234:E241)</f>
        <v>1155.3000000000002</v>
      </c>
      <c r="F242" s="70"/>
      <c r="G242" s="70">
        <f>SUM(G234:G241)</f>
        <v>1156.0999999999999</v>
      </c>
      <c r="H242" s="106">
        <f>G242-E242</f>
        <v>0.79999999999972715</v>
      </c>
      <c r="I242" s="93">
        <f>G242/E242</f>
        <v>1.0006924608326839</v>
      </c>
      <c r="J242" s="59"/>
      <c r="K242" s="60"/>
      <c r="L242" s="75" t="s">
        <v>116</v>
      </c>
      <c r="M242" s="109"/>
    </row>
    <row r="243" spans="1:13" s="9" customFormat="1" ht="39.200000000000003" customHeight="1">
      <c r="A243" s="35" t="s">
        <v>337</v>
      </c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74" t="s">
        <v>117</v>
      </c>
      <c r="M243" s="85"/>
    </row>
    <row r="244" spans="1:13" s="9" customFormat="1" ht="45" customHeight="1">
      <c r="A244" s="29" t="s">
        <v>28</v>
      </c>
      <c r="B244" s="29"/>
      <c r="C244" s="29" t="s">
        <v>11</v>
      </c>
      <c r="D244" s="29"/>
      <c r="E244" s="45">
        <v>434.9</v>
      </c>
      <c r="F244" s="33">
        <v>356.7</v>
      </c>
      <c r="G244" s="45">
        <v>434.3</v>
      </c>
      <c r="H244" s="33">
        <f>G244-E244</f>
        <v>-0.59999999999996589</v>
      </c>
      <c r="I244" s="31">
        <f t="shared" ref="I244:I250" si="47">G244/E244</f>
        <v>0.99862037249942526</v>
      </c>
      <c r="J244" s="46" t="s">
        <v>412</v>
      </c>
      <c r="K244" s="47"/>
      <c r="L244" s="74" t="s">
        <v>117</v>
      </c>
      <c r="M244" s="48" t="s">
        <v>569</v>
      </c>
    </row>
    <row r="245" spans="1:13" s="9" customFormat="1" ht="60" customHeight="1">
      <c r="A245" s="29" t="s">
        <v>30</v>
      </c>
      <c r="B245" s="29"/>
      <c r="C245" s="29" t="s">
        <v>11</v>
      </c>
      <c r="D245" s="29"/>
      <c r="E245" s="45">
        <v>89.2</v>
      </c>
      <c r="F245" s="33">
        <v>117.7</v>
      </c>
      <c r="G245" s="45">
        <v>88.3</v>
      </c>
      <c r="H245" s="33">
        <f t="shared" ref="H245:H255" si="48">G245-E245</f>
        <v>-0.90000000000000568</v>
      </c>
      <c r="I245" s="31">
        <f t="shared" si="47"/>
        <v>0.98991031390134521</v>
      </c>
      <c r="J245" s="46" t="s">
        <v>412</v>
      </c>
      <c r="K245" s="47"/>
      <c r="L245" s="74" t="s">
        <v>117</v>
      </c>
      <c r="M245" s="48" t="s">
        <v>570</v>
      </c>
    </row>
    <row r="246" spans="1:13" s="9" customFormat="1" ht="60" customHeight="1">
      <c r="A246" s="29" t="s">
        <v>31</v>
      </c>
      <c r="B246" s="29"/>
      <c r="C246" s="29" t="s">
        <v>11</v>
      </c>
      <c r="D246" s="29"/>
      <c r="E246" s="45">
        <v>68.3</v>
      </c>
      <c r="F246" s="33"/>
      <c r="G246" s="45">
        <v>67.8</v>
      </c>
      <c r="H246" s="66">
        <f>G246-E246</f>
        <v>-0.5</v>
      </c>
      <c r="I246" s="31">
        <f t="shared" si="47"/>
        <v>0.9926793557833089</v>
      </c>
      <c r="J246" s="46" t="s">
        <v>412</v>
      </c>
      <c r="K246" s="47"/>
      <c r="L246" s="74" t="s">
        <v>117</v>
      </c>
      <c r="M246" s="48" t="s">
        <v>571</v>
      </c>
    </row>
    <row r="247" spans="1:13" s="9" customFormat="1" ht="45" customHeight="1">
      <c r="A247" s="29" t="s">
        <v>32</v>
      </c>
      <c r="B247" s="29"/>
      <c r="C247" s="29" t="s">
        <v>11</v>
      </c>
      <c r="D247" s="29"/>
      <c r="E247" s="45">
        <v>288.39999999999998</v>
      </c>
      <c r="F247" s="33">
        <v>276</v>
      </c>
      <c r="G247" s="45">
        <v>285.3</v>
      </c>
      <c r="H247" s="33">
        <f t="shared" si="48"/>
        <v>-3.0999999999999659</v>
      </c>
      <c r="I247" s="31">
        <f t="shared" si="47"/>
        <v>0.98925104022191412</v>
      </c>
      <c r="J247" s="46" t="s">
        <v>412</v>
      </c>
      <c r="K247" s="47"/>
      <c r="L247" s="74" t="s">
        <v>117</v>
      </c>
      <c r="M247" s="48" t="s">
        <v>572</v>
      </c>
    </row>
    <row r="248" spans="1:13" s="9" customFormat="1" ht="66.75" customHeight="1">
      <c r="A248" s="29" t="s">
        <v>33</v>
      </c>
      <c r="B248" s="29"/>
      <c r="C248" s="29" t="s">
        <v>11</v>
      </c>
      <c r="D248" s="29"/>
      <c r="E248" s="45">
        <v>133.80000000000001</v>
      </c>
      <c r="F248" s="33">
        <v>90</v>
      </c>
      <c r="G248" s="45">
        <v>133.9</v>
      </c>
      <c r="H248" s="33">
        <f t="shared" si="48"/>
        <v>9.9999999999994316E-2</v>
      </c>
      <c r="I248" s="31">
        <f t="shared" si="47"/>
        <v>1.0007473841554559</v>
      </c>
      <c r="J248" s="46" t="s">
        <v>255</v>
      </c>
      <c r="K248" s="47"/>
      <c r="L248" s="74" t="s">
        <v>117</v>
      </c>
      <c r="M248" s="48" t="s">
        <v>573</v>
      </c>
    </row>
    <row r="249" spans="1:13" s="12" customFormat="1" ht="64.5" customHeight="1">
      <c r="A249" s="29" t="s">
        <v>34</v>
      </c>
      <c r="B249" s="29"/>
      <c r="C249" s="29" t="s">
        <v>11</v>
      </c>
      <c r="D249" s="29"/>
      <c r="E249" s="45">
        <v>155.9</v>
      </c>
      <c r="F249" s="33">
        <v>225.7</v>
      </c>
      <c r="G249" s="45">
        <v>156.19999999999999</v>
      </c>
      <c r="H249" s="33">
        <f t="shared" si="48"/>
        <v>0.29999999999998295</v>
      </c>
      <c r="I249" s="31">
        <f t="shared" si="47"/>
        <v>1.0019243104554201</v>
      </c>
      <c r="J249" s="46" t="s">
        <v>255</v>
      </c>
      <c r="K249" s="47"/>
      <c r="L249" s="74" t="s">
        <v>117</v>
      </c>
      <c r="M249" s="48" t="s">
        <v>574</v>
      </c>
    </row>
    <row r="250" spans="1:13" s="9" customFormat="1" ht="45" customHeight="1">
      <c r="A250" s="29" t="s">
        <v>36</v>
      </c>
      <c r="B250" s="29"/>
      <c r="C250" s="29" t="s">
        <v>11</v>
      </c>
      <c r="D250" s="29"/>
      <c r="E250" s="45">
        <v>271.39999999999998</v>
      </c>
      <c r="F250" s="33">
        <v>197.7</v>
      </c>
      <c r="G250" s="45">
        <v>270.89999999999998</v>
      </c>
      <c r="H250" s="33">
        <f t="shared" si="48"/>
        <v>-0.5</v>
      </c>
      <c r="I250" s="31">
        <f t="shared" si="47"/>
        <v>0.99815770081061161</v>
      </c>
      <c r="J250" s="46" t="s">
        <v>412</v>
      </c>
      <c r="K250" s="47"/>
      <c r="L250" s="74" t="s">
        <v>117</v>
      </c>
      <c r="M250" s="48" t="s">
        <v>575</v>
      </c>
    </row>
    <row r="251" spans="1:13" s="9" customFormat="1" ht="25.5" customHeight="1">
      <c r="A251" s="49" t="s">
        <v>24</v>
      </c>
      <c r="B251" s="49"/>
      <c r="C251" s="49" t="s">
        <v>11</v>
      </c>
      <c r="D251" s="49"/>
      <c r="E251" s="83">
        <f>SUM(E244:E250)</f>
        <v>1441.9</v>
      </c>
      <c r="F251" s="83"/>
      <c r="G251" s="70">
        <f>SUM(G244:G250)</f>
        <v>1436.6999999999998</v>
      </c>
      <c r="H251" s="83">
        <f>G251-E251</f>
        <v>-5.2000000000002728</v>
      </c>
      <c r="I251" s="52">
        <f>G251/E251</f>
        <v>0.99639364727096169</v>
      </c>
      <c r="J251" s="59"/>
      <c r="K251" s="60"/>
      <c r="L251" s="75" t="s">
        <v>117</v>
      </c>
      <c r="M251" s="85"/>
    </row>
    <row r="252" spans="1:13" s="9" customFormat="1" ht="39.75" customHeight="1">
      <c r="A252" s="35" t="s">
        <v>338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74" t="s">
        <v>125</v>
      </c>
      <c r="M252" s="85"/>
    </row>
    <row r="253" spans="1:13" s="9" customFormat="1" ht="61.5" customHeight="1">
      <c r="A253" s="29" t="s">
        <v>28</v>
      </c>
      <c r="B253" s="29"/>
      <c r="C253" s="29" t="s">
        <v>11</v>
      </c>
      <c r="D253" s="29"/>
      <c r="E253" s="45">
        <v>0.5</v>
      </c>
      <c r="F253" s="33">
        <v>0.7</v>
      </c>
      <c r="G253" s="45">
        <v>0.3</v>
      </c>
      <c r="H253" s="33">
        <f>G253-E253</f>
        <v>-0.2</v>
      </c>
      <c r="I253" s="31">
        <f>G253/E253</f>
        <v>0.6</v>
      </c>
      <c r="J253" s="46" t="s">
        <v>627</v>
      </c>
      <c r="K253" s="47"/>
      <c r="L253" s="74" t="s">
        <v>125</v>
      </c>
      <c r="M253" s="48" t="s">
        <v>576</v>
      </c>
    </row>
    <row r="254" spans="1:13" s="9" customFormat="1" ht="61.5" customHeight="1">
      <c r="A254" s="43" t="s">
        <v>30</v>
      </c>
      <c r="B254" s="44"/>
      <c r="C254" s="29" t="s">
        <v>11</v>
      </c>
      <c r="D254" s="29"/>
      <c r="E254" s="45">
        <v>0.7</v>
      </c>
      <c r="F254" s="33"/>
      <c r="G254" s="45">
        <v>0.4</v>
      </c>
      <c r="H254" s="45">
        <v>0</v>
      </c>
      <c r="I254" s="31">
        <f>G254/E254</f>
        <v>0.57142857142857151</v>
      </c>
      <c r="J254" s="46" t="s">
        <v>627</v>
      </c>
      <c r="K254" s="47"/>
      <c r="L254" s="74" t="s">
        <v>125</v>
      </c>
      <c r="M254" s="48" t="s">
        <v>577</v>
      </c>
    </row>
    <row r="255" spans="1:13" s="9" customFormat="1" ht="60" customHeight="1">
      <c r="A255" s="43" t="s">
        <v>32</v>
      </c>
      <c r="B255" s="44"/>
      <c r="C255" s="29" t="s">
        <v>11</v>
      </c>
      <c r="D255" s="29"/>
      <c r="E255" s="45">
        <v>0.6</v>
      </c>
      <c r="F255" s="33">
        <v>0</v>
      </c>
      <c r="G255" s="45">
        <v>0.6</v>
      </c>
      <c r="H255" s="33">
        <f t="shared" si="48"/>
        <v>0</v>
      </c>
      <c r="I255" s="31">
        <f>G255/E255</f>
        <v>1</v>
      </c>
      <c r="J255" s="46" t="s">
        <v>255</v>
      </c>
      <c r="K255" s="47"/>
      <c r="L255" s="74" t="s">
        <v>125</v>
      </c>
      <c r="M255" s="48" t="s">
        <v>578</v>
      </c>
    </row>
    <row r="256" spans="1:13" s="9" customFormat="1" ht="60" customHeight="1">
      <c r="A256" s="29" t="s">
        <v>36</v>
      </c>
      <c r="B256" s="29"/>
      <c r="C256" s="29" t="s">
        <v>11</v>
      </c>
      <c r="D256" s="29"/>
      <c r="E256" s="45">
        <v>0.9</v>
      </c>
      <c r="F256" s="33">
        <v>90</v>
      </c>
      <c r="G256" s="45">
        <v>0.9</v>
      </c>
      <c r="H256" s="33">
        <f t="shared" ref="H256" si="49">G256-E256</f>
        <v>0</v>
      </c>
      <c r="I256" s="31">
        <f>G256/E256</f>
        <v>1</v>
      </c>
      <c r="J256" s="46" t="s">
        <v>255</v>
      </c>
      <c r="K256" s="47"/>
      <c r="L256" s="74" t="s">
        <v>125</v>
      </c>
      <c r="M256" s="48" t="s">
        <v>579</v>
      </c>
    </row>
    <row r="257" spans="1:13" s="9" customFormat="1" ht="31.7" customHeight="1">
      <c r="A257" s="49" t="s">
        <v>24</v>
      </c>
      <c r="B257" s="49"/>
      <c r="C257" s="49" t="s">
        <v>11</v>
      </c>
      <c r="D257" s="49"/>
      <c r="E257" s="51">
        <f>SUM(E253:E256)</f>
        <v>2.6999999999999997</v>
      </c>
      <c r="F257" s="51">
        <f>SUM(F253:F256)</f>
        <v>90.7</v>
      </c>
      <c r="G257" s="51">
        <f>SUM(G253:G256)</f>
        <v>2.1999999999999997</v>
      </c>
      <c r="H257" s="51">
        <f>G257-E257</f>
        <v>-0.5</v>
      </c>
      <c r="I257" s="52">
        <f>G257/E257</f>
        <v>0.81481481481481477</v>
      </c>
      <c r="J257" s="53"/>
      <c r="K257" s="54"/>
      <c r="L257" s="75" t="s">
        <v>125</v>
      </c>
      <c r="M257" s="85"/>
    </row>
    <row r="258" spans="1:13" s="9" customFormat="1" ht="38.25" customHeight="1">
      <c r="A258" s="35" t="s">
        <v>339</v>
      </c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74" t="s">
        <v>122</v>
      </c>
      <c r="M258" s="85"/>
    </row>
    <row r="259" spans="1:13" s="9" customFormat="1" ht="60.75" customHeight="1">
      <c r="A259" s="29" t="s">
        <v>31</v>
      </c>
      <c r="B259" s="29"/>
      <c r="C259" s="29" t="s">
        <v>11</v>
      </c>
      <c r="D259" s="29"/>
      <c r="E259" s="45">
        <v>1.4</v>
      </c>
      <c r="F259" s="33">
        <v>0</v>
      </c>
      <c r="G259" s="45">
        <v>1.4</v>
      </c>
      <c r="H259" s="88">
        <f t="shared" ref="H259:H270" si="50">G259-E259</f>
        <v>0</v>
      </c>
      <c r="I259" s="31">
        <f>G259/E259</f>
        <v>1</v>
      </c>
      <c r="J259" s="46" t="s">
        <v>255</v>
      </c>
      <c r="K259" s="47"/>
      <c r="L259" s="74" t="s">
        <v>122</v>
      </c>
      <c r="M259" s="48" t="s">
        <v>580</v>
      </c>
    </row>
    <row r="260" spans="1:13" s="9" customFormat="1" ht="60.75" customHeight="1">
      <c r="A260" s="29" t="s">
        <v>335</v>
      </c>
      <c r="B260" s="29"/>
      <c r="C260" s="29" t="s">
        <v>11</v>
      </c>
      <c r="D260" s="29"/>
      <c r="E260" s="45">
        <v>0</v>
      </c>
      <c r="F260" s="33"/>
      <c r="G260" s="45">
        <v>0.2</v>
      </c>
      <c r="H260" s="88">
        <f t="shared" si="50"/>
        <v>0.2</v>
      </c>
      <c r="I260" s="31"/>
      <c r="J260" s="46" t="s">
        <v>351</v>
      </c>
      <c r="K260" s="47"/>
      <c r="L260" s="74"/>
      <c r="M260" s="48" t="s">
        <v>257</v>
      </c>
    </row>
    <row r="261" spans="1:13" s="9" customFormat="1" ht="60.75" customHeight="1">
      <c r="A261" s="29" t="s">
        <v>32</v>
      </c>
      <c r="B261" s="29"/>
      <c r="C261" s="29" t="s">
        <v>11</v>
      </c>
      <c r="D261" s="29"/>
      <c r="E261" s="45">
        <v>0.7</v>
      </c>
      <c r="F261" s="33"/>
      <c r="G261" s="45">
        <v>0.7</v>
      </c>
      <c r="H261" s="88">
        <f t="shared" si="50"/>
        <v>0</v>
      </c>
      <c r="I261" s="31">
        <f>G261/E261</f>
        <v>1</v>
      </c>
      <c r="J261" s="46" t="s">
        <v>255</v>
      </c>
      <c r="K261" s="47"/>
      <c r="L261" s="74"/>
      <c r="M261" s="48" t="s">
        <v>581</v>
      </c>
    </row>
    <row r="262" spans="1:13" s="9" customFormat="1" ht="56.25" customHeight="1">
      <c r="A262" s="29" t="s">
        <v>34</v>
      </c>
      <c r="B262" s="29"/>
      <c r="C262" s="29" t="s">
        <v>11</v>
      </c>
      <c r="D262" s="29"/>
      <c r="E262" s="45">
        <v>0.7</v>
      </c>
      <c r="F262" s="33"/>
      <c r="G262" s="45">
        <v>0.7</v>
      </c>
      <c r="H262" s="88">
        <f t="shared" si="50"/>
        <v>0</v>
      </c>
      <c r="I262" s="31">
        <f>G262/E262</f>
        <v>1</v>
      </c>
      <c r="J262" s="46" t="s">
        <v>255</v>
      </c>
      <c r="K262" s="47"/>
      <c r="L262" s="74"/>
      <c r="M262" s="48" t="s">
        <v>582</v>
      </c>
    </row>
    <row r="263" spans="1:13" s="9" customFormat="1" ht="78" customHeight="1">
      <c r="A263" s="29" t="s">
        <v>35</v>
      </c>
      <c r="B263" s="29"/>
      <c r="C263" s="29" t="s">
        <v>11</v>
      </c>
      <c r="D263" s="29"/>
      <c r="E263" s="45">
        <v>1.4</v>
      </c>
      <c r="F263" s="33">
        <v>0</v>
      </c>
      <c r="G263" s="45">
        <v>1.4</v>
      </c>
      <c r="H263" s="33">
        <f t="shared" si="50"/>
        <v>0</v>
      </c>
      <c r="I263" s="31">
        <f t="shared" ref="I263:I264" si="51">G263/E263</f>
        <v>1</v>
      </c>
      <c r="J263" s="46" t="s">
        <v>255</v>
      </c>
      <c r="K263" s="47"/>
      <c r="L263" s="74" t="s">
        <v>122</v>
      </c>
      <c r="M263" s="48" t="s">
        <v>583</v>
      </c>
    </row>
    <row r="264" spans="1:13" s="12" customFormat="1" ht="60" customHeight="1">
      <c r="A264" s="29" t="s">
        <v>36</v>
      </c>
      <c r="B264" s="29"/>
      <c r="C264" s="29" t="s">
        <v>11</v>
      </c>
      <c r="D264" s="29"/>
      <c r="E264" s="45">
        <v>0.3</v>
      </c>
      <c r="F264" s="33">
        <v>0</v>
      </c>
      <c r="G264" s="45">
        <v>0.3</v>
      </c>
      <c r="H264" s="33">
        <f t="shared" si="50"/>
        <v>0</v>
      </c>
      <c r="I264" s="31">
        <f t="shared" si="51"/>
        <v>1</v>
      </c>
      <c r="J264" s="46" t="s">
        <v>255</v>
      </c>
      <c r="K264" s="47"/>
      <c r="L264" s="74" t="s">
        <v>122</v>
      </c>
      <c r="M264" s="48" t="s">
        <v>560</v>
      </c>
    </row>
    <row r="265" spans="1:13" s="9" customFormat="1" ht="27.75" customHeight="1">
      <c r="A265" s="49" t="s">
        <v>24</v>
      </c>
      <c r="B265" s="49"/>
      <c r="C265" s="49" t="s">
        <v>11</v>
      </c>
      <c r="D265" s="49"/>
      <c r="E265" s="51">
        <f>SUM(E259:E264)</f>
        <v>4.4999999999999991</v>
      </c>
      <c r="F265" s="51"/>
      <c r="G265" s="51">
        <f>SUM(G259:G264)</f>
        <v>4.7</v>
      </c>
      <c r="H265" s="51">
        <f>G265-E265</f>
        <v>0.20000000000000107</v>
      </c>
      <c r="I265" s="93">
        <f>G265/E265</f>
        <v>1.0444444444444447</v>
      </c>
      <c r="J265" s="53"/>
      <c r="K265" s="54"/>
      <c r="L265" s="75" t="s">
        <v>122</v>
      </c>
      <c r="M265" s="85"/>
    </row>
    <row r="266" spans="1:13" s="9" customFormat="1" ht="44.45" customHeight="1">
      <c r="A266" s="62" t="s">
        <v>340</v>
      </c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74" t="s">
        <v>118</v>
      </c>
      <c r="M266" s="85"/>
    </row>
    <row r="267" spans="1:13" s="9" customFormat="1" ht="45" customHeight="1">
      <c r="A267" s="29" t="s">
        <v>29</v>
      </c>
      <c r="B267" s="29"/>
      <c r="C267" s="29" t="s">
        <v>11</v>
      </c>
      <c r="D267" s="29"/>
      <c r="E267" s="45">
        <v>82.7</v>
      </c>
      <c r="F267" s="33">
        <v>85.3</v>
      </c>
      <c r="G267" s="45">
        <v>82.7</v>
      </c>
      <c r="H267" s="33">
        <f t="shared" si="50"/>
        <v>0</v>
      </c>
      <c r="I267" s="31">
        <f t="shared" ref="I267:I270" si="52">G267/E267</f>
        <v>1</v>
      </c>
      <c r="J267" s="46" t="s">
        <v>255</v>
      </c>
      <c r="K267" s="47"/>
      <c r="L267" s="74" t="s">
        <v>118</v>
      </c>
      <c r="M267" s="48" t="s">
        <v>584</v>
      </c>
    </row>
    <row r="268" spans="1:13" s="9" customFormat="1" ht="66.75" customHeight="1">
      <c r="A268" s="29" t="s">
        <v>30</v>
      </c>
      <c r="B268" s="29"/>
      <c r="C268" s="29" t="s">
        <v>11</v>
      </c>
      <c r="D268" s="29"/>
      <c r="E268" s="45">
        <v>87.9</v>
      </c>
      <c r="F268" s="33">
        <v>49.7</v>
      </c>
      <c r="G268" s="45">
        <v>88</v>
      </c>
      <c r="H268" s="33">
        <f t="shared" si="50"/>
        <v>9.9999999999994316E-2</v>
      </c>
      <c r="I268" s="31">
        <f t="shared" si="52"/>
        <v>1.0011376564277588</v>
      </c>
      <c r="J268" s="46" t="s">
        <v>255</v>
      </c>
      <c r="K268" s="47"/>
      <c r="L268" s="74" t="s">
        <v>118</v>
      </c>
      <c r="M268" s="48" t="s">
        <v>585</v>
      </c>
    </row>
    <row r="269" spans="1:13" s="12" customFormat="1" ht="45" customHeight="1">
      <c r="A269" s="29" t="s">
        <v>33</v>
      </c>
      <c r="B269" s="29"/>
      <c r="C269" s="29" t="s">
        <v>11</v>
      </c>
      <c r="D269" s="29"/>
      <c r="E269" s="45">
        <v>121.2</v>
      </c>
      <c r="F269" s="33">
        <v>88.6</v>
      </c>
      <c r="G269" s="45">
        <v>120.7</v>
      </c>
      <c r="H269" s="33">
        <f t="shared" si="50"/>
        <v>-0.5</v>
      </c>
      <c r="I269" s="31">
        <f t="shared" si="52"/>
        <v>0.99587458745874591</v>
      </c>
      <c r="J269" s="46" t="s">
        <v>412</v>
      </c>
      <c r="K269" s="47"/>
      <c r="L269" s="74" t="s">
        <v>118</v>
      </c>
      <c r="M269" s="48" t="s">
        <v>586</v>
      </c>
    </row>
    <row r="270" spans="1:13" s="9" customFormat="1" ht="45" customHeight="1">
      <c r="A270" s="29" t="s">
        <v>35</v>
      </c>
      <c r="B270" s="29"/>
      <c r="C270" s="29" t="s">
        <v>11</v>
      </c>
      <c r="D270" s="29"/>
      <c r="E270" s="45">
        <v>228.4</v>
      </c>
      <c r="F270" s="33">
        <v>172.3</v>
      </c>
      <c r="G270" s="45">
        <v>228.7</v>
      </c>
      <c r="H270" s="33">
        <f t="shared" si="50"/>
        <v>0.29999999999998295</v>
      </c>
      <c r="I270" s="31">
        <f t="shared" si="52"/>
        <v>1.0013134851138352</v>
      </c>
      <c r="J270" s="46" t="s">
        <v>255</v>
      </c>
      <c r="K270" s="47"/>
      <c r="L270" s="74" t="s">
        <v>118</v>
      </c>
      <c r="M270" s="48" t="s">
        <v>587</v>
      </c>
    </row>
    <row r="271" spans="1:13" s="9" customFormat="1" ht="24.75" customHeight="1">
      <c r="A271" s="49" t="s">
        <v>24</v>
      </c>
      <c r="B271" s="49"/>
      <c r="C271" s="49" t="s">
        <v>11</v>
      </c>
      <c r="D271" s="49"/>
      <c r="E271" s="51">
        <f>SUM(E267:E270)</f>
        <v>520.20000000000005</v>
      </c>
      <c r="F271" s="51"/>
      <c r="G271" s="70">
        <f>SUM(G267:G270)</f>
        <v>520.09999999999991</v>
      </c>
      <c r="H271" s="50">
        <f>G271-E271</f>
        <v>-0.10000000000013642</v>
      </c>
      <c r="I271" s="52">
        <f>G271/E271</f>
        <v>0.99980776624375212</v>
      </c>
      <c r="J271" s="59"/>
      <c r="K271" s="60"/>
      <c r="L271" s="75" t="s">
        <v>118</v>
      </c>
      <c r="M271" s="85"/>
    </row>
    <row r="272" spans="1:13" s="9" customFormat="1" ht="24.75" customHeight="1">
      <c r="A272" s="59" t="s">
        <v>342</v>
      </c>
      <c r="B272" s="110"/>
      <c r="C272" s="110"/>
      <c r="D272" s="110"/>
      <c r="E272" s="110"/>
      <c r="F272" s="110"/>
      <c r="G272" s="110"/>
      <c r="H272" s="110"/>
      <c r="I272" s="110"/>
      <c r="J272" s="110"/>
      <c r="K272" s="60"/>
      <c r="L272" s="74" t="s">
        <v>343</v>
      </c>
      <c r="M272" s="85"/>
    </row>
    <row r="273" spans="1:13" s="9" customFormat="1" ht="63.75" customHeight="1">
      <c r="A273" s="29" t="s">
        <v>33</v>
      </c>
      <c r="B273" s="29"/>
      <c r="C273" s="29" t="s">
        <v>11</v>
      </c>
      <c r="D273" s="29"/>
      <c r="E273" s="33">
        <v>1.9</v>
      </c>
      <c r="F273" s="33"/>
      <c r="G273" s="33">
        <v>2.9</v>
      </c>
      <c r="H273" s="111">
        <f>G273-E273</f>
        <v>1</v>
      </c>
      <c r="I273" s="31">
        <f t="shared" ref="I273" si="53">G273/E273</f>
        <v>1.5263157894736843</v>
      </c>
      <c r="J273" s="46" t="s">
        <v>548</v>
      </c>
      <c r="K273" s="47"/>
      <c r="L273" s="74" t="s">
        <v>343</v>
      </c>
      <c r="M273" s="48" t="s">
        <v>588</v>
      </c>
    </row>
    <row r="274" spans="1:13" s="9" customFormat="1" ht="36" customHeight="1">
      <c r="A274" s="59" t="s">
        <v>344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60"/>
      <c r="L274" s="74" t="s">
        <v>345</v>
      </c>
      <c r="M274" s="85"/>
    </row>
    <row r="275" spans="1:13" s="9" customFormat="1" ht="67.7" customHeight="1">
      <c r="A275" s="29"/>
      <c r="B275" s="29"/>
      <c r="C275" s="43"/>
      <c r="D275" s="44"/>
      <c r="E275" s="33"/>
      <c r="F275" s="33"/>
      <c r="G275" s="33"/>
      <c r="H275" s="33"/>
      <c r="I275" s="31"/>
      <c r="J275" s="46"/>
      <c r="K275" s="47"/>
      <c r="L275" s="74" t="s">
        <v>345</v>
      </c>
      <c r="M275" s="48"/>
    </row>
    <row r="276" spans="1:13" s="9" customFormat="1" ht="33.75" customHeight="1">
      <c r="A276" s="35" t="s">
        <v>341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74" t="s">
        <v>119</v>
      </c>
      <c r="M276" s="48"/>
    </row>
    <row r="277" spans="1:13" s="9" customFormat="1" ht="65.25" customHeight="1">
      <c r="A277" s="29" t="s">
        <v>29</v>
      </c>
      <c r="B277" s="29"/>
      <c r="C277" s="43" t="s">
        <v>11</v>
      </c>
      <c r="D277" s="44"/>
      <c r="E277" s="33">
        <v>3.4</v>
      </c>
      <c r="F277" s="33"/>
      <c r="G277" s="33">
        <v>3.4</v>
      </c>
      <c r="H277" s="33">
        <f>G277-E277</f>
        <v>0</v>
      </c>
      <c r="I277" s="31">
        <f t="shared" ref="I277" si="54">G277/E277</f>
        <v>1</v>
      </c>
      <c r="J277" s="46" t="s">
        <v>255</v>
      </c>
      <c r="K277" s="47"/>
      <c r="L277" s="74" t="s">
        <v>119</v>
      </c>
      <c r="M277" s="48" t="s">
        <v>589</v>
      </c>
    </row>
    <row r="278" spans="1:13" s="9" customFormat="1" ht="60" customHeight="1">
      <c r="A278" s="29" t="s">
        <v>33</v>
      </c>
      <c r="B278" s="29"/>
      <c r="C278" s="29" t="s">
        <v>11</v>
      </c>
      <c r="D278" s="29"/>
      <c r="E278" s="33">
        <v>14.3</v>
      </c>
      <c r="F278" s="33">
        <v>0</v>
      </c>
      <c r="G278" s="33">
        <v>14.6</v>
      </c>
      <c r="H278" s="33">
        <f>G278-E278</f>
        <v>0.29999999999999893</v>
      </c>
      <c r="I278" s="31">
        <f>G278/E278</f>
        <v>1.0209790209790208</v>
      </c>
      <c r="J278" s="46" t="s">
        <v>234</v>
      </c>
      <c r="K278" s="47"/>
      <c r="L278" s="74" t="s">
        <v>119</v>
      </c>
      <c r="M278" s="48" t="s">
        <v>590</v>
      </c>
    </row>
    <row r="279" spans="1:13" s="9" customFormat="1" ht="60" customHeight="1">
      <c r="A279" s="29" t="s">
        <v>35</v>
      </c>
      <c r="B279" s="29"/>
      <c r="C279" s="43" t="s">
        <v>11</v>
      </c>
      <c r="D279" s="44"/>
      <c r="E279" s="33">
        <v>2.7</v>
      </c>
      <c r="F279" s="33"/>
      <c r="G279" s="33">
        <v>2.8</v>
      </c>
      <c r="H279" s="33">
        <f>G279-E279</f>
        <v>9.9999999999999645E-2</v>
      </c>
      <c r="I279" s="31">
        <f>G279/E279</f>
        <v>1.037037037037037</v>
      </c>
      <c r="J279" s="46" t="s">
        <v>234</v>
      </c>
      <c r="K279" s="47"/>
      <c r="L279" s="74" t="s">
        <v>119</v>
      </c>
      <c r="M279" s="48" t="s">
        <v>591</v>
      </c>
    </row>
    <row r="280" spans="1:13" s="9" customFormat="1" ht="60" customHeight="1">
      <c r="A280" s="81" t="s">
        <v>24</v>
      </c>
      <c r="B280" s="82"/>
      <c r="C280" s="81" t="s">
        <v>11</v>
      </c>
      <c r="D280" s="82"/>
      <c r="E280" s="51">
        <f>SUM(E277:E279)</f>
        <v>20.399999999999999</v>
      </c>
      <c r="F280" s="51"/>
      <c r="G280" s="51">
        <f>SUM(G277:G279)</f>
        <v>20.8</v>
      </c>
      <c r="H280" s="51">
        <f>G280-E280</f>
        <v>0.40000000000000213</v>
      </c>
      <c r="I280" s="52">
        <f>G280/E280</f>
        <v>1.0196078431372551</v>
      </c>
      <c r="J280" s="43"/>
      <c r="K280" s="44"/>
      <c r="L280" s="74"/>
      <c r="M280" s="48"/>
    </row>
    <row r="281" spans="1:13" s="9" customFormat="1" ht="36" customHeight="1">
      <c r="A281" s="95" t="s">
        <v>250</v>
      </c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87" t="s">
        <v>126</v>
      </c>
      <c r="M281" s="96"/>
    </row>
    <row r="282" spans="1:13" s="9" customFormat="1" ht="58.7" customHeight="1">
      <c r="A282" s="29" t="s">
        <v>30</v>
      </c>
      <c r="B282" s="29"/>
      <c r="C282" s="29" t="s">
        <v>11</v>
      </c>
      <c r="D282" s="29"/>
      <c r="E282" s="88">
        <v>2.2999999999999998</v>
      </c>
      <c r="F282" s="88"/>
      <c r="G282" s="88">
        <v>2.2999999999999998</v>
      </c>
      <c r="H282" s="88">
        <f>G282-E282</f>
        <v>0</v>
      </c>
      <c r="I282" s="31">
        <f>G282/E282</f>
        <v>1</v>
      </c>
      <c r="J282" s="46" t="s">
        <v>234</v>
      </c>
      <c r="K282" s="47"/>
      <c r="L282" s="87" t="s">
        <v>354</v>
      </c>
      <c r="M282" s="48" t="s">
        <v>592</v>
      </c>
    </row>
    <row r="283" spans="1:13" s="9" customFormat="1" ht="69" customHeight="1">
      <c r="A283" s="29" t="s">
        <v>33</v>
      </c>
      <c r="B283" s="29"/>
      <c r="C283" s="29" t="s">
        <v>11</v>
      </c>
      <c r="D283" s="29"/>
      <c r="E283" s="33">
        <v>0.7</v>
      </c>
      <c r="F283" s="33">
        <v>0</v>
      </c>
      <c r="G283" s="33">
        <v>0.3</v>
      </c>
      <c r="H283" s="33">
        <f>G283-E283</f>
        <v>-0.39999999999999997</v>
      </c>
      <c r="I283" s="31">
        <f>G283/E283</f>
        <v>0.4285714285714286</v>
      </c>
      <c r="J283" s="46" t="s">
        <v>627</v>
      </c>
      <c r="K283" s="47"/>
      <c r="L283" s="87" t="s">
        <v>126</v>
      </c>
      <c r="M283" s="48" t="s">
        <v>593</v>
      </c>
    </row>
    <row r="284" spans="1:13" s="9" customFormat="1" ht="69" customHeight="1">
      <c r="A284" s="29" t="s">
        <v>35</v>
      </c>
      <c r="B284" s="29"/>
      <c r="C284" s="29" t="s">
        <v>11</v>
      </c>
      <c r="D284" s="29"/>
      <c r="E284" s="33">
        <v>0</v>
      </c>
      <c r="F284" s="33"/>
      <c r="G284" s="33">
        <v>0.2</v>
      </c>
      <c r="H284" s="33">
        <f>G284-E284</f>
        <v>0.2</v>
      </c>
      <c r="I284" s="31"/>
      <c r="J284" s="46" t="s">
        <v>351</v>
      </c>
      <c r="K284" s="47"/>
      <c r="L284" s="87" t="s">
        <v>126</v>
      </c>
      <c r="M284" s="48" t="s">
        <v>257</v>
      </c>
    </row>
    <row r="285" spans="1:13" s="9" customFormat="1" ht="23.25" customHeight="1">
      <c r="A285" s="102" t="s">
        <v>24</v>
      </c>
      <c r="B285" s="103"/>
      <c r="C285" s="102" t="s">
        <v>11</v>
      </c>
      <c r="D285" s="103"/>
      <c r="E285" s="97">
        <f>SUM(E282:E284)</f>
        <v>3</v>
      </c>
      <c r="F285" s="97"/>
      <c r="G285" s="97">
        <f>SUM(G282:G284)</f>
        <v>2.8</v>
      </c>
      <c r="H285" s="97">
        <f>G285-E285</f>
        <v>-0.20000000000000018</v>
      </c>
      <c r="I285" s="112"/>
      <c r="J285" s="104"/>
      <c r="K285" s="105"/>
      <c r="L285" s="87"/>
      <c r="M285" s="48"/>
    </row>
    <row r="286" spans="1:13" s="9" customFormat="1" ht="42" customHeight="1">
      <c r="A286" s="95" t="s">
        <v>251</v>
      </c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87" t="s">
        <v>123</v>
      </c>
      <c r="M286" s="85"/>
    </row>
    <row r="287" spans="1:13" s="9" customFormat="1" ht="71.45" customHeight="1">
      <c r="A287" s="29" t="s">
        <v>30</v>
      </c>
      <c r="B287" s="29"/>
      <c r="C287" s="29" t="s">
        <v>11</v>
      </c>
      <c r="D287" s="29"/>
      <c r="E287" s="88">
        <v>1.3</v>
      </c>
      <c r="F287" s="88"/>
      <c r="G287" s="88">
        <v>1.3</v>
      </c>
      <c r="H287" s="88">
        <f>G287-E287</f>
        <v>0</v>
      </c>
      <c r="I287" s="113">
        <f>G287/E287</f>
        <v>1</v>
      </c>
      <c r="J287" s="46" t="s">
        <v>234</v>
      </c>
      <c r="K287" s="47"/>
      <c r="L287" s="87" t="s">
        <v>123</v>
      </c>
      <c r="M287" s="48" t="s">
        <v>594</v>
      </c>
    </row>
    <row r="288" spans="1:13" s="12" customFormat="1" ht="60" customHeight="1">
      <c r="A288" s="29" t="s">
        <v>31</v>
      </c>
      <c r="B288" s="29"/>
      <c r="C288" s="29" t="s">
        <v>11</v>
      </c>
      <c r="D288" s="29"/>
      <c r="E288" s="33">
        <v>1</v>
      </c>
      <c r="F288" s="33"/>
      <c r="G288" s="33">
        <v>1.2</v>
      </c>
      <c r="H288" s="33">
        <f>G288-E288</f>
        <v>0.19999999999999996</v>
      </c>
      <c r="I288" s="113">
        <f>G288/E288</f>
        <v>1.2</v>
      </c>
      <c r="J288" s="46" t="s">
        <v>548</v>
      </c>
      <c r="K288" s="47"/>
      <c r="L288" s="87" t="s">
        <v>123</v>
      </c>
      <c r="M288" s="48" t="s">
        <v>595</v>
      </c>
    </row>
    <row r="289" spans="1:13" s="12" customFormat="1" ht="60" customHeight="1">
      <c r="A289" s="29" t="s">
        <v>31</v>
      </c>
      <c r="B289" s="29"/>
      <c r="C289" s="29" t="s">
        <v>11</v>
      </c>
      <c r="D289" s="29"/>
      <c r="E289" s="33">
        <v>0</v>
      </c>
      <c r="F289" s="33"/>
      <c r="G289" s="33">
        <v>0.7</v>
      </c>
      <c r="H289" s="33">
        <f>G289-E289</f>
        <v>0.7</v>
      </c>
      <c r="I289" s="113"/>
      <c r="J289" s="46" t="s">
        <v>596</v>
      </c>
      <c r="K289" s="47"/>
      <c r="L289" s="87"/>
      <c r="M289" s="48" t="s">
        <v>257</v>
      </c>
    </row>
    <row r="290" spans="1:13" s="12" customFormat="1" ht="21.2" customHeight="1">
      <c r="A290" s="81" t="s">
        <v>24</v>
      </c>
      <c r="B290" s="82"/>
      <c r="C290" s="49" t="s">
        <v>11</v>
      </c>
      <c r="D290" s="49"/>
      <c r="E290" s="51">
        <f>SUM(E287:E288)</f>
        <v>2.2999999999999998</v>
      </c>
      <c r="F290" s="51"/>
      <c r="G290" s="51">
        <f>SUM(G287:G289)</f>
        <v>3.2</v>
      </c>
      <c r="H290" s="51">
        <f>G290-E290</f>
        <v>0.90000000000000036</v>
      </c>
      <c r="I290" s="31"/>
      <c r="J290" s="43"/>
      <c r="K290" s="44"/>
      <c r="L290" s="87"/>
      <c r="M290" s="48"/>
    </row>
    <row r="291" spans="1:13" s="12" customFormat="1" ht="35.450000000000003" customHeight="1">
      <c r="A291" s="35" t="s">
        <v>252</v>
      </c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74" t="s">
        <v>132</v>
      </c>
      <c r="M291" s="114"/>
    </row>
    <row r="292" spans="1:13" s="12" customFormat="1" ht="61.5" customHeight="1">
      <c r="A292" s="29" t="s">
        <v>28</v>
      </c>
      <c r="B292" s="29"/>
      <c r="C292" s="29" t="s">
        <v>11</v>
      </c>
      <c r="D292" s="29"/>
      <c r="E292" s="45">
        <v>0.7</v>
      </c>
      <c r="F292" s="33">
        <v>1</v>
      </c>
      <c r="G292" s="45">
        <v>0.7</v>
      </c>
      <c r="H292" s="88">
        <f>G292-E292</f>
        <v>0</v>
      </c>
      <c r="I292" s="31">
        <f>G292/E292</f>
        <v>1</v>
      </c>
      <c r="J292" s="46" t="s">
        <v>234</v>
      </c>
      <c r="K292" s="47"/>
      <c r="L292" s="74" t="s">
        <v>132</v>
      </c>
      <c r="M292" s="48" t="s">
        <v>597</v>
      </c>
    </row>
    <row r="293" spans="1:13" s="12" customFormat="1" ht="57.2" customHeight="1">
      <c r="A293" s="29" t="s">
        <v>30</v>
      </c>
      <c r="B293" s="29"/>
      <c r="C293" s="29" t="s">
        <v>11</v>
      </c>
      <c r="D293" s="29"/>
      <c r="E293" s="45">
        <v>0</v>
      </c>
      <c r="F293" s="33">
        <v>0</v>
      </c>
      <c r="G293" s="45">
        <v>0.7</v>
      </c>
      <c r="H293" s="33">
        <f t="shared" ref="H293:H294" si="55">G293-E293</f>
        <v>0.7</v>
      </c>
      <c r="I293" s="31"/>
      <c r="J293" s="46" t="s">
        <v>596</v>
      </c>
      <c r="K293" s="47"/>
      <c r="L293" s="74" t="s">
        <v>132</v>
      </c>
      <c r="M293" s="48" t="s">
        <v>259</v>
      </c>
    </row>
    <row r="294" spans="1:13" s="9" customFormat="1" ht="60" customHeight="1">
      <c r="A294" s="29" t="s">
        <v>32</v>
      </c>
      <c r="B294" s="29"/>
      <c r="C294" s="29" t="s">
        <v>11</v>
      </c>
      <c r="D294" s="29"/>
      <c r="E294" s="115">
        <v>0.7</v>
      </c>
      <c r="F294" s="33">
        <v>0</v>
      </c>
      <c r="G294" s="115">
        <v>0.7</v>
      </c>
      <c r="H294" s="88">
        <f t="shared" si="55"/>
        <v>0</v>
      </c>
      <c r="I294" s="31">
        <f t="shared" ref="I294" si="56">G294/E294</f>
        <v>1</v>
      </c>
      <c r="J294" s="46" t="s">
        <v>234</v>
      </c>
      <c r="K294" s="47"/>
      <c r="L294" s="74" t="s">
        <v>132</v>
      </c>
      <c r="M294" s="48" t="s">
        <v>598</v>
      </c>
    </row>
    <row r="295" spans="1:13" s="9" customFormat="1" ht="28.5" customHeight="1">
      <c r="A295" s="91" t="s">
        <v>24</v>
      </c>
      <c r="B295" s="91"/>
      <c r="C295" s="91" t="s">
        <v>11</v>
      </c>
      <c r="D295" s="91"/>
      <c r="E295" s="97">
        <f>SUM(E292:E294)</f>
        <v>1.4</v>
      </c>
      <c r="F295" s="97"/>
      <c r="G295" s="97">
        <f>SUM(G292:G294)</f>
        <v>2.0999999999999996</v>
      </c>
      <c r="H295" s="97">
        <f>G295-E295</f>
        <v>0.69999999999999973</v>
      </c>
      <c r="I295" s="52">
        <f>G295/E295</f>
        <v>1.4999999999999998</v>
      </c>
      <c r="J295" s="53"/>
      <c r="K295" s="54"/>
      <c r="L295" s="75" t="s">
        <v>132</v>
      </c>
      <c r="M295" s="85"/>
    </row>
    <row r="296" spans="1:13" s="9" customFormat="1" ht="38.25" customHeight="1">
      <c r="A296" s="35" t="s">
        <v>359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75"/>
      <c r="M296" s="85"/>
    </row>
    <row r="297" spans="1:13" s="9" customFormat="1" ht="63" customHeight="1">
      <c r="A297" s="29" t="s">
        <v>30</v>
      </c>
      <c r="B297" s="29"/>
      <c r="C297" s="29" t="s">
        <v>11</v>
      </c>
      <c r="D297" s="29"/>
      <c r="E297" s="88">
        <v>1</v>
      </c>
      <c r="F297" s="88"/>
      <c r="G297" s="88">
        <v>0.8</v>
      </c>
      <c r="H297" s="88">
        <f>G297-E297</f>
        <v>-0.19999999999999996</v>
      </c>
      <c r="I297" s="31">
        <f t="shared" ref="I297" si="57">G297/E297</f>
        <v>0.8</v>
      </c>
      <c r="J297" s="46" t="s">
        <v>627</v>
      </c>
      <c r="K297" s="47"/>
      <c r="L297" s="72"/>
      <c r="M297" s="48" t="s">
        <v>599</v>
      </c>
    </row>
    <row r="298" spans="1:13" s="9" customFormat="1" ht="30.2" customHeight="1">
      <c r="A298" s="81" t="s">
        <v>212</v>
      </c>
      <c r="B298" s="116"/>
      <c r="C298" s="116"/>
      <c r="D298" s="82"/>
      <c r="E298" s="83">
        <f>E251+E242+E257+E265+E271+E273+E275+E280+E285+E295+E297+E290</f>
        <v>3154.6000000000008</v>
      </c>
      <c r="F298" s="83" t="e">
        <f>F242+F251+F257+F265+F271+F278+#REF!+#REF!+#REF!+#REF!+F283+F288+F295</f>
        <v>#REF!</v>
      </c>
      <c r="G298" s="83">
        <f>G242+G251+G257+G265+G271+G273+G275+G280+G285+G295+G297+G290</f>
        <v>3152.3999999999996</v>
      </c>
      <c r="H298" s="83">
        <f>G298-E298</f>
        <v>-2.2000000000011823</v>
      </c>
      <c r="I298" s="52">
        <f>G298/E298</f>
        <v>0.99930260571863272</v>
      </c>
      <c r="J298" s="59"/>
      <c r="K298" s="60"/>
      <c r="L298" s="74"/>
      <c r="M298" s="85"/>
    </row>
    <row r="299" spans="1:13" s="9" customFormat="1" ht="36" customHeight="1">
      <c r="A299" s="35" t="s">
        <v>360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75" t="s">
        <v>120</v>
      </c>
      <c r="M299" s="85"/>
    </row>
    <row r="300" spans="1:13" s="9" customFormat="1" ht="61.5" customHeight="1">
      <c r="A300" s="29" t="s">
        <v>28</v>
      </c>
      <c r="B300" s="29"/>
      <c r="C300" s="29" t="s">
        <v>11</v>
      </c>
      <c r="D300" s="29"/>
      <c r="E300" s="45">
        <v>52.6</v>
      </c>
      <c r="F300" s="33">
        <v>79</v>
      </c>
      <c r="G300" s="45">
        <v>52.3</v>
      </c>
      <c r="H300" s="88">
        <f t="shared" ref="H300:H307" si="58">G300-E300</f>
        <v>-0.30000000000000426</v>
      </c>
      <c r="I300" s="31">
        <f t="shared" si="29"/>
        <v>0.99429657794676796</v>
      </c>
      <c r="J300" s="46" t="s">
        <v>412</v>
      </c>
      <c r="K300" s="47"/>
      <c r="L300" s="74" t="s">
        <v>120</v>
      </c>
      <c r="M300" s="48" t="s">
        <v>600</v>
      </c>
    </row>
    <row r="301" spans="1:13" s="9" customFormat="1" ht="60" customHeight="1">
      <c r="A301" s="29" t="s">
        <v>30</v>
      </c>
      <c r="B301" s="29"/>
      <c r="C301" s="29" t="s">
        <v>11</v>
      </c>
      <c r="D301" s="29"/>
      <c r="E301" s="45">
        <v>38.200000000000003</v>
      </c>
      <c r="F301" s="33">
        <v>42.6</v>
      </c>
      <c r="G301" s="45">
        <v>37.6</v>
      </c>
      <c r="H301" s="88">
        <f t="shared" si="58"/>
        <v>-0.60000000000000142</v>
      </c>
      <c r="I301" s="31">
        <f t="shared" si="29"/>
        <v>0.98429319371727741</v>
      </c>
      <c r="J301" s="46" t="s">
        <v>412</v>
      </c>
      <c r="K301" s="47"/>
      <c r="L301" s="74" t="s">
        <v>120</v>
      </c>
      <c r="M301" s="48" t="s">
        <v>601</v>
      </c>
    </row>
    <row r="302" spans="1:13" s="9" customFormat="1" ht="60" customHeight="1">
      <c r="A302" s="29" t="s">
        <v>31</v>
      </c>
      <c r="B302" s="29"/>
      <c r="C302" s="29" t="s">
        <v>11</v>
      </c>
      <c r="D302" s="29"/>
      <c r="E302" s="45">
        <v>44.4</v>
      </c>
      <c r="F302" s="33">
        <v>63</v>
      </c>
      <c r="G302" s="45">
        <v>45.2</v>
      </c>
      <c r="H302" s="88">
        <f t="shared" si="58"/>
        <v>0.80000000000000426</v>
      </c>
      <c r="I302" s="31">
        <f t="shared" si="29"/>
        <v>1.0180180180180181</v>
      </c>
      <c r="J302" s="46" t="s">
        <v>234</v>
      </c>
      <c r="K302" s="47"/>
      <c r="L302" s="74" t="s">
        <v>120</v>
      </c>
      <c r="M302" s="48" t="s">
        <v>602</v>
      </c>
    </row>
    <row r="303" spans="1:13" s="9" customFormat="1" ht="60" customHeight="1">
      <c r="A303" s="29" t="s">
        <v>32</v>
      </c>
      <c r="B303" s="29"/>
      <c r="C303" s="29" t="s">
        <v>11</v>
      </c>
      <c r="D303" s="29"/>
      <c r="E303" s="45">
        <v>61.7</v>
      </c>
      <c r="F303" s="33">
        <v>75.3</v>
      </c>
      <c r="G303" s="45">
        <v>62</v>
      </c>
      <c r="H303" s="88">
        <f t="shared" si="58"/>
        <v>0.29999999999999716</v>
      </c>
      <c r="I303" s="31">
        <f t="shared" si="29"/>
        <v>1.0048622366288493</v>
      </c>
      <c r="J303" s="46" t="s">
        <v>234</v>
      </c>
      <c r="K303" s="47"/>
      <c r="L303" s="74" t="s">
        <v>120</v>
      </c>
      <c r="M303" s="48" t="s">
        <v>603</v>
      </c>
    </row>
    <row r="304" spans="1:13" s="9" customFormat="1" ht="58.7" customHeight="1">
      <c r="A304" s="29" t="s">
        <v>33</v>
      </c>
      <c r="B304" s="29"/>
      <c r="C304" s="29" t="s">
        <v>11</v>
      </c>
      <c r="D304" s="29"/>
      <c r="E304" s="45">
        <v>55.3</v>
      </c>
      <c r="F304" s="33">
        <v>50</v>
      </c>
      <c r="G304" s="45">
        <v>54.9</v>
      </c>
      <c r="H304" s="88">
        <f t="shared" si="58"/>
        <v>-0.39999999999999858</v>
      </c>
      <c r="I304" s="31">
        <f t="shared" si="29"/>
        <v>0.99276672694394219</v>
      </c>
      <c r="J304" s="46" t="s">
        <v>412</v>
      </c>
      <c r="K304" s="47"/>
      <c r="L304" s="74" t="s">
        <v>120</v>
      </c>
      <c r="M304" s="48" t="s">
        <v>604</v>
      </c>
    </row>
    <row r="305" spans="1:13" s="9" customFormat="1" ht="62.45" customHeight="1">
      <c r="A305" s="29" t="s">
        <v>34</v>
      </c>
      <c r="B305" s="29"/>
      <c r="C305" s="29" t="s">
        <v>11</v>
      </c>
      <c r="D305" s="29"/>
      <c r="E305" s="45">
        <v>52.5</v>
      </c>
      <c r="F305" s="33">
        <v>47.3</v>
      </c>
      <c r="G305" s="45">
        <v>51.8</v>
      </c>
      <c r="H305" s="88">
        <f t="shared" si="58"/>
        <v>-0.70000000000000284</v>
      </c>
      <c r="I305" s="31">
        <f t="shared" si="29"/>
        <v>0.98666666666666658</v>
      </c>
      <c r="J305" s="46" t="s">
        <v>412</v>
      </c>
      <c r="K305" s="47"/>
      <c r="L305" s="74" t="s">
        <v>120</v>
      </c>
      <c r="M305" s="48" t="s">
        <v>605</v>
      </c>
    </row>
    <row r="306" spans="1:13" s="12" customFormat="1" ht="45" customHeight="1">
      <c r="A306" s="29" t="s">
        <v>35</v>
      </c>
      <c r="B306" s="29"/>
      <c r="C306" s="29" t="s">
        <v>11</v>
      </c>
      <c r="D306" s="29"/>
      <c r="E306" s="45">
        <v>53</v>
      </c>
      <c r="F306" s="33">
        <v>53.3</v>
      </c>
      <c r="G306" s="45">
        <v>53.2</v>
      </c>
      <c r="H306" s="88">
        <f t="shared" si="58"/>
        <v>0.20000000000000284</v>
      </c>
      <c r="I306" s="31">
        <f t="shared" si="29"/>
        <v>1.0037735849056604</v>
      </c>
      <c r="J306" s="46" t="s">
        <v>234</v>
      </c>
      <c r="K306" s="47"/>
      <c r="L306" s="74" t="s">
        <v>120</v>
      </c>
      <c r="M306" s="48" t="s">
        <v>606</v>
      </c>
    </row>
    <row r="307" spans="1:13" s="9" customFormat="1" ht="60" customHeight="1">
      <c r="A307" s="29" t="s">
        <v>36</v>
      </c>
      <c r="B307" s="29"/>
      <c r="C307" s="29" t="s">
        <v>11</v>
      </c>
      <c r="D307" s="29"/>
      <c r="E307" s="45">
        <v>106.1</v>
      </c>
      <c r="F307" s="33">
        <v>105.3</v>
      </c>
      <c r="G307" s="45">
        <v>105.8</v>
      </c>
      <c r="H307" s="88">
        <f t="shared" si="58"/>
        <v>-0.29999999999999716</v>
      </c>
      <c r="I307" s="31">
        <f t="shared" si="29"/>
        <v>0.99717247879359094</v>
      </c>
      <c r="J307" s="46" t="s">
        <v>412</v>
      </c>
      <c r="K307" s="47"/>
      <c r="L307" s="74" t="s">
        <v>120</v>
      </c>
      <c r="M307" s="48" t="s">
        <v>607</v>
      </c>
    </row>
    <row r="308" spans="1:13" s="9" customFormat="1" ht="22.7" customHeight="1">
      <c r="A308" s="49" t="s">
        <v>24</v>
      </c>
      <c r="B308" s="49"/>
      <c r="C308" s="49" t="s">
        <v>11</v>
      </c>
      <c r="D308" s="49"/>
      <c r="E308" s="51">
        <f>SUM(E300:E307)</f>
        <v>463.80000000000007</v>
      </c>
      <c r="F308" s="51"/>
      <c r="G308" s="51">
        <f>SUM(G300:G307)</f>
        <v>462.8</v>
      </c>
      <c r="H308" s="97">
        <f>G308-E308</f>
        <v>-1.0000000000000568</v>
      </c>
      <c r="I308" s="52">
        <f>G308/E308</f>
        <v>0.99784389823199637</v>
      </c>
      <c r="J308" s="59"/>
      <c r="K308" s="60"/>
      <c r="L308" s="75" t="s">
        <v>120</v>
      </c>
      <c r="M308" s="85"/>
    </row>
    <row r="309" spans="1:13" s="9" customFormat="1" ht="41.25" customHeight="1">
      <c r="A309" s="35" t="s">
        <v>362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74" t="s">
        <v>253</v>
      </c>
      <c r="M309" s="85"/>
    </row>
    <row r="310" spans="1:13" s="12" customFormat="1" ht="60" customHeight="1">
      <c r="A310" s="29" t="s">
        <v>32</v>
      </c>
      <c r="B310" s="29"/>
      <c r="C310" s="29" t="s">
        <v>11</v>
      </c>
      <c r="D310" s="29"/>
      <c r="E310" s="33">
        <v>0.3</v>
      </c>
      <c r="F310" s="33">
        <v>0.3</v>
      </c>
      <c r="G310" s="33">
        <v>0.3</v>
      </c>
      <c r="H310" s="88">
        <f t="shared" ref="H310:H312" si="59">G310-E310</f>
        <v>0</v>
      </c>
      <c r="I310" s="31">
        <f t="shared" ref="I310:I311" si="60">G310/E310</f>
        <v>1</v>
      </c>
      <c r="J310" s="46" t="s">
        <v>234</v>
      </c>
      <c r="K310" s="47"/>
      <c r="L310" s="74" t="s">
        <v>253</v>
      </c>
      <c r="M310" s="48" t="s">
        <v>608</v>
      </c>
    </row>
    <row r="311" spans="1:13" s="12" customFormat="1" ht="67.7" customHeight="1">
      <c r="A311" s="29" t="s">
        <v>35</v>
      </c>
      <c r="B311" s="29"/>
      <c r="C311" s="29" t="s">
        <v>11</v>
      </c>
      <c r="D311" s="29"/>
      <c r="E311" s="33">
        <v>0.3</v>
      </c>
      <c r="F311" s="33"/>
      <c r="G311" s="33">
        <v>0.3</v>
      </c>
      <c r="H311" s="88">
        <f t="shared" si="59"/>
        <v>0</v>
      </c>
      <c r="I311" s="31">
        <f t="shared" si="60"/>
        <v>1</v>
      </c>
      <c r="J311" s="46" t="s">
        <v>234</v>
      </c>
      <c r="K311" s="47"/>
      <c r="L311" s="74" t="s">
        <v>253</v>
      </c>
      <c r="M311" s="48" t="s">
        <v>609</v>
      </c>
    </row>
    <row r="312" spans="1:13" s="12" customFormat="1" ht="33.75" customHeight="1">
      <c r="A312" s="81" t="s">
        <v>24</v>
      </c>
      <c r="B312" s="82"/>
      <c r="C312" s="49" t="s">
        <v>11</v>
      </c>
      <c r="D312" s="49"/>
      <c r="E312" s="51">
        <f>SUM(E310:E311)</f>
        <v>0.6</v>
      </c>
      <c r="F312" s="51"/>
      <c r="G312" s="51">
        <f>SUM(G310:G311)</f>
        <v>0.6</v>
      </c>
      <c r="H312" s="97">
        <f t="shared" si="59"/>
        <v>0</v>
      </c>
      <c r="I312" s="52"/>
      <c r="J312" s="43"/>
      <c r="K312" s="44"/>
      <c r="L312" s="74"/>
      <c r="M312" s="48"/>
    </row>
    <row r="313" spans="1:13" s="9" customFormat="1" ht="33.75" customHeight="1">
      <c r="A313" s="35" t="s">
        <v>361</v>
      </c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75" t="s">
        <v>355</v>
      </c>
      <c r="M313" s="85"/>
    </row>
    <row r="314" spans="1:13" s="9" customFormat="1" ht="60" customHeight="1">
      <c r="A314" s="29" t="s">
        <v>33</v>
      </c>
      <c r="B314" s="29"/>
      <c r="C314" s="29" t="s">
        <v>11</v>
      </c>
      <c r="D314" s="29"/>
      <c r="E314" s="33">
        <v>0</v>
      </c>
      <c r="F314" s="33">
        <v>0</v>
      </c>
      <c r="G314" s="33">
        <v>0</v>
      </c>
      <c r="H314" s="33">
        <f>G314-E314</f>
        <v>0</v>
      </c>
      <c r="I314" s="31"/>
      <c r="J314" s="46"/>
      <c r="K314" s="47"/>
      <c r="L314" s="74" t="s">
        <v>224</v>
      </c>
      <c r="M314" s="48" t="s">
        <v>259</v>
      </c>
    </row>
    <row r="315" spans="1:13" s="9" customFormat="1" ht="30.2" customHeight="1">
      <c r="A315" s="81" t="s">
        <v>24</v>
      </c>
      <c r="B315" s="82"/>
      <c r="C315" s="81" t="s">
        <v>11</v>
      </c>
      <c r="D315" s="82"/>
      <c r="E315" s="51">
        <f>SUM(E314:E314)</f>
        <v>0</v>
      </c>
      <c r="F315" s="51"/>
      <c r="G315" s="51">
        <f>SUM(G314:G314)</f>
        <v>0</v>
      </c>
      <c r="H315" s="51">
        <f>G315-E315</f>
        <v>0</v>
      </c>
      <c r="I315" s="31"/>
      <c r="J315" s="104"/>
      <c r="K315" s="105"/>
      <c r="L315" s="75" t="s">
        <v>224</v>
      </c>
      <c r="M315" s="48"/>
    </row>
    <row r="316" spans="1:13" s="9" customFormat="1" ht="30.2" customHeight="1">
      <c r="A316" s="59" t="s">
        <v>363</v>
      </c>
      <c r="B316" s="110"/>
      <c r="C316" s="110"/>
      <c r="D316" s="110"/>
      <c r="E316" s="110"/>
      <c r="F316" s="110"/>
      <c r="G316" s="110"/>
      <c r="H316" s="110"/>
      <c r="I316" s="110"/>
      <c r="J316" s="110"/>
      <c r="K316" s="60"/>
      <c r="L316" s="90" t="s">
        <v>356</v>
      </c>
      <c r="M316" s="48"/>
    </row>
    <row r="317" spans="1:13" s="9" customFormat="1" ht="65.25" customHeight="1">
      <c r="A317" s="29" t="s">
        <v>31</v>
      </c>
      <c r="B317" s="29"/>
      <c r="C317" s="29" t="s">
        <v>11</v>
      </c>
      <c r="D317" s="29"/>
      <c r="E317" s="33">
        <v>0.3</v>
      </c>
      <c r="F317" s="33"/>
      <c r="G317" s="33">
        <v>0.3</v>
      </c>
      <c r="H317" s="33">
        <f>G317-E317</f>
        <v>0</v>
      </c>
      <c r="I317" s="31">
        <f t="shared" ref="I317:I318" si="61">G317/E317</f>
        <v>1</v>
      </c>
      <c r="J317" s="46" t="s">
        <v>234</v>
      </c>
      <c r="K317" s="47"/>
      <c r="L317" s="87" t="s">
        <v>356</v>
      </c>
      <c r="M317" s="48" t="s">
        <v>610</v>
      </c>
    </row>
    <row r="318" spans="1:13" s="9" customFormat="1" ht="57.2" customHeight="1">
      <c r="A318" s="29" t="s">
        <v>33</v>
      </c>
      <c r="B318" s="29"/>
      <c r="C318" s="29" t="s">
        <v>11</v>
      </c>
      <c r="D318" s="29"/>
      <c r="E318" s="33">
        <v>0.7</v>
      </c>
      <c r="F318" s="33"/>
      <c r="G318" s="33">
        <v>0.7</v>
      </c>
      <c r="H318" s="33">
        <f t="shared" ref="H318:H320" si="62">G318-E318</f>
        <v>0</v>
      </c>
      <c r="I318" s="31">
        <f t="shared" si="61"/>
        <v>1</v>
      </c>
      <c r="J318" s="46" t="s">
        <v>234</v>
      </c>
      <c r="K318" s="47"/>
      <c r="L318" s="87" t="s">
        <v>356</v>
      </c>
      <c r="M318" s="48" t="s">
        <v>611</v>
      </c>
    </row>
    <row r="319" spans="1:13" s="9" customFormat="1" ht="57.75" customHeight="1">
      <c r="A319" s="29" t="s">
        <v>34</v>
      </c>
      <c r="B319" s="29"/>
      <c r="C319" s="29" t="s">
        <v>11</v>
      </c>
      <c r="D319" s="29"/>
      <c r="E319" s="33">
        <v>0</v>
      </c>
      <c r="F319" s="33"/>
      <c r="G319" s="33">
        <v>0.5</v>
      </c>
      <c r="H319" s="33">
        <f t="shared" si="62"/>
        <v>0.5</v>
      </c>
      <c r="I319" s="31"/>
      <c r="J319" s="46" t="s">
        <v>596</v>
      </c>
      <c r="K319" s="47"/>
      <c r="L319" s="87" t="s">
        <v>356</v>
      </c>
      <c r="M319" s="48" t="s">
        <v>259</v>
      </c>
    </row>
    <row r="320" spans="1:13" s="9" customFormat="1" ht="30.2" customHeight="1">
      <c r="A320" s="81" t="s">
        <v>24</v>
      </c>
      <c r="B320" s="82"/>
      <c r="C320" s="49" t="s">
        <v>11</v>
      </c>
      <c r="D320" s="49"/>
      <c r="E320" s="51">
        <f>SUM(E317:E319)</f>
        <v>1</v>
      </c>
      <c r="F320" s="51"/>
      <c r="G320" s="51">
        <f>SUM(G317:G319)</f>
        <v>1.5</v>
      </c>
      <c r="H320" s="33">
        <f t="shared" si="62"/>
        <v>0.5</v>
      </c>
      <c r="I320" s="31"/>
      <c r="J320" s="104"/>
      <c r="K320" s="105"/>
      <c r="L320" s="75"/>
      <c r="M320" s="48"/>
    </row>
    <row r="321" spans="1:13" s="9" customFormat="1" ht="30.2" customHeight="1">
      <c r="A321" s="59" t="s">
        <v>364</v>
      </c>
      <c r="B321" s="110"/>
      <c r="C321" s="110"/>
      <c r="D321" s="110"/>
      <c r="E321" s="110"/>
      <c r="F321" s="110"/>
      <c r="G321" s="110"/>
      <c r="H321" s="110"/>
      <c r="I321" s="110"/>
      <c r="J321" s="110"/>
      <c r="K321" s="60"/>
      <c r="L321" s="75" t="s">
        <v>357</v>
      </c>
      <c r="M321" s="48"/>
    </row>
    <row r="322" spans="1:13" s="9" customFormat="1" ht="59.25" customHeight="1">
      <c r="A322" s="29" t="s">
        <v>33</v>
      </c>
      <c r="B322" s="29"/>
      <c r="C322" s="29" t="s">
        <v>11</v>
      </c>
      <c r="D322" s="29"/>
      <c r="E322" s="33">
        <v>6</v>
      </c>
      <c r="F322" s="33"/>
      <c r="G322" s="33">
        <v>6</v>
      </c>
      <c r="H322" s="33">
        <f>G322-E322</f>
        <v>0</v>
      </c>
      <c r="I322" s="31">
        <f t="shared" ref="I322:I324" si="63">G322/E322</f>
        <v>1</v>
      </c>
      <c r="J322" s="46" t="s">
        <v>234</v>
      </c>
      <c r="K322" s="47"/>
      <c r="L322" s="74" t="s">
        <v>357</v>
      </c>
      <c r="M322" s="48" t="s">
        <v>612</v>
      </c>
    </row>
    <row r="323" spans="1:13" s="9" customFormat="1" ht="30.2" customHeight="1">
      <c r="A323" s="59" t="s">
        <v>365</v>
      </c>
      <c r="B323" s="110"/>
      <c r="C323" s="110"/>
      <c r="D323" s="110"/>
      <c r="E323" s="110"/>
      <c r="F323" s="110"/>
      <c r="G323" s="110"/>
      <c r="H323" s="110"/>
      <c r="I323" s="110"/>
      <c r="J323" s="110"/>
      <c r="K323" s="60"/>
      <c r="L323" s="75" t="s">
        <v>358</v>
      </c>
      <c r="M323" s="48"/>
    </row>
    <row r="324" spans="1:13" s="9" customFormat="1" ht="61.5" customHeight="1">
      <c r="A324" s="29" t="s">
        <v>33</v>
      </c>
      <c r="B324" s="29"/>
      <c r="C324" s="29" t="s">
        <v>11</v>
      </c>
      <c r="D324" s="29"/>
      <c r="E324" s="33">
        <v>1.3</v>
      </c>
      <c r="F324" s="33"/>
      <c r="G324" s="33">
        <v>1.3</v>
      </c>
      <c r="H324" s="33">
        <f>G324-E324</f>
        <v>0</v>
      </c>
      <c r="I324" s="31">
        <f t="shared" si="63"/>
        <v>1</v>
      </c>
      <c r="J324" s="46" t="s">
        <v>234</v>
      </c>
      <c r="K324" s="47"/>
      <c r="L324" s="74" t="s">
        <v>358</v>
      </c>
      <c r="M324" s="48" t="s">
        <v>613</v>
      </c>
    </row>
    <row r="325" spans="1:13" s="9" customFormat="1" ht="23.25" customHeight="1">
      <c r="A325" s="81" t="s">
        <v>213</v>
      </c>
      <c r="B325" s="116"/>
      <c r="C325" s="116"/>
      <c r="D325" s="82"/>
      <c r="E325" s="51">
        <f>E308+E312+E315+E320+E324+E322</f>
        <v>472.7000000000001</v>
      </c>
      <c r="F325" s="51">
        <f t="shared" ref="F325" si="64">F308+F312+F315+F320</f>
        <v>0</v>
      </c>
      <c r="G325" s="51">
        <f>G308+G312+G315+G320+G322+G324</f>
        <v>472.20000000000005</v>
      </c>
      <c r="H325" s="51">
        <f>H314+H310+H308</f>
        <v>-1.0000000000000568</v>
      </c>
      <c r="I325" s="52">
        <f>G325/E325</f>
        <v>0.99894224666807685</v>
      </c>
      <c r="J325" s="59"/>
      <c r="K325" s="60"/>
      <c r="L325" s="74"/>
      <c r="M325" s="85"/>
    </row>
    <row r="326" spans="1:13" s="9" customFormat="1" ht="36" customHeight="1">
      <c r="A326" s="59" t="s">
        <v>366</v>
      </c>
      <c r="B326" s="110"/>
      <c r="C326" s="110"/>
      <c r="D326" s="110"/>
      <c r="E326" s="110"/>
      <c r="F326" s="110"/>
      <c r="G326" s="110"/>
      <c r="H326" s="110"/>
      <c r="I326" s="110"/>
      <c r="J326" s="110"/>
      <c r="K326" s="60"/>
      <c r="L326" s="74" t="s">
        <v>173</v>
      </c>
      <c r="M326" s="85"/>
    </row>
    <row r="327" spans="1:13" s="9" customFormat="1" ht="99.75" customHeight="1">
      <c r="A327" s="43" t="s">
        <v>37</v>
      </c>
      <c r="B327" s="44"/>
      <c r="C327" s="43" t="s">
        <v>38</v>
      </c>
      <c r="D327" s="44"/>
      <c r="E327" s="65">
        <v>66783</v>
      </c>
      <c r="F327" s="65">
        <v>88538</v>
      </c>
      <c r="G327" s="65">
        <v>86731.5</v>
      </c>
      <c r="H327" s="65">
        <f>G327-E327</f>
        <v>19948.5</v>
      </c>
      <c r="I327" s="31">
        <f t="shared" ref="I327:I356" si="65">G327/E327</f>
        <v>1.2987062575805219</v>
      </c>
      <c r="J327" s="46" t="s">
        <v>614</v>
      </c>
      <c r="K327" s="47"/>
      <c r="L327" s="74" t="s">
        <v>173</v>
      </c>
      <c r="M327" s="48" t="s">
        <v>616</v>
      </c>
    </row>
    <row r="328" spans="1:13" s="9" customFormat="1" ht="21.75" customHeight="1">
      <c r="A328" s="81" t="s">
        <v>24</v>
      </c>
      <c r="B328" s="82"/>
      <c r="C328" s="81" t="s">
        <v>38</v>
      </c>
      <c r="D328" s="82"/>
      <c r="E328" s="83">
        <f>SUM(E327:E327)</f>
        <v>66783</v>
      </c>
      <c r="F328" s="83"/>
      <c r="G328" s="83">
        <f>SUM(G327:G327)</f>
        <v>86731.5</v>
      </c>
      <c r="H328" s="83">
        <f>G328-E328</f>
        <v>19948.5</v>
      </c>
      <c r="I328" s="52">
        <f>G328/E328</f>
        <v>1.2987062575805219</v>
      </c>
      <c r="J328" s="59"/>
      <c r="K328" s="60"/>
      <c r="L328" s="75" t="s">
        <v>173</v>
      </c>
      <c r="M328" s="85"/>
    </row>
    <row r="329" spans="1:13" s="9" customFormat="1" ht="25.5" customHeight="1">
      <c r="A329" s="59" t="s">
        <v>367</v>
      </c>
      <c r="B329" s="110"/>
      <c r="C329" s="110"/>
      <c r="D329" s="110"/>
      <c r="E329" s="110"/>
      <c r="F329" s="110"/>
      <c r="G329" s="110"/>
      <c r="H329" s="110"/>
      <c r="I329" s="110"/>
      <c r="J329" s="110"/>
      <c r="K329" s="60"/>
      <c r="L329" s="74" t="s">
        <v>220</v>
      </c>
      <c r="M329" s="85"/>
    </row>
    <row r="330" spans="1:13" s="9" customFormat="1" ht="69.75" customHeight="1">
      <c r="A330" s="43" t="s">
        <v>37</v>
      </c>
      <c r="B330" s="44"/>
      <c r="C330" s="43" t="s">
        <v>38</v>
      </c>
      <c r="D330" s="44"/>
      <c r="E330" s="65">
        <v>1260</v>
      </c>
      <c r="F330" s="65">
        <v>1080</v>
      </c>
      <c r="G330" s="65">
        <v>1192</v>
      </c>
      <c r="H330" s="33">
        <f t="shared" ref="H330" si="66">G330-E330</f>
        <v>-68</v>
      </c>
      <c r="I330" s="31">
        <f t="shared" ref="I330" si="67">G330/E330</f>
        <v>0.946031746031746</v>
      </c>
      <c r="J330" s="46" t="s">
        <v>617</v>
      </c>
      <c r="K330" s="47"/>
      <c r="L330" s="74" t="s">
        <v>220</v>
      </c>
      <c r="M330" s="48" t="s">
        <v>615</v>
      </c>
    </row>
    <row r="331" spans="1:13" s="9" customFormat="1" ht="27" customHeight="1">
      <c r="A331" s="59" t="s">
        <v>368</v>
      </c>
      <c r="B331" s="110"/>
      <c r="C331" s="110"/>
      <c r="D331" s="110"/>
      <c r="E331" s="110"/>
      <c r="F331" s="110"/>
      <c r="G331" s="110"/>
      <c r="H331" s="110"/>
      <c r="I331" s="110"/>
      <c r="J331" s="110"/>
      <c r="K331" s="60"/>
      <c r="L331" s="74" t="s">
        <v>174</v>
      </c>
      <c r="M331" s="85"/>
    </row>
    <row r="332" spans="1:13" s="9" customFormat="1" ht="65.25" customHeight="1">
      <c r="A332" s="29" t="s">
        <v>37</v>
      </c>
      <c r="B332" s="29"/>
      <c r="C332" s="29" t="s">
        <v>38</v>
      </c>
      <c r="D332" s="29"/>
      <c r="E332" s="65">
        <v>0</v>
      </c>
      <c r="F332" s="65"/>
      <c r="G332" s="65">
        <v>1422</v>
      </c>
      <c r="H332" s="65">
        <f t="shared" ref="H332:H356" si="68">G332-E332</f>
        <v>1422</v>
      </c>
      <c r="I332" s="31"/>
      <c r="J332" s="46" t="s">
        <v>614</v>
      </c>
      <c r="K332" s="47"/>
      <c r="L332" s="74" t="s">
        <v>174</v>
      </c>
      <c r="M332" s="48" t="s">
        <v>259</v>
      </c>
    </row>
    <row r="333" spans="1:13" s="9" customFormat="1" ht="25.5" customHeight="1">
      <c r="A333" s="49" t="s">
        <v>24</v>
      </c>
      <c r="B333" s="49"/>
      <c r="C333" s="49" t="s">
        <v>38</v>
      </c>
      <c r="D333" s="49"/>
      <c r="E333" s="83">
        <f>SUM(E332:E332)</f>
        <v>0</v>
      </c>
      <c r="F333" s="83"/>
      <c r="G333" s="83">
        <f>SUM(G332:G332)</f>
        <v>1422</v>
      </c>
      <c r="H333" s="83">
        <f>G333-E333</f>
        <v>1422</v>
      </c>
      <c r="I333" s="52"/>
      <c r="J333" s="59"/>
      <c r="K333" s="60"/>
      <c r="L333" s="75" t="s">
        <v>174</v>
      </c>
      <c r="M333" s="85"/>
    </row>
    <row r="334" spans="1:13" s="9" customFormat="1" ht="27.75" customHeight="1">
      <c r="A334" s="35" t="s">
        <v>369</v>
      </c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74" t="s">
        <v>175</v>
      </c>
      <c r="M334" s="85"/>
    </row>
    <row r="335" spans="1:13" s="9" customFormat="1" ht="60.75" customHeight="1">
      <c r="A335" s="29" t="s">
        <v>37</v>
      </c>
      <c r="B335" s="29"/>
      <c r="C335" s="29" t="s">
        <v>38</v>
      </c>
      <c r="D335" s="29"/>
      <c r="E335" s="65">
        <v>63981</v>
      </c>
      <c r="F335" s="65">
        <v>70114</v>
      </c>
      <c r="G335" s="65">
        <v>65023.5</v>
      </c>
      <c r="H335" s="65">
        <f t="shared" si="68"/>
        <v>1042.5</v>
      </c>
      <c r="I335" s="31">
        <f t="shared" si="65"/>
        <v>1.0162938997514888</v>
      </c>
      <c r="J335" s="46" t="s">
        <v>614</v>
      </c>
      <c r="K335" s="47"/>
      <c r="L335" s="74" t="s">
        <v>175</v>
      </c>
      <c r="M335" s="48" t="s">
        <v>618</v>
      </c>
    </row>
    <row r="336" spans="1:13" s="9" customFormat="1" ht="25.5" customHeight="1">
      <c r="A336" s="49" t="s">
        <v>24</v>
      </c>
      <c r="B336" s="49"/>
      <c r="C336" s="49" t="s">
        <v>38</v>
      </c>
      <c r="D336" s="49"/>
      <c r="E336" s="83">
        <f>SUM(E335:E335)</f>
        <v>63981</v>
      </c>
      <c r="F336" s="83"/>
      <c r="G336" s="83">
        <f>SUM(G335)</f>
        <v>65023.5</v>
      </c>
      <c r="H336" s="83">
        <f>G336-E336</f>
        <v>1042.5</v>
      </c>
      <c r="I336" s="52">
        <f>G336/E336</f>
        <v>1.0162938997514888</v>
      </c>
      <c r="J336" s="59"/>
      <c r="K336" s="60"/>
      <c r="L336" s="75" t="s">
        <v>175</v>
      </c>
      <c r="M336" s="85"/>
    </row>
    <row r="337" spans="1:14" s="9" customFormat="1" ht="30.75" customHeight="1">
      <c r="A337" s="62" t="s">
        <v>370</v>
      </c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74" t="s">
        <v>176</v>
      </c>
      <c r="M337" s="85"/>
    </row>
    <row r="338" spans="1:14" s="12" customFormat="1" ht="73.5" customHeight="1">
      <c r="A338" s="29" t="s">
        <v>37</v>
      </c>
      <c r="B338" s="29"/>
      <c r="C338" s="29" t="s">
        <v>38</v>
      </c>
      <c r="D338" s="29"/>
      <c r="E338" s="65">
        <v>8242</v>
      </c>
      <c r="F338" s="65">
        <v>10239</v>
      </c>
      <c r="G338" s="65">
        <v>8965</v>
      </c>
      <c r="H338" s="65">
        <f t="shared" si="68"/>
        <v>723</v>
      </c>
      <c r="I338" s="31">
        <f t="shared" si="65"/>
        <v>1.0877214268381461</v>
      </c>
      <c r="J338" s="46" t="s">
        <v>614</v>
      </c>
      <c r="K338" s="47"/>
      <c r="L338" s="74" t="s">
        <v>176</v>
      </c>
      <c r="M338" s="48" t="s">
        <v>619</v>
      </c>
      <c r="N338" s="9"/>
    </row>
    <row r="339" spans="1:14" s="9" customFormat="1" ht="30.75" customHeight="1">
      <c r="A339" s="49" t="s">
        <v>24</v>
      </c>
      <c r="B339" s="49"/>
      <c r="C339" s="49" t="s">
        <v>38</v>
      </c>
      <c r="D339" s="49"/>
      <c r="E339" s="83">
        <f>SUM(E338:E338)</f>
        <v>8242</v>
      </c>
      <c r="F339" s="83"/>
      <c r="G339" s="83">
        <f>SUM(G338:G338)</f>
        <v>8965</v>
      </c>
      <c r="H339" s="83">
        <f>G339-E339</f>
        <v>723</v>
      </c>
      <c r="I339" s="52">
        <f>G339/E339</f>
        <v>1.0877214268381461</v>
      </c>
      <c r="J339" s="59"/>
      <c r="K339" s="60"/>
      <c r="L339" s="75" t="s">
        <v>176</v>
      </c>
      <c r="M339" s="85"/>
    </row>
    <row r="340" spans="1:14" s="9" customFormat="1" ht="32.25" customHeight="1">
      <c r="A340" s="35" t="s">
        <v>371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74" t="s">
        <v>177</v>
      </c>
      <c r="M340" s="85"/>
    </row>
    <row r="341" spans="1:14" s="9" customFormat="1" ht="59.25" customHeight="1">
      <c r="A341" s="29" t="s">
        <v>37</v>
      </c>
      <c r="B341" s="29"/>
      <c r="C341" s="29" t="s">
        <v>38</v>
      </c>
      <c r="D341" s="29"/>
      <c r="E341" s="65">
        <v>43846</v>
      </c>
      <c r="F341" s="65">
        <v>62632.5</v>
      </c>
      <c r="G341" s="65">
        <v>43071</v>
      </c>
      <c r="H341" s="65">
        <f t="shared" si="68"/>
        <v>-775</v>
      </c>
      <c r="I341" s="31">
        <f t="shared" si="65"/>
        <v>0.9823244993842084</v>
      </c>
      <c r="J341" s="46" t="s">
        <v>617</v>
      </c>
      <c r="K341" s="47"/>
      <c r="L341" s="74" t="s">
        <v>177</v>
      </c>
      <c r="M341" s="48" t="s">
        <v>620</v>
      </c>
    </row>
    <row r="342" spans="1:14" s="9" customFormat="1" ht="35.450000000000003" customHeight="1">
      <c r="A342" s="49" t="s">
        <v>24</v>
      </c>
      <c r="B342" s="49"/>
      <c r="C342" s="49" t="s">
        <v>38</v>
      </c>
      <c r="D342" s="49"/>
      <c r="E342" s="70">
        <f>SUM(E341:E341)</f>
        <v>43846</v>
      </c>
      <c r="F342" s="70"/>
      <c r="G342" s="70">
        <f>SUM(G341:G341)</f>
        <v>43071</v>
      </c>
      <c r="H342" s="70">
        <f>G342-E342</f>
        <v>-775</v>
      </c>
      <c r="I342" s="52">
        <f>G342/E342</f>
        <v>0.9823244993842084</v>
      </c>
      <c r="J342" s="59"/>
      <c r="K342" s="60"/>
      <c r="L342" s="75" t="s">
        <v>177</v>
      </c>
      <c r="M342" s="85"/>
    </row>
    <row r="343" spans="1:14" s="9" customFormat="1" ht="40.700000000000003" customHeight="1">
      <c r="A343" s="35" t="s">
        <v>372</v>
      </c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6" t="s">
        <v>222</v>
      </c>
      <c r="M343" s="58"/>
    </row>
    <row r="344" spans="1:14" s="9" customFormat="1" ht="45" customHeight="1">
      <c r="A344" s="29" t="s">
        <v>37</v>
      </c>
      <c r="B344" s="29"/>
      <c r="C344" s="29" t="s">
        <v>39</v>
      </c>
      <c r="D344" s="29"/>
      <c r="E344" s="33">
        <v>41</v>
      </c>
      <c r="F344" s="33">
        <v>102</v>
      </c>
      <c r="G344" s="33">
        <v>41</v>
      </c>
      <c r="H344" s="33">
        <f t="shared" si="68"/>
        <v>0</v>
      </c>
      <c r="I344" s="31">
        <f t="shared" si="65"/>
        <v>1</v>
      </c>
      <c r="J344" s="46" t="s">
        <v>234</v>
      </c>
      <c r="K344" s="47"/>
      <c r="L344" s="36" t="s">
        <v>222</v>
      </c>
      <c r="M344" s="48" t="s">
        <v>346</v>
      </c>
    </row>
    <row r="345" spans="1:14" s="9" customFormat="1" ht="27" customHeight="1">
      <c r="A345" s="35" t="s">
        <v>373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6" t="s">
        <v>178</v>
      </c>
      <c r="M345" s="56"/>
    </row>
    <row r="346" spans="1:14" s="9" customFormat="1" ht="45" customHeight="1">
      <c r="A346" s="29" t="s">
        <v>40</v>
      </c>
      <c r="B346" s="29"/>
      <c r="C346" s="29" t="s">
        <v>254</v>
      </c>
      <c r="D346" s="29"/>
      <c r="E346" s="33">
        <v>6234</v>
      </c>
      <c r="F346" s="33">
        <v>27</v>
      </c>
      <c r="G346" s="33">
        <v>6234</v>
      </c>
      <c r="H346" s="33">
        <f t="shared" si="68"/>
        <v>0</v>
      </c>
      <c r="I346" s="31">
        <f t="shared" si="65"/>
        <v>1</v>
      </c>
      <c r="J346" s="46" t="s">
        <v>234</v>
      </c>
      <c r="K346" s="47"/>
      <c r="L346" s="36" t="s">
        <v>178</v>
      </c>
      <c r="M346" s="48" t="s">
        <v>621</v>
      </c>
    </row>
    <row r="347" spans="1:14" s="9" customFormat="1" ht="25.5" customHeight="1">
      <c r="A347" s="35" t="s">
        <v>374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6" t="s">
        <v>179</v>
      </c>
      <c r="M347" s="56"/>
    </row>
    <row r="348" spans="1:14" s="9" customFormat="1" ht="45" customHeight="1">
      <c r="A348" s="29" t="s">
        <v>40</v>
      </c>
      <c r="B348" s="29"/>
      <c r="C348" s="29" t="s">
        <v>254</v>
      </c>
      <c r="D348" s="29"/>
      <c r="E348" s="33">
        <v>520</v>
      </c>
      <c r="F348" s="33">
        <v>2</v>
      </c>
      <c r="G348" s="33">
        <v>520</v>
      </c>
      <c r="H348" s="33">
        <f t="shared" si="68"/>
        <v>0</v>
      </c>
      <c r="I348" s="31">
        <f t="shared" si="65"/>
        <v>1</v>
      </c>
      <c r="J348" s="46" t="s">
        <v>234</v>
      </c>
      <c r="K348" s="47"/>
      <c r="L348" s="36" t="s">
        <v>179</v>
      </c>
      <c r="M348" s="48" t="s">
        <v>622</v>
      </c>
    </row>
    <row r="349" spans="1:14" s="9" customFormat="1" ht="37.5" customHeight="1">
      <c r="A349" s="35" t="s">
        <v>375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6" t="s">
        <v>180</v>
      </c>
      <c r="M349" s="58"/>
    </row>
    <row r="350" spans="1:14" s="9" customFormat="1" ht="45" customHeight="1">
      <c r="A350" s="29" t="s">
        <v>40</v>
      </c>
      <c r="B350" s="29"/>
      <c r="C350" s="29" t="s">
        <v>254</v>
      </c>
      <c r="D350" s="29"/>
      <c r="E350" s="33">
        <v>3229</v>
      </c>
      <c r="F350" s="33">
        <v>1</v>
      </c>
      <c r="G350" s="33">
        <v>3229</v>
      </c>
      <c r="H350" s="33">
        <f t="shared" si="68"/>
        <v>0</v>
      </c>
      <c r="I350" s="31">
        <f t="shared" si="65"/>
        <v>1</v>
      </c>
      <c r="J350" s="46" t="s">
        <v>234</v>
      </c>
      <c r="K350" s="47"/>
      <c r="L350" s="36" t="s">
        <v>180</v>
      </c>
      <c r="M350" s="48" t="s">
        <v>623</v>
      </c>
    </row>
    <row r="351" spans="1:14" s="9" customFormat="1" ht="28.5" customHeight="1">
      <c r="A351" s="35" t="s">
        <v>376</v>
      </c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63" t="s">
        <v>134</v>
      </c>
      <c r="M351" s="56"/>
    </row>
    <row r="352" spans="1:14" s="9" customFormat="1" ht="40.700000000000003" customHeight="1">
      <c r="A352" s="29" t="s">
        <v>40</v>
      </c>
      <c r="B352" s="29"/>
      <c r="C352" s="29" t="s">
        <v>254</v>
      </c>
      <c r="D352" s="29"/>
      <c r="E352" s="33">
        <v>2688</v>
      </c>
      <c r="F352" s="33">
        <v>29</v>
      </c>
      <c r="G352" s="33">
        <v>2688</v>
      </c>
      <c r="H352" s="33">
        <f t="shared" si="68"/>
        <v>0</v>
      </c>
      <c r="I352" s="31">
        <f t="shared" si="65"/>
        <v>1</v>
      </c>
      <c r="J352" s="46" t="s">
        <v>234</v>
      </c>
      <c r="K352" s="47"/>
      <c r="L352" s="63" t="s">
        <v>134</v>
      </c>
      <c r="M352" s="48" t="s">
        <v>624</v>
      </c>
    </row>
    <row r="353" spans="1:13" s="9" customFormat="1" ht="15" customHeight="1">
      <c r="A353" s="35" t="s">
        <v>377</v>
      </c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6" t="s">
        <v>182</v>
      </c>
      <c r="M353" s="58"/>
    </row>
    <row r="354" spans="1:13" s="9" customFormat="1" ht="45">
      <c r="A354" s="29" t="s">
        <v>41</v>
      </c>
      <c r="B354" s="29"/>
      <c r="C354" s="29" t="s">
        <v>42</v>
      </c>
      <c r="D354" s="29"/>
      <c r="E354" s="33">
        <v>416.2</v>
      </c>
      <c r="F354" s="33">
        <v>421.41</v>
      </c>
      <c r="G354" s="33">
        <v>416.2</v>
      </c>
      <c r="H354" s="33">
        <f t="shared" si="68"/>
        <v>0</v>
      </c>
      <c r="I354" s="31">
        <f t="shared" si="65"/>
        <v>1</v>
      </c>
      <c r="J354" s="46" t="s">
        <v>234</v>
      </c>
      <c r="K354" s="47"/>
      <c r="L354" s="36" t="s">
        <v>182</v>
      </c>
      <c r="M354" s="48" t="s">
        <v>625</v>
      </c>
    </row>
    <row r="355" spans="1:13" s="9" customFormat="1" ht="35.450000000000003" customHeight="1">
      <c r="A355" s="35" t="s">
        <v>378</v>
      </c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6" t="s">
        <v>223</v>
      </c>
      <c r="M355" s="117"/>
    </row>
    <row r="356" spans="1:13" s="9" customFormat="1" ht="46.5" customHeight="1">
      <c r="A356" s="29" t="s">
        <v>41</v>
      </c>
      <c r="B356" s="29"/>
      <c r="C356" s="29" t="s">
        <v>183</v>
      </c>
      <c r="D356" s="29"/>
      <c r="E356" s="33">
        <v>2063</v>
      </c>
      <c r="F356" s="33">
        <v>1549</v>
      </c>
      <c r="G356" s="33">
        <v>2063</v>
      </c>
      <c r="H356" s="33">
        <f t="shared" si="68"/>
        <v>0</v>
      </c>
      <c r="I356" s="31">
        <f t="shared" si="65"/>
        <v>1</v>
      </c>
      <c r="J356" s="46" t="s">
        <v>234</v>
      </c>
      <c r="K356" s="47"/>
      <c r="L356" s="36" t="s">
        <v>223</v>
      </c>
      <c r="M356" s="48" t="s">
        <v>626</v>
      </c>
    </row>
    <row r="357" spans="1:13" s="9" customFormat="1" ht="15.75">
      <c r="A357" s="118" t="s">
        <v>43</v>
      </c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36"/>
      <c r="M357" s="37"/>
    </row>
    <row r="358" spans="1:13" s="9" customFormat="1" ht="21.2" customHeight="1">
      <c r="A358" s="35" t="s">
        <v>127</v>
      </c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6" t="s">
        <v>173</v>
      </c>
      <c r="M358" s="37"/>
    </row>
    <row r="359" spans="1:13" s="12" customFormat="1" ht="69" customHeight="1">
      <c r="A359" s="29" t="s">
        <v>44</v>
      </c>
      <c r="B359" s="29"/>
      <c r="C359" s="29" t="s">
        <v>38</v>
      </c>
      <c r="D359" s="29"/>
      <c r="E359" s="30">
        <v>31954</v>
      </c>
      <c r="F359" s="30">
        <v>31669</v>
      </c>
      <c r="G359" s="30">
        <v>31704</v>
      </c>
      <c r="H359" s="30">
        <f>G359-E359</f>
        <v>-250</v>
      </c>
      <c r="I359" s="31">
        <f t="shared" ref="I359:I406" si="69">G359/E359</f>
        <v>0.992176253364211</v>
      </c>
      <c r="J359" s="46" t="s">
        <v>393</v>
      </c>
      <c r="K359" s="47"/>
      <c r="L359" s="36" t="s">
        <v>173</v>
      </c>
      <c r="M359" s="36" t="s">
        <v>379</v>
      </c>
    </row>
    <row r="360" spans="1:13" s="9" customFormat="1" ht="87.75" customHeight="1">
      <c r="A360" s="29" t="s">
        <v>45</v>
      </c>
      <c r="B360" s="29"/>
      <c r="C360" s="29" t="s">
        <v>38</v>
      </c>
      <c r="D360" s="29"/>
      <c r="E360" s="30">
        <v>8996</v>
      </c>
      <c r="F360" s="30">
        <v>12766</v>
      </c>
      <c r="G360" s="30">
        <v>8729</v>
      </c>
      <c r="H360" s="30">
        <f>G360-E360</f>
        <v>-267</v>
      </c>
      <c r="I360" s="31">
        <f t="shared" si="69"/>
        <v>0.97032014228546015</v>
      </c>
      <c r="J360" s="46" t="s">
        <v>393</v>
      </c>
      <c r="K360" s="47"/>
      <c r="L360" s="36" t="s">
        <v>173</v>
      </c>
      <c r="M360" s="36" t="s">
        <v>394</v>
      </c>
    </row>
    <row r="361" spans="1:13" s="9" customFormat="1" ht="15" customHeight="1">
      <c r="A361" s="49" t="s">
        <v>24</v>
      </c>
      <c r="B361" s="49"/>
      <c r="C361" s="49" t="s">
        <v>38</v>
      </c>
      <c r="D361" s="49"/>
      <c r="E361" s="119">
        <f>SUM(E359:E360)</f>
        <v>40950</v>
      </c>
      <c r="F361" s="119"/>
      <c r="G361" s="119">
        <f t="shared" ref="G361:H361" si="70">SUM(G359:G360)</f>
        <v>40433</v>
      </c>
      <c r="H361" s="119">
        <f t="shared" si="70"/>
        <v>-517</v>
      </c>
      <c r="I361" s="52">
        <f t="shared" si="69"/>
        <v>0.98737484737484738</v>
      </c>
      <c r="J361" s="59" t="s">
        <v>261</v>
      </c>
      <c r="K361" s="60"/>
      <c r="L361" s="36" t="s">
        <v>173</v>
      </c>
      <c r="M361" s="94"/>
    </row>
    <row r="362" spans="1:13" s="9" customFormat="1" ht="20.25" customHeight="1">
      <c r="A362" s="35" t="s">
        <v>171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6" t="s">
        <v>185</v>
      </c>
      <c r="M362" s="94"/>
    </row>
    <row r="363" spans="1:13" s="12" customFormat="1" ht="64.5" customHeight="1">
      <c r="A363" s="43" t="s">
        <v>44</v>
      </c>
      <c r="B363" s="44"/>
      <c r="C363" s="43" t="s">
        <v>38</v>
      </c>
      <c r="D363" s="44"/>
      <c r="E363" s="30">
        <v>3553</v>
      </c>
      <c r="F363" s="30">
        <v>2372</v>
      </c>
      <c r="G363" s="30">
        <v>3553</v>
      </c>
      <c r="H363" s="30">
        <f>G363-E363</f>
        <v>0</v>
      </c>
      <c r="I363" s="31">
        <f t="shared" si="69"/>
        <v>1</v>
      </c>
      <c r="J363" s="120" t="s">
        <v>261</v>
      </c>
      <c r="K363" s="121"/>
      <c r="L363" s="36" t="s">
        <v>185</v>
      </c>
      <c r="M363" s="36" t="s">
        <v>380</v>
      </c>
    </row>
    <row r="364" spans="1:13" s="9" customFormat="1" ht="60" customHeight="1">
      <c r="A364" s="43" t="s">
        <v>45</v>
      </c>
      <c r="B364" s="44"/>
      <c r="C364" s="43" t="s">
        <v>38</v>
      </c>
      <c r="D364" s="44"/>
      <c r="E364" s="30">
        <v>533</v>
      </c>
      <c r="F364" s="30">
        <v>1098</v>
      </c>
      <c r="G364" s="30">
        <v>533</v>
      </c>
      <c r="H364" s="30">
        <f>G364-E364</f>
        <v>0</v>
      </c>
      <c r="I364" s="31">
        <f t="shared" si="69"/>
        <v>1</v>
      </c>
      <c r="J364" s="120" t="s">
        <v>261</v>
      </c>
      <c r="K364" s="121"/>
      <c r="L364" s="36" t="s">
        <v>185</v>
      </c>
      <c r="M364" s="36" t="s">
        <v>395</v>
      </c>
    </row>
    <row r="365" spans="1:13" s="9" customFormat="1" ht="15" customHeight="1">
      <c r="A365" s="49" t="s">
        <v>24</v>
      </c>
      <c r="B365" s="49"/>
      <c r="C365" s="49" t="s">
        <v>38</v>
      </c>
      <c r="D365" s="49"/>
      <c r="E365" s="119">
        <f>SUM(E363:E364)</f>
        <v>4086</v>
      </c>
      <c r="F365" s="119"/>
      <c r="G365" s="119">
        <f>SUM(G363:G364)</f>
        <v>4086</v>
      </c>
      <c r="H365" s="119">
        <f>SUM(H363:H364)</f>
        <v>0</v>
      </c>
      <c r="I365" s="52">
        <f>G365/E365</f>
        <v>1</v>
      </c>
      <c r="J365" s="59" t="s">
        <v>349</v>
      </c>
      <c r="K365" s="60"/>
      <c r="L365" s="36" t="s">
        <v>185</v>
      </c>
      <c r="M365" s="94"/>
    </row>
    <row r="366" spans="1:13" s="9" customFormat="1" ht="24" customHeight="1">
      <c r="A366" s="35" t="s">
        <v>172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6" t="s">
        <v>191</v>
      </c>
      <c r="M366" s="94"/>
    </row>
    <row r="367" spans="1:13" s="12" customFormat="1" ht="60" customHeight="1">
      <c r="A367" s="29" t="s">
        <v>44</v>
      </c>
      <c r="B367" s="29"/>
      <c r="C367" s="29" t="s">
        <v>38</v>
      </c>
      <c r="D367" s="29"/>
      <c r="E367" s="30">
        <v>2926</v>
      </c>
      <c r="F367" s="30">
        <v>1941</v>
      </c>
      <c r="G367" s="30">
        <v>2926</v>
      </c>
      <c r="H367" s="30">
        <f>G367-E367</f>
        <v>0</v>
      </c>
      <c r="I367" s="31">
        <f t="shared" ref="I367:I368" si="71">G367/E367</f>
        <v>1</v>
      </c>
      <c r="J367" s="120" t="s">
        <v>261</v>
      </c>
      <c r="K367" s="121"/>
      <c r="L367" s="36" t="s">
        <v>191</v>
      </c>
      <c r="M367" s="36" t="s">
        <v>396</v>
      </c>
    </row>
    <row r="368" spans="1:13" s="9" customFormat="1" ht="60" customHeight="1">
      <c r="A368" s="29" t="s">
        <v>45</v>
      </c>
      <c r="B368" s="29"/>
      <c r="C368" s="29" t="s">
        <v>38</v>
      </c>
      <c r="D368" s="29"/>
      <c r="E368" s="30">
        <v>533</v>
      </c>
      <c r="F368" s="30">
        <v>2872</v>
      </c>
      <c r="G368" s="30">
        <v>533</v>
      </c>
      <c r="H368" s="30">
        <f>G368-E368</f>
        <v>0</v>
      </c>
      <c r="I368" s="31">
        <f t="shared" si="71"/>
        <v>1</v>
      </c>
      <c r="J368" s="120" t="s">
        <v>261</v>
      </c>
      <c r="K368" s="121"/>
      <c r="L368" s="36" t="s">
        <v>191</v>
      </c>
      <c r="M368" s="36" t="s">
        <v>397</v>
      </c>
    </row>
    <row r="369" spans="1:13" s="9" customFormat="1" ht="15" customHeight="1">
      <c r="A369" s="49" t="s">
        <v>24</v>
      </c>
      <c r="B369" s="49"/>
      <c r="C369" s="49" t="s">
        <v>38</v>
      </c>
      <c r="D369" s="49"/>
      <c r="E369" s="119">
        <f>SUM(E367:E368)</f>
        <v>3459</v>
      </c>
      <c r="F369" s="119"/>
      <c r="G369" s="119">
        <f>SUM(G367:G368)</f>
        <v>3459</v>
      </c>
      <c r="H369" s="119">
        <f>SUM(H367:H368)</f>
        <v>0</v>
      </c>
      <c r="I369" s="52">
        <f>G369/E369</f>
        <v>1</v>
      </c>
      <c r="J369" s="59" t="s">
        <v>349</v>
      </c>
      <c r="K369" s="60"/>
      <c r="L369" s="36" t="s">
        <v>191</v>
      </c>
      <c r="M369" s="94"/>
    </row>
    <row r="370" spans="1:13" s="9" customFormat="1" ht="29.25" customHeight="1">
      <c r="A370" s="35" t="s">
        <v>187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6" t="s">
        <v>188</v>
      </c>
      <c r="M370" s="94"/>
    </row>
    <row r="371" spans="1:13" s="12" customFormat="1" ht="60" customHeight="1">
      <c r="A371" s="29" t="s">
        <v>44</v>
      </c>
      <c r="B371" s="29"/>
      <c r="C371" s="29" t="s">
        <v>38</v>
      </c>
      <c r="D371" s="29"/>
      <c r="E371" s="30">
        <v>1463</v>
      </c>
      <c r="F371" s="30">
        <v>647</v>
      </c>
      <c r="G371" s="30">
        <v>1463</v>
      </c>
      <c r="H371" s="30">
        <f>G371-E371</f>
        <v>0</v>
      </c>
      <c r="I371" s="31">
        <f t="shared" ref="I371:I372" si="72">G371/E371</f>
        <v>1</v>
      </c>
      <c r="J371" s="120" t="s">
        <v>261</v>
      </c>
      <c r="K371" s="121"/>
      <c r="L371" s="36" t="s">
        <v>188</v>
      </c>
      <c r="M371" s="36" t="s">
        <v>381</v>
      </c>
    </row>
    <row r="372" spans="1:13" s="9" customFormat="1" ht="60" customHeight="1">
      <c r="A372" s="29" t="s">
        <v>45</v>
      </c>
      <c r="B372" s="29"/>
      <c r="C372" s="29" t="s">
        <v>38</v>
      </c>
      <c r="D372" s="29"/>
      <c r="E372" s="30">
        <v>533</v>
      </c>
      <c r="F372" s="30">
        <v>1351</v>
      </c>
      <c r="G372" s="30">
        <v>533</v>
      </c>
      <c r="H372" s="30">
        <f>G372-E372</f>
        <v>0</v>
      </c>
      <c r="I372" s="31">
        <f t="shared" si="72"/>
        <v>1</v>
      </c>
      <c r="J372" s="120" t="s">
        <v>261</v>
      </c>
      <c r="K372" s="121"/>
      <c r="L372" s="36" t="s">
        <v>188</v>
      </c>
      <c r="M372" s="36" t="s">
        <v>395</v>
      </c>
    </row>
    <row r="373" spans="1:13" s="9" customFormat="1" ht="15" customHeight="1">
      <c r="A373" s="49" t="s">
        <v>24</v>
      </c>
      <c r="B373" s="49"/>
      <c r="C373" s="49" t="s">
        <v>38</v>
      </c>
      <c r="D373" s="49"/>
      <c r="E373" s="119">
        <f>SUM(E371:E372)</f>
        <v>1996</v>
      </c>
      <c r="F373" s="119"/>
      <c r="G373" s="119">
        <f>SUM(G371:G372)</f>
        <v>1996</v>
      </c>
      <c r="H373" s="119">
        <f>SUM(H371:H372)</f>
        <v>0</v>
      </c>
      <c r="I373" s="52">
        <f>G373/E373</f>
        <v>1</v>
      </c>
      <c r="J373" s="59" t="s">
        <v>349</v>
      </c>
      <c r="K373" s="60"/>
      <c r="L373" s="36" t="s">
        <v>188</v>
      </c>
      <c r="M373" s="94"/>
    </row>
    <row r="374" spans="1:13" s="9" customFormat="1" ht="24" customHeight="1">
      <c r="A374" s="35" t="s">
        <v>189</v>
      </c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6" t="s">
        <v>186</v>
      </c>
      <c r="M374" s="94"/>
    </row>
    <row r="375" spans="1:13" s="12" customFormat="1" ht="60" customHeight="1">
      <c r="A375" s="29" t="s">
        <v>44</v>
      </c>
      <c r="B375" s="29"/>
      <c r="C375" s="29" t="s">
        <v>38</v>
      </c>
      <c r="D375" s="29"/>
      <c r="E375" s="30">
        <v>6270</v>
      </c>
      <c r="F375" s="30">
        <v>5607</v>
      </c>
      <c r="G375" s="30">
        <v>6270</v>
      </c>
      <c r="H375" s="30">
        <f>G375-E375</f>
        <v>0</v>
      </c>
      <c r="I375" s="31">
        <f t="shared" ref="I375:I376" si="73">G375/E375</f>
        <v>1</v>
      </c>
      <c r="J375" s="120" t="s">
        <v>261</v>
      </c>
      <c r="K375" s="121"/>
      <c r="L375" s="36" t="s">
        <v>186</v>
      </c>
      <c r="M375" s="36" t="s">
        <v>382</v>
      </c>
    </row>
    <row r="376" spans="1:13" s="9" customFormat="1" ht="60" customHeight="1">
      <c r="A376" s="29" t="s">
        <v>45</v>
      </c>
      <c r="B376" s="29"/>
      <c r="C376" s="29" t="s">
        <v>38</v>
      </c>
      <c r="D376" s="29"/>
      <c r="E376" s="30">
        <v>1523</v>
      </c>
      <c r="F376" s="30">
        <v>2956</v>
      </c>
      <c r="G376" s="30">
        <v>1523</v>
      </c>
      <c r="H376" s="30">
        <f>G376-E376</f>
        <v>0</v>
      </c>
      <c r="I376" s="31">
        <f t="shared" si="73"/>
        <v>1</v>
      </c>
      <c r="J376" s="120" t="s">
        <v>261</v>
      </c>
      <c r="K376" s="121"/>
      <c r="L376" s="36" t="s">
        <v>186</v>
      </c>
      <c r="M376" s="36" t="s">
        <v>398</v>
      </c>
    </row>
    <row r="377" spans="1:13" s="9" customFormat="1" ht="15" customHeight="1">
      <c r="A377" s="49" t="s">
        <v>24</v>
      </c>
      <c r="B377" s="49"/>
      <c r="C377" s="49" t="s">
        <v>38</v>
      </c>
      <c r="D377" s="49"/>
      <c r="E377" s="119">
        <f>SUM(E375:E376)</f>
        <v>7793</v>
      </c>
      <c r="F377" s="119"/>
      <c r="G377" s="119">
        <f>SUM(G375:G376)</f>
        <v>7793</v>
      </c>
      <c r="H377" s="119">
        <f>SUM(H375:H376)</f>
        <v>0</v>
      </c>
      <c r="I377" s="52">
        <f>G377/E377</f>
        <v>1</v>
      </c>
      <c r="J377" s="59" t="s">
        <v>349</v>
      </c>
      <c r="K377" s="60"/>
      <c r="L377" s="36" t="s">
        <v>186</v>
      </c>
      <c r="M377" s="94"/>
    </row>
    <row r="378" spans="1:13" s="9" customFormat="1" ht="15" customHeight="1">
      <c r="A378" s="35" t="s">
        <v>190</v>
      </c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6" t="s">
        <v>184</v>
      </c>
      <c r="M378" s="58"/>
    </row>
    <row r="379" spans="1:13" s="9" customFormat="1" ht="61.5" customHeight="1">
      <c r="A379" s="29" t="s">
        <v>44</v>
      </c>
      <c r="B379" s="29"/>
      <c r="C379" s="29" t="s">
        <v>38</v>
      </c>
      <c r="D379" s="29"/>
      <c r="E379" s="30">
        <v>2299</v>
      </c>
      <c r="F379" s="30">
        <v>2588</v>
      </c>
      <c r="G379" s="30">
        <v>2299</v>
      </c>
      <c r="H379" s="30">
        <f>G379-E379</f>
        <v>0</v>
      </c>
      <c r="I379" s="31">
        <f t="shared" ref="I379" si="74">G379/E379</f>
        <v>1</v>
      </c>
      <c r="J379" s="120" t="s">
        <v>261</v>
      </c>
      <c r="K379" s="121"/>
      <c r="L379" s="36" t="s">
        <v>184</v>
      </c>
      <c r="M379" s="36" t="s">
        <v>383</v>
      </c>
    </row>
    <row r="380" spans="1:13" s="9" customFormat="1" ht="15" customHeight="1">
      <c r="A380" s="35" t="s">
        <v>195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6" t="s">
        <v>196</v>
      </c>
      <c r="M380" s="58"/>
    </row>
    <row r="381" spans="1:13" s="9" customFormat="1" ht="60" customHeight="1">
      <c r="A381" s="29" t="s">
        <v>45</v>
      </c>
      <c r="B381" s="29"/>
      <c r="C381" s="29" t="s">
        <v>38</v>
      </c>
      <c r="D381" s="29"/>
      <c r="E381" s="30">
        <v>23224</v>
      </c>
      <c r="F381" s="30">
        <v>22548</v>
      </c>
      <c r="G381" s="30">
        <v>23224</v>
      </c>
      <c r="H381" s="30">
        <f>G381-E381</f>
        <v>0</v>
      </c>
      <c r="I381" s="31">
        <f t="shared" ref="I381" si="75">G381/E381</f>
        <v>1</v>
      </c>
      <c r="J381" s="120" t="s">
        <v>261</v>
      </c>
      <c r="K381" s="121"/>
      <c r="L381" s="36" t="s">
        <v>196</v>
      </c>
      <c r="M381" s="36" t="s">
        <v>399</v>
      </c>
    </row>
    <row r="382" spans="1:13" s="9" customFormat="1" ht="15" customHeight="1">
      <c r="A382" s="35" t="s">
        <v>197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6" t="s">
        <v>198</v>
      </c>
      <c r="M382" s="58"/>
    </row>
    <row r="383" spans="1:13" s="9" customFormat="1" ht="60" customHeight="1">
      <c r="A383" s="29" t="s">
        <v>45</v>
      </c>
      <c r="B383" s="29"/>
      <c r="C383" s="29" t="s">
        <v>38</v>
      </c>
      <c r="D383" s="29"/>
      <c r="E383" s="30">
        <v>2437</v>
      </c>
      <c r="F383" s="30">
        <v>3547</v>
      </c>
      <c r="G383" s="30">
        <v>2437</v>
      </c>
      <c r="H383" s="30">
        <f>G383-E383</f>
        <v>0</v>
      </c>
      <c r="I383" s="31">
        <f t="shared" ref="I383" si="76">G383/E383</f>
        <v>1</v>
      </c>
      <c r="J383" s="120" t="s">
        <v>261</v>
      </c>
      <c r="K383" s="121"/>
      <c r="L383" s="36" t="s">
        <v>198</v>
      </c>
      <c r="M383" s="36" t="s">
        <v>400</v>
      </c>
    </row>
    <row r="384" spans="1:13" s="9" customFormat="1" ht="36" customHeight="1">
      <c r="A384" s="35" t="s">
        <v>128</v>
      </c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6" t="s">
        <v>225</v>
      </c>
      <c r="M384" s="58"/>
    </row>
    <row r="385" spans="1:13" s="9" customFormat="1" ht="71.45" customHeight="1">
      <c r="A385" s="29" t="s">
        <v>46</v>
      </c>
      <c r="B385" s="29"/>
      <c r="C385" s="29" t="s">
        <v>47</v>
      </c>
      <c r="D385" s="29"/>
      <c r="E385" s="33">
        <v>27</v>
      </c>
      <c r="F385" s="33">
        <v>27</v>
      </c>
      <c r="G385" s="33">
        <v>27</v>
      </c>
      <c r="H385" s="30">
        <f>G385-E385</f>
        <v>0</v>
      </c>
      <c r="I385" s="31">
        <f t="shared" si="69"/>
        <v>1</v>
      </c>
      <c r="J385" s="120" t="s">
        <v>261</v>
      </c>
      <c r="K385" s="121"/>
      <c r="L385" s="36" t="s">
        <v>225</v>
      </c>
      <c r="M385" s="36" t="s">
        <v>384</v>
      </c>
    </row>
    <row r="386" spans="1:13" s="9" customFormat="1" ht="32.25" customHeight="1">
      <c r="A386" s="35" t="s">
        <v>85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6" t="s">
        <v>192</v>
      </c>
      <c r="M386" s="58"/>
    </row>
    <row r="387" spans="1:13" s="9" customFormat="1" ht="60" customHeight="1">
      <c r="A387" s="29" t="s">
        <v>46</v>
      </c>
      <c r="B387" s="29"/>
      <c r="C387" s="29" t="s">
        <v>48</v>
      </c>
      <c r="D387" s="29"/>
      <c r="E387" s="33">
        <v>20</v>
      </c>
      <c r="F387" s="33">
        <v>20</v>
      </c>
      <c r="G387" s="33">
        <v>20</v>
      </c>
      <c r="H387" s="30">
        <f>G387-E387</f>
        <v>0</v>
      </c>
      <c r="I387" s="31">
        <f t="shared" si="69"/>
        <v>1</v>
      </c>
      <c r="J387" s="120" t="s">
        <v>261</v>
      </c>
      <c r="K387" s="121"/>
      <c r="L387" s="36" t="s">
        <v>192</v>
      </c>
      <c r="M387" s="36" t="s">
        <v>385</v>
      </c>
    </row>
    <row r="388" spans="1:13" s="9" customFormat="1" ht="34.5" customHeight="1">
      <c r="A388" s="35" t="s">
        <v>86</v>
      </c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6" t="s">
        <v>193</v>
      </c>
      <c r="M388" s="58"/>
    </row>
    <row r="389" spans="1:13" s="9" customFormat="1" ht="66.75" customHeight="1">
      <c r="A389" s="29" t="s">
        <v>46</v>
      </c>
      <c r="B389" s="29"/>
      <c r="C389" s="29" t="s">
        <v>47</v>
      </c>
      <c r="D389" s="29"/>
      <c r="E389" s="33">
        <v>20</v>
      </c>
      <c r="F389" s="33">
        <v>20</v>
      </c>
      <c r="G389" s="33">
        <v>20</v>
      </c>
      <c r="H389" s="30">
        <f>G389-E389</f>
        <v>0</v>
      </c>
      <c r="I389" s="31">
        <f t="shared" si="69"/>
        <v>1</v>
      </c>
      <c r="J389" s="120" t="s">
        <v>261</v>
      </c>
      <c r="K389" s="121"/>
      <c r="L389" s="36" t="s">
        <v>193</v>
      </c>
      <c r="M389" s="36" t="s">
        <v>386</v>
      </c>
    </row>
    <row r="390" spans="1:13" s="9" customFormat="1" ht="33" customHeight="1">
      <c r="A390" s="35" t="s">
        <v>87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6" t="s">
        <v>194</v>
      </c>
      <c r="M390" s="58"/>
    </row>
    <row r="391" spans="1:13" s="9" customFormat="1" ht="57.75" customHeight="1">
      <c r="A391" s="29" t="s">
        <v>46</v>
      </c>
      <c r="B391" s="29"/>
      <c r="C391" s="29" t="s">
        <v>47</v>
      </c>
      <c r="D391" s="29"/>
      <c r="E391" s="33">
        <v>12</v>
      </c>
      <c r="F391" s="33">
        <v>12</v>
      </c>
      <c r="G391" s="33">
        <v>12</v>
      </c>
      <c r="H391" s="30">
        <f>G391-E391</f>
        <v>0</v>
      </c>
      <c r="I391" s="31">
        <f t="shared" si="69"/>
        <v>1</v>
      </c>
      <c r="J391" s="120" t="s">
        <v>261</v>
      </c>
      <c r="K391" s="121"/>
      <c r="L391" s="36" t="s">
        <v>194</v>
      </c>
      <c r="M391" s="36" t="s">
        <v>387</v>
      </c>
    </row>
    <row r="392" spans="1:13" s="9" customFormat="1" ht="17.45" customHeight="1">
      <c r="A392" s="35" t="s">
        <v>129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6" t="s">
        <v>226</v>
      </c>
      <c r="M392" s="58"/>
    </row>
    <row r="393" spans="1:13" s="9" customFormat="1" ht="60" customHeight="1">
      <c r="A393" s="29" t="s">
        <v>49</v>
      </c>
      <c r="B393" s="29"/>
      <c r="C393" s="29" t="s">
        <v>50</v>
      </c>
      <c r="D393" s="29"/>
      <c r="E393" s="33">
        <v>34</v>
      </c>
      <c r="F393" s="33">
        <v>34</v>
      </c>
      <c r="G393" s="33">
        <v>34</v>
      </c>
      <c r="H393" s="30">
        <f>G393-E393</f>
        <v>0</v>
      </c>
      <c r="I393" s="31">
        <f t="shared" si="69"/>
        <v>1</v>
      </c>
      <c r="J393" s="120" t="s">
        <v>261</v>
      </c>
      <c r="K393" s="121"/>
      <c r="L393" s="36" t="s">
        <v>226</v>
      </c>
      <c r="M393" s="36" t="s">
        <v>401</v>
      </c>
    </row>
    <row r="394" spans="1:13" s="9" customFormat="1" ht="22.7" customHeight="1">
      <c r="A394" s="35" t="s">
        <v>227</v>
      </c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6" t="s">
        <v>228</v>
      </c>
      <c r="M394" s="58"/>
    </row>
    <row r="395" spans="1:13" s="9" customFormat="1" ht="32.25" customHeight="1">
      <c r="A395" s="122" t="s">
        <v>49</v>
      </c>
      <c r="B395" s="123"/>
      <c r="C395" s="122" t="s">
        <v>47</v>
      </c>
      <c r="D395" s="123"/>
      <c r="E395" s="124">
        <v>110</v>
      </c>
      <c r="F395" s="33">
        <v>110</v>
      </c>
      <c r="G395" s="124">
        <v>110</v>
      </c>
      <c r="H395" s="125">
        <f>G395-E395</f>
        <v>0</v>
      </c>
      <c r="I395" s="126">
        <f t="shared" si="69"/>
        <v>1</v>
      </c>
      <c r="J395" s="127" t="s">
        <v>261</v>
      </c>
      <c r="K395" s="128"/>
      <c r="L395" s="129" t="s">
        <v>228</v>
      </c>
      <c r="M395" s="38" t="s">
        <v>402</v>
      </c>
    </row>
    <row r="396" spans="1:13" s="9" customFormat="1" ht="32.25" customHeight="1">
      <c r="A396" s="130"/>
      <c r="B396" s="131"/>
      <c r="C396" s="130"/>
      <c r="D396" s="131"/>
      <c r="E396" s="132"/>
      <c r="F396" s="33"/>
      <c r="G396" s="132"/>
      <c r="H396" s="133"/>
      <c r="I396" s="134"/>
      <c r="J396" s="135"/>
      <c r="K396" s="136"/>
      <c r="L396" s="137"/>
      <c r="M396" s="40"/>
    </row>
    <row r="397" spans="1:13" s="9" customFormat="1" ht="15" customHeight="1">
      <c r="A397" s="35" t="s">
        <v>229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6" t="s">
        <v>230</v>
      </c>
      <c r="M397" s="58"/>
    </row>
    <row r="398" spans="1:13" s="9" customFormat="1" ht="60.75" customHeight="1">
      <c r="A398" s="29" t="s">
        <v>49</v>
      </c>
      <c r="B398" s="29"/>
      <c r="C398" s="29" t="s">
        <v>47</v>
      </c>
      <c r="D398" s="29"/>
      <c r="E398" s="33">
        <v>15</v>
      </c>
      <c r="F398" s="33">
        <v>15</v>
      </c>
      <c r="G398" s="33">
        <v>15</v>
      </c>
      <c r="H398" s="30">
        <f>G398-E398</f>
        <v>0</v>
      </c>
      <c r="I398" s="31">
        <f t="shared" si="69"/>
        <v>1</v>
      </c>
      <c r="J398" s="46" t="s">
        <v>261</v>
      </c>
      <c r="K398" s="47"/>
      <c r="L398" s="36" t="s">
        <v>230</v>
      </c>
      <c r="M398" s="38" t="s">
        <v>403</v>
      </c>
    </row>
    <row r="399" spans="1:13" s="9" customFormat="1" ht="15" customHeight="1">
      <c r="A399" s="35" t="s">
        <v>130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74" t="s">
        <v>199</v>
      </c>
      <c r="M399" s="40"/>
    </row>
    <row r="400" spans="1:13" s="9" customFormat="1" ht="60" customHeight="1">
      <c r="A400" s="29" t="s">
        <v>51</v>
      </c>
      <c r="B400" s="29"/>
      <c r="C400" s="29" t="s">
        <v>52</v>
      </c>
      <c r="D400" s="29"/>
      <c r="E400" s="30">
        <v>206000</v>
      </c>
      <c r="F400" s="30">
        <v>142200</v>
      </c>
      <c r="G400" s="30">
        <v>220157</v>
      </c>
      <c r="H400" s="30">
        <f>G400-E400</f>
        <v>14157</v>
      </c>
      <c r="I400" s="31">
        <f t="shared" si="69"/>
        <v>1.0687233009708739</v>
      </c>
      <c r="J400" s="46" t="s">
        <v>409</v>
      </c>
      <c r="K400" s="47"/>
      <c r="L400" s="74" t="s">
        <v>199</v>
      </c>
      <c r="M400" s="38" t="s">
        <v>404</v>
      </c>
    </row>
    <row r="401" spans="1:13" s="9" customFormat="1" ht="15" customHeight="1">
      <c r="A401" s="35" t="s">
        <v>200</v>
      </c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74" t="s">
        <v>201</v>
      </c>
      <c r="M401" s="40"/>
    </row>
    <row r="402" spans="1:13" s="9" customFormat="1" ht="60" customHeight="1">
      <c r="A402" s="29" t="s">
        <v>53</v>
      </c>
      <c r="B402" s="29"/>
      <c r="C402" s="29" t="s">
        <v>52</v>
      </c>
      <c r="D402" s="29"/>
      <c r="E402" s="30">
        <v>110000</v>
      </c>
      <c r="F402" s="30">
        <v>109800</v>
      </c>
      <c r="G402" s="30">
        <v>111718</v>
      </c>
      <c r="H402" s="30">
        <f>G402-E402</f>
        <v>1718</v>
      </c>
      <c r="I402" s="31">
        <f t="shared" si="69"/>
        <v>1.0156181818181818</v>
      </c>
      <c r="J402" s="46" t="s">
        <v>411</v>
      </c>
      <c r="K402" s="47"/>
      <c r="L402" s="74" t="s">
        <v>201</v>
      </c>
      <c r="M402" s="38" t="s">
        <v>405</v>
      </c>
    </row>
    <row r="403" spans="1:13" s="9" customFormat="1" ht="15" customHeight="1">
      <c r="A403" s="35" t="s">
        <v>202</v>
      </c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74" t="s">
        <v>203</v>
      </c>
      <c r="M403" s="40"/>
    </row>
    <row r="404" spans="1:13" s="9" customFormat="1" ht="54" customHeight="1">
      <c r="A404" s="29" t="s">
        <v>53</v>
      </c>
      <c r="B404" s="29"/>
      <c r="C404" s="29" t="s">
        <v>54</v>
      </c>
      <c r="D404" s="29"/>
      <c r="E404" s="30">
        <v>4500</v>
      </c>
      <c r="F404" s="30">
        <v>4800</v>
      </c>
      <c r="G404" s="138">
        <v>4702</v>
      </c>
      <c r="H404" s="30">
        <f>G404-E404</f>
        <v>202</v>
      </c>
      <c r="I404" s="31">
        <f t="shared" si="69"/>
        <v>1.044888888888889</v>
      </c>
      <c r="J404" s="46" t="s">
        <v>410</v>
      </c>
      <c r="K404" s="47"/>
      <c r="L404" s="74" t="s">
        <v>203</v>
      </c>
      <c r="M404" s="36" t="s">
        <v>407</v>
      </c>
    </row>
    <row r="405" spans="1:13" s="9" customFormat="1" ht="15" customHeight="1">
      <c r="A405" s="35" t="s">
        <v>204</v>
      </c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74" t="s">
        <v>205</v>
      </c>
      <c r="M405" s="37"/>
    </row>
    <row r="406" spans="1:13" s="9" customFormat="1" ht="45" customHeight="1">
      <c r="A406" s="29" t="s">
        <v>53</v>
      </c>
      <c r="B406" s="29"/>
      <c r="C406" s="29" t="s">
        <v>55</v>
      </c>
      <c r="D406" s="29"/>
      <c r="E406" s="30">
        <v>275000</v>
      </c>
      <c r="F406" s="30">
        <v>350000</v>
      </c>
      <c r="G406" s="30">
        <v>275959</v>
      </c>
      <c r="H406" s="30">
        <f>G406-E406</f>
        <v>959</v>
      </c>
      <c r="I406" s="31">
        <f t="shared" si="69"/>
        <v>1.0034872727272728</v>
      </c>
      <c r="J406" s="46" t="s">
        <v>261</v>
      </c>
      <c r="K406" s="47"/>
      <c r="L406" s="74" t="s">
        <v>205</v>
      </c>
      <c r="M406" s="36" t="s">
        <v>406</v>
      </c>
    </row>
    <row r="407" spans="1:13" s="9" customFormat="1" ht="15" customHeight="1">
      <c r="A407" s="35" t="s">
        <v>88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6" t="s">
        <v>178</v>
      </c>
      <c r="M407" s="37"/>
    </row>
    <row r="408" spans="1:13" s="9" customFormat="1" ht="15" customHeight="1">
      <c r="A408" s="122" t="s">
        <v>57</v>
      </c>
      <c r="B408" s="123"/>
      <c r="C408" s="29" t="s">
        <v>56</v>
      </c>
      <c r="D408" s="29"/>
      <c r="E408" s="29">
        <v>5</v>
      </c>
      <c r="F408" s="124">
        <v>5</v>
      </c>
      <c r="G408" s="29">
        <v>5</v>
      </c>
      <c r="H408" s="29">
        <v>0</v>
      </c>
      <c r="I408" s="139">
        <f>G408/E408</f>
        <v>1</v>
      </c>
      <c r="J408" s="140" t="s">
        <v>261</v>
      </c>
      <c r="K408" s="141"/>
      <c r="L408" s="129" t="s">
        <v>178</v>
      </c>
      <c r="M408" s="38" t="s">
        <v>388</v>
      </c>
    </row>
    <row r="409" spans="1:13" s="9" customFormat="1" ht="50.25" customHeight="1">
      <c r="A409" s="130"/>
      <c r="B409" s="131"/>
      <c r="C409" s="29"/>
      <c r="D409" s="29"/>
      <c r="E409" s="29"/>
      <c r="F409" s="132"/>
      <c r="G409" s="29"/>
      <c r="H409" s="29"/>
      <c r="I409" s="139"/>
      <c r="J409" s="142"/>
      <c r="K409" s="143"/>
      <c r="L409" s="144"/>
      <c r="M409" s="40"/>
    </row>
    <row r="410" spans="1:13" s="9" customFormat="1" ht="15" customHeight="1">
      <c r="A410" s="35" t="s">
        <v>89</v>
      </c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6" t="s">
        <v>179</v>
      </c>
      <c r="M410" s="37"/>
    </row>
    <row r="411" spans="1:13" s="9" customFormat="1" ht="15" customHeight="1">
      <c r="A411" s="122" t="s">
        <v>57</v>
      </c>
      <c r="B411" s="123"/>
      <c r="C411" s="29" t="s">
        <v>56</v>
      </c>
      <c r="D411" s="29"/>
      <c r="E411" s="29">
        <v>1</v>
      </c>
      <c r="F411" s="124">
        <v>1</v>
      </c>
      <c r="G411" s="29">
        <v>1</v>
      </c>
      <c r="H411" s="29">
        <v>0</v>
      </c>
      <c r="I411" s="139">
        <f>G411/E411</f>
        <v>1</v>
      </c>
      <c r="J411" s="140" t="s">
        <v>261</v>
      </c>
      <c r="K411" s="141"/>
      <c r="L411" s="129" t="s">
        <v>179</v>
      </c>
      <c r="M411" s="38" t="s">
        <v>389</v>
      </c>
    </row>
    <row r="412" spans="1:13" s="9" customFormat="1" ht="54" customHeight="1">
      <c r="A412" s="130"/>
      <c r="B412" s="131"/>
      <c r="C412" s="29"/>
      <c r="D412" s="29"/>
      <c r="E412" s="29"/>
      <c r="F412" s="132"/>
      <c r="G412" s="29"/>
      <c r="H412" s="29"/>
      <c r="I412" s="139"/>
      <c r="J412" s="142"/>
      <c r="K412" s="143"/>
      <c r="L412" s="137"/>
      <c r="M412" s="40"/>
    </row>
    <row r="413" spans="1:13" s="9" customFormat="1" ht="28.5" customHeight="1">
      <c r="A413" s="35" t="s">
        <v>90</v>
      </c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145" t="s">
        <v>206</v>
      </c>
      <c r="M413" s="146"/>
    </row>
    <row r="414" spans="1:13" s="9" customFormat="1" ht="15" customHeight="1">
      <c r="A414" s="122" t="s">
        <v>57</v>
      </c>
      <c r="B414" s="123"/>
      <c r="C414" s="29" t="s">
        <v>56</v>
      </c>
      <c r="D414" s="29"/>
      <c r="E414" s="29">
        <v>1</v>
      </c>
      <c r="F414" s="124">
        <v>1</v>
      </c>
      <c r="G414" s="29">
        <v>1</v>
      </c>
      <c r="H414" s="29">
        <v>0</v>
      </c>
      <c r="I414" s="139">
        <f>G414/E414</f>
        <v>1</v>
      </c>
      <c r="J414" s="140" t="s">
        <v>261</v>
      </c>
      <c r="K414" s="141"/>
      <c r="L414" s="129" t="s">
        <v>206</v>
      </c>
      <c r="M414" s="38" t="s">
        <v>390</v>
      </c>
    </row>
    <row r="415" spans="1:13" s="9" customFormat="1" ht="60" customHeight="1">
      <c r="A415" s="130"/>
      <c r="B415" s="131"/>
      <c r="C415" s="29"/>
      <c r="D415" s="29"/>
      <c r="E415" s="29"/>
      <c r="F415" s="132"/>
      <c r="G415" s="29"/>
      <c r="H415" s="29"/>
      <c r="I415" s="139"/>
      <c r="J415" s="142"/>
      <c r="K415" s="143"/>
      <c r="L415" s="137"/>
      <c r="M415" s="40"/>
    </row>
    <row r="416" spans="1:13" s="9" customFormat="1" ht="32.25" customHeight="1">
      <c r="A416" s="35" t="s">
        <v>137</v>
      </c>
      <c r="B416" s="147"/>
      <c r="C416" s="147"/>
      <c r="D416" s="147"/>
      <c r="E416" s="147"/>
      <c r="F416" s="147"/>
      <c r="G416" s="147"/>
      <c r="H416" s="147"/>
      <c r="I416" s="147"/>
      <c r="J416" s="147"/>
      <c r="K416" s="147"/>
      <c r="L416" s="36" t="s">
        <v>180</v>
      </c>
      <c r="M416" s="58"/>
    </row>
    <row r="417" spans="1:13" s="9" customFormat="1" ht="60" customHeight="1">
      <c r="A417" s="29" t="s">
        <v>57</v>
      </c>
      <c r="B417" s="29"/>
      <c r="C417" s="29" t="s">
        <v>56</v>
      </c>
      <c r="D417" s="29"/>
      <c r="E417" s="33">
        <v>1</v>
      </c>
      <c r="F417" s="33">
        <v>1</v>
      </c>
      <c r="G417" s="33">
        <v>1</v>
      </c>
      <c r="H417" s="33">
        <f>G417-E417</f>
        <v>0</v>
      </c>
      <c r="I417" s="31">
        <f t="shared" ref="I417:I421" si="77">G417/E417</f>
        <v>1</v>
      </c>
      <c r="J417" s="46" t="s">
        <v>261</v>
      </c>
      <c r="K417" s="47"/>
      <c r="L417" s="36" t="s">
        <v>180</v>
      </c>
      <c r="M417" s="38" t="s">
        <v>390</v>
      </c>
    </row>
    <row r="418" spans="1:13" s="9" customFormat="1" ht="15" customHeight="1">
      <c r="A418" s="35" t="s">
        <v>91</v>
      </c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63" t="s">
        <v>181</v>
      </c>
      <c r="M418" s="40"/>
    </row>
    <row r="419" spans="1:13" s="9" customFormat="1" ht="60" customHeight="1">
      <c r="A419" s="29" t="s">
        <v>57</v>
      </c>
      <c r="B419" s="29"/>
      <c r="C419" s="29" t="s">
        <v>56</v>
      </c>
      <c r="D419" s="29"/>
      <c r="E419" s="33">
        <v>6</v>
      </c>
      <c r="F419" s="33">
        <v>6</v>
      </c>
      <c r="G419" s="33">
        <v>6</v>
      </c>
      <c r="H419" s="33">
        <f>G419-E419</f>
        <v>0</v>
      </c>
      <c r="I419" s="31">
        <f t="shared" si="77"/>
        <v>1</v>
      </c>
      <c r="J419" s="46" t="s">
        <v>261</v>
      </c>
      <c r="K419" s="47"/>
      <c r="L419" s="63" t="s">
        <v>181</v>
      </c>
      <c r="M419" s="38" t="s">
        <v>391</v>
      </c>
    </row>
    <row r="420" spans="1:13" s="9" customFormat="1" ht="15.75" customHeight="1">
      <c r="A420" s="35" t="s">
        <v>138</v>
      </c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63" t="s">
        <v>207</v>
      </c>
      <c r="M420" s="40"/>
    </row>
    <row r="421" spans="1:13" s="9" customFormat="1" ht="81.75" customHeight="1">
      <c r="A421" s="29" t="s">
        <v>57</v>
      </c>
      <c r="B421" s="29"/>
      <c r="C421" s="29" t="s">
        <v>58</v>
      </c>
      <c r="D421" s="29"/>
      <c r="E421" s="33">
        <v>2</v>
      </c>
      <c r="F421" s="33">
        <v>2</v>
      </c>
      <c r="G421" s="33">
        <v>2</v>
      </c>
      <c r="H421" s="33">
        <f>G421-E421</f>
        <v>0</v>
      </c>
      <c r="I421" s="31">
        <f t="shared" si="77"/>
        <v>1</v>
      </c>
      <c r="J421" s="46" t="s">
        <v>261</v>
      </c>
      <c r="K421" s="47"/>
      <c r="L421" s="63" t="s">
        <v>207</v>
      </c>
      <c r="M421" s="148" t="s">
        <v>408</v>
      </c>
    </row>
    <row r="422" spans="1:13" s="9" customFormat="1" ht="45" customHeight="1">
      <c r="A422" s="118" t="s">
        <v>59</v>
      </c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49"/>
      <c r="M422" s="150"/>
    </row>
    <row r="423" spans="1:13" s="9" customFormat="1" ht="15" customHeight="1">
      <c r="A423" s="35" t="s">
        <v>139</v>
      </c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149"/>
      <c r="M423" s="151"/>
    </row>
    <row r="424" spans="1:13" s="9" customFormat="1" ht="45" customHeight="1">
      <c r="A424" s="29" t="s">
        <v>60</v>
      </c>
      <c r="B424" s="29"/>
      <c r="C424" s="29" t="s">
        <v>56</v>
      </c>
      <c r="D424" s="29"/>
      <c r="E424" s="33">
        <v>1</v>
      </c>
      <c r="F424" s="33">
        <v>1</v>
      </c>
      <c r="G424" s="33">
        <v>1</v>
      </c>
      <c r="H424" s="33">
        <v>0</v>
      </c>
      <c r="I424" s="152">
        <v>1</v>
      </c>
      <c r="J424" s="84" t="s">
        <v>26</v>
      </c>
      <c r="K424" s="84"/>
      <c r="L424" s="33" t="s">
        <v>136</v>
      </c>
      <c r="M424" s="153" t="s">
        <v>263</v>
      </c>
    </row>
    <row r="425" spans="1:13" s="13" customFormat="1" ht="15" customHeight="1">
      <c r="A425" s="35" t="s">
        <v>140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6"/>
      <c r="M425" s="58"/>
    </row>
    <row r="426" spans="1:13" s="9" customFormat="1" ht="45" customHeight="1">
      <c r="A426" s="29" t="s">
        <v>60</v>
      </c>
      <c r="B426" s="29"/>
      <c r="C426" s="29" t="s">
        <v>56</v>
      </c>
      <c r="D426" s="29"/>
      <c r="E426" s="33">
        <v>4</v>
      </c>
      <c r="F426" s="33">
        <v>4</v>
      </c>
      <c r="G426" s="33">
        <v>4</v>
      </c>
      <c r="H426" s="33">
        <v>0</v>
      </c>
      <c r="I426" s="152">
        <v>1</v>
      </c>
      <c r="J426" s="84" t="s">
        <v>26</v>
      </c>
      <c r="K426" s="84"/>
      <c r="L426" s="33" t="s">
        <v>134</v>
      </c>
      <c r="M426" s="153" t="s">
        <v>308</v>
      </c>
    </row>
    <row r="427" spans="1:13" s="9" customFormat="1" ht="19.5" customHeight="1">
      <c r="A427" s="154" t="s">
        <v>141</v>
      </c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74"/>
      <c r="M427" s="57"/>
    </row>
    <row r="428" spans="1:13" s="9" customFormat="1" ht="45" customHeight="1">
      <c r="A428" s="29" t="s">
        <v>60</v>
      </c>
      <c r="B428" s="29"/>
      <c r="C428" s="29" t="s">
        <v>56</v>
      </c>
      <c r="D428" s="29"/>
      <c r="E428" s="33">
        <v>1</v>
      </c>
      <c r="F428" s="33">
        <v>1</v>
      </c>
      <c r="G428" s="33">
        <v>1</v>
      </c>
      <c r="H428" s="33">
        <v>0</v>
      </c>
      <c r="I428" s="152">
        <v>1</v>
      </c>
      <c r="J428" s="84" t="s">
        <v>26</v>
      </c>
      <c r="K428" s="84"/>
      <c r="L428" s="33" t="s">
        <v>135</v>
      </c>
      <c r="M428" s="153" t="s">
        <v>264</v>
      </c>
    </row>
    <row r="429" spans="1:13" s="9" customFormat="1" ht="15" customHeight="1">
      <c r="A429" s="35" t="s">
        <v>142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6"/>
      <c r="M429" s="58"/>
    </row>
    <row r="430" spans="1:13" s="9" customFormat="1" ht="45" customHeight="1">
      <c r="A430" s="29" t="s">
        <v>60</v>
      </c>
      <c r="B430" s="29"/>
      <c r="C430" s="29" t="s">
        <v>56</v>
      </c>
      <c r="D430" s="29"/>
      <c r="E430" s="33">
        <v>1</v>
      </c>
      <c r="F430" s="33">
        <v>1</v>
      </c>
      <c r="G430" s="33">
        <v>1</v>
      </c>
      <c r="H430" s="33">
        <v>0</v>
      </c>
      <c r="I430" s="152">
        <v>1</v>
      </c>
      <c r="J430" s="84" t="s">
        <v>26</v>
      </c>
      <c r="K430" s="84"/>
      <c r="L430" s="33" t="s">
        <v>133</v>
      </c>
      <c r="M430" s="153" t="s">
        <v>265</v>
      </c>
    </row>
    <row r="431" spans="1:13" s="9" customFormat="1" ht="15" customHeight="1">
      <c r="A431" s="35" t="s">
        <v>143</v>
      </c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6"/>
      <c r="M431" s="58"/>
    </row>
    <row r="432" spans="1:13" s="9" customFormat="1" ht="45" customHeight="1">
      <c r="A432" s="29" t="s">
        <v>60</v>
      </c>
      <c r="B432" s="29"/>
      <c r="C432" s="29" t="s">
        <v>56</v>
      </c>
      <c r="D432" s="29"/>
      <c r="E432" s="33">
        <v>3</v>
      </c>
      <c r="F432" s="33">
        <v>3</v>
      </c>
      <c r="G432" s="33">
        <v>3</v>
      </c>
      <c r="H432" s="33">
        <v>0</v>
      </c>
      <c r="I432" s="152">
        <v>1</v>
      </c>
      <c r="J432" s="46" t="s">
        <v>26</v>
      </c>
      <c r="K432" s="47"/>
      <c r="L432" s="33" t="s">
        <v>144</v>
      </c>
      <c r="M432" s="153" t="s">
        <v>266</v>
      </c>
    </row>
    <row r="433" spans="1:13" s="9" customFormat="1" ht="15" customHeight="1">
      <c r="A433" s="35" t="s">
        <v>75</v>
      </c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6"/>
      <c r="M433" s="58"/>
    </row>
    <row r="434" spans="1:13" s="9" customFormat="1" ht="64.5" customHeight="1">
      <c r="A434" s="29" t="s">
        <v>61</v>
      </c>
      <c r="B434" s="29"/>
      <c r="C434" s="29" t="s">
        <v>62</v>
      </c>
      <c r="D434" s="29"/>
      <c r="E434" s="155">
        <v>155</v>
      </c>
      <c r="F434" s="155">
        <v>233</v>
      </c>
      <c r="G434" s="155">
        <v>163.80000000000001</v>
      </c>
      <c r="H434" s="155">
        <f>G434-E434</f>
        <v>8.8000000000000114</v>
      </c>
      <c r="I434" s="152">
        <f>G434/E434</f>
        <v>1.0567741935483872</v>
      </c>
      <c r="J434" s="120" t="s">
        <v>268</v>
      </c>
      <c r="K434" s="121"/>
      <c r="L434" s="33" t="s">
        <v>145</v>
      </c>
      <c r="M434" s="153" t="s">
        <v>267</v>
      </c>
    </row>
    <row r="435" spans="1:13" s="9" customFormat="1" ht="29.25" customHeight="1">
      <c r="A435" s="35" t="s">
        <v>76</v>
      </c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6"/>
      <c r="M435" s="58"/>
    </row>
    <row r="436" spans="1:13" s="9" customFormat="1" ht="45" customHeight="1">
      <c r="A436" s="29" t="s">
        <v>61</v>
      </c>
      <c r="B436" s="29"/>
      <c r="C436" s="29" t="s">
        <v>62</v>
      </c>
      <c r="D436" s="29"/>
      <c r="E436" s="33">
        <v>194</v>
      </c>
      <c r="F436" s="33">
        <v>135</v>
      </c>
      <c r="G436" s="33">
        <v>192</v>
      </c>
      <c r="H436" s="33">
        <f>G436-E436</f>
        <v>-2</v>
      </c>
      <c r="I436" s="152">
        <f>G436/E436</f>
        <v>0.98969072164948457</v>
      </c>
      <c r="J436" s="84" t="s">
        <v>208</v>
      </c>
      <c r="K436" s="84"/>
      <c r="L436" s="33" t="s">
        <v>146</v>
      </c>
      <c r="M436" s="153" t="s">
        <v>269</v>
      </c>
    </row>
    <row r="437" spans="1:13" s="9" customFormat="1" ht="15" customHeight="1">
      <c r="A437" s="59" t="s">
        <v>77</v>
      </c>
      <c r="B437" s="110"/>
      <c r="C437" s="110"/>
      <c r="D437" s="110"/>
      <c r="E437" s="110"/>
      <c r="F437" s="110"/>
      <c r="G437" s="110"/>
      <c r="H437" s="110"/>
      <c r="I437" s="110"/>
      <c r="J437" s="110"/>
      <c r="K437" s="60"/>
      <c r="L437" s="36"/>
      <c r="M437" s="58"/>
    </row>
    <row r="438" spans="1:13" s="9" customFormat="1" ht="69.75" customHeight="1">
      <c r="A438" s="29" t="s">
        <v>61</v>
      </c>
      <c r="B438" s="29"/>
      <c r="C438" s="29" t="s">
        <v>62</v>
      </c>
      <c r="D438" s="29"/>
      <c r="E438" s="155">
        <v>40</v>
      </c>
      <c r="F438" s="155">
        <v>37</v>
      </c>
      <c r="G438" s="155">
        <v>46.1</v>
      </c>
      <c r="H438" s="155">
        <f>G438-E438</f>
        <v>6.1000000000000014</v>
      </c>
      <c r="I438" s="152">
        <f>G438/E438</f>
        <v>1.1525000000000001</v>
      </c>
      <c r="J438" s="120" t="s">
        <v>268</v>
      </c>
      <c r="K438" s="121"/>
      <c r="L438" s="33" t="s">
        <v>147</v>
      </c>
      <c r="M438" s="153" t="s">
        <v>270</v>
      </c>
    </row>
    <row r="439" spans="1:13" s="9" customFormat="1" ht="15" customHeight="1">
      <c r="A439" s="59" t="s">
        <v>78</v>
      </c>
      <c r="B439" s="110"/>
      <c r="C439" s="110"/>
      <c r="D439" s="110"/>
      <c r="E439" s="110"/>
      <c r="F439" s="110"/>
      <c r="G439" s="110"/>
      <c r="H439" s="110"/>
      <c r="I439" s="110"/>
      <c r="J439" s="110"/>
      <c r="K439" s="60"/>
      <c r="L439" s="36"/>
      <c r="M439" s="58"/>
    </row>
    <row r="440" spans="1:13" s="9" customFormat="1" ht="45" customHeight="1">
      <c r="A440" s="29" t="s">
        <v>61</v>
      </c>
      <c r="B440" s="29"/>
      <c r="C440" s="29" t="s">
        <v>62</v>
      </c>
      <c r="D440" s="29"/>
      <c r="E440" s="30">
        <v>39</v>
      </c>
      <c r="F440" s="30">
        <v>38</v>
      </c>
      <c r="G440" s="30">
        <v>38.299999999999997</v>
      </c>
      <c r="H440" s="30">
        <f>G440-E440</f>
        <v>-0.70000000000000284</v>
      </c>
      <c r="I440" s="152">
        <f>G440/E440</f>
        <v>0.982051282051282</v>
      </c>
      <c r="J440" s="46" t="s">
        <v>208</v>
      </c>
      <c r="K440" s="47"/>
      <c r="L440" s="33" t="s">
        <v>148</v>
      </c>
      <c r="M440" s="153" t="s">
        <v>271</v>
      </c>
    </row>
    <row r="441" spans="1:13" s="9" customFormat="1" ht="15" customHeight="1">
      <c r="A441" s="35" t="s">
        <v>79</v>
      </c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6"/>
      <c r="M441" s="58"/>
    </row>
    <row r="442" spans="1:13" s="9" customFormat="1" ht="65.25" customHeight="1">
      <c r="A442" s="29" t="s">
        <v>61</v>
      </c>
      <c r="B442" s="29"/>
      <c r="C442" s="29" t="s">
        <v>62</v>
      </c>
      <c r="D442" s="29"/>
      <c r="E442" s="155">
        <v>31</v>
      </c>
      <c r="F442" s="155">
        <v>36</v>
      </c>
      <c r="G442" s="155">
        <v>32.9</v>
      </c>
      <c r="H442" s="155">
        <f>G442-E442</f>
        <v>1.8999999999999986</v>
      </c>
      <c r="I442" s="152">
        <f>G442/E442</f>
        <v>1.0612903225806452</v>
      </c>
      <c r="J442" s="120" t="s">
        <v>268</v>
      </c>
      <c r="K442" s="121"/>
      <c r="L442" s="33" t="s">
        <v>149</v>
      </c>
      <c r="M442" s="153" t="s">
        <v>272</v>
      </c>
    </row>
    <row r="443" spans="1:13" s="9" customFormat="1" ht="15" customHeight="1">
      <c r="A443" s="59" t="s">
        <v>80</v>
      </c>
      <c r="B443" s="110"/>
      <c r="C443" s="110"/>
      <c r="D443" s="110"/>
      <c r="E443" s="110"/>
      <c r="F443" s="110"/>
      <c r="G443" s="110"/>
      <c r="H443" s="110"/>
      <c r="I443" s="110"/>
      <c r="J443" s="110"/>
      <c r="K443" s="60"/>
      <c r="L443" s="36"/>
      <c r="M443" s="58"/>
    </row>
    <row r="444" spans="1:13" s="9" customFormat="1" ht="59.25" customHeight="1">
      <c r="A444" s="29" t="s">
        <v>61</v>
      </c>
      <c r="B444" s="29"/>
      <c r="C444" s="29" t="s">
        <v>62</v>
      </c>
      <c r="D444" s="29"/>
      <c r="E444" s="155">
        <v>27</v>
      </c>
      <c r="F444" s="155">
        <v>15</v>
      </c>
      <c r="G444" s="155">
        <v>27.4</v>
      </c>
      <c r="H444" s="155">
        <f>G444-E444</f>
        <v>0.39999999999999858</v>
      </c>
      <c r="I444" s="152">
        <f>G444/E444</f>
        <v>1.0148148148148148</v>
      </c>
      <c r="J444" s="120" t="s">
        <v>268</v>
      </c>
      <c r="K444" s="121"/>
      <c r="L444" s="33" t="s">
        <v>150</v>
      </c>
      <c r="M444" s="153" t="s">
        <v>273</v>
      </c>
    </row>
    <row r="445" spans="1:13" s="9" customFormat="1" ht="15" customHeight="1">
      <c r="A445" s="35" t="s">
        <v>81</v>
      </c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6"/>
      <c r="M445" s="58"/>
    </row>
    <row r="446" spans="1:13" s="9" customFormat="1" ht="62.45" customHeight="1">
      <c r="A446" s="29" t="s">
        <v>61</v>
      </c>
      <c r="B446" s="29"/>
      <c r="C446" s="29" t="s">
        <v>62</v>
      </c>
      <c r="D446" s="29"/>
      <c r="E446" s="155">
        <v>116</v>
      </c>
      <c r="F446" s="155">
        <v>117</v>
      </c>
      <c r="G446" s="155">
        <v>118</v>
      </c>
      <c r="H446" s="155">
        <f>G446-E446</f>
        <v>2</v>
      </c>
      <c r="I446" s="152">
        <f>G446/E446</f>
        <v>1.0172413793103448</v>
      </c>
      <c r="J446" s="120" t="s">
        <v>268</v>
      </c>
      <c r="K446" s="121"/>
      <c r="L446" s="33" t="s">
        <v>151</v>
      </c>
      <c r="M446" s="153" t="s">
        <v>274</v>
      </c>
    </row>
    <row r="447" spans="1:13" s="9" customFormat="1" ht="15" customHeight="1">
      <c r="A447" s="35" t="s">
        <v>82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6"/>
      <c r="M447" s="58"/>
    </row>
    <row r="448" spans="1:13" s="9" customFormat="1" ht="62.45" customHeight="1">
      <c r="A448" s="29" t="s">
        <v>61</v>
      </c>
      <c r="B448" s="29"/>
      <c r="C448" s="29" t="s">
        <v>62</v>
      </c>
      <c r="D448" s="29"/>
      <c r="E448" s="155">
        <v>44</v>
      </c>
      <c r="F448" s="155">
        <v>53</v>
      </c>
      <c r="G448" s="155">
        <v>43.8</v>
      </c>
      <c r="H448" s="155">
        <f>G448-E448</f>
        <v>-0.20000000000000284</v>
      </c>
      <c r="I448" s="152">
        <f>G448/E448</f>
        <v>0.99545454545454537</v>
      </c>
      <c r="J448" s="46" t="s">
        <v>26</v>
      </c>
      <c r="K448" s="47"/>
      <c r="L448" s="33" t="s">
        <v>152</v>
      </c>
      <c r="M448" s="153" t="s">
        <v>275</v>
      </c>
    </row>
    <row r="449" spans="1:13" s="9" customFormat="1" ht="15" customHeight="1">
      <c r="A449" s="35" t="s">
        <v>83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6"/>
      <c r="M449" s="58"/>
    </row>
    <row r="450" spans="1:13" s="9" customFormat="1" ht="45" customHeight="1">
      <c r="A450" s="29" t="s">
        <v>61</v>
      </c>
      <c r="B450" s="29"/>
      <c r="C450" s="29" t="s">
        <v>62</v>
      </c>
      <c r="D450" s="29"/>
      <c r="E450" s="155">
        <v>113</v>
      </c>
      <c r="F450" s="155">
        <v>76</v>
      </c>
      <c r="G450" s="155">
        <v>113.2</v>
      </c>
      <c r="H450" s="155">
        <f>G450-E450</f>
        <v>0.20000000000000284</v>
      </c>
      <c r="I450" s="152">
        <f>G450/E450</f>
        <v>1.0017699115044247</v>
      </c>
      <c r="J450" s="120" t="s">
        <v>268</v>
      </c>
      <c r="K450" s="121"/>
      <c r="L450" s="33" t="s">
        <v>153</v>
      </c>
      <c r="M450" s="153" t="s">
        <v>276</v>
      </c>
    </row>
    <row r="451" spans="1:13" s="9" customFormat="1" ht="15" customHeight="1">
      <c r="A451" s="35" t="s">
        <v>84</v>
      </c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6"/>
      <c r="M451" s="58"/>
    </row>
    <row r="452" spans="1:13" s="9" customFormat="1" ht="61.5" customHeight="1">
      <c r="A452" s="29" t="s">
        <v>61</v>
      </c>
      <c r="B452" s="29"/>
      <c r="C452" s="29" t="s">
        <v>62</v>
      </c>
      <c r="D452" s="29"/>
      <c r="E452" s="155">
        <v>60</v>
      </c>
      <c r="F452" s="155">
        <v>69</v>
      </c>
      <c r="G452" s="155">
        <v>57.7</v>
      </c>
      <c r="H452" s="155">
        <f>G452-E452</f>
        <v>-2.2999999999999972</v>
      </c>
      <c r="I452" s="152">
        <f>G452/E452</f>
        <v>0.96166666666666667</v>
      </c>
      <c r="J452" s="46" t="s">
        <v>208</v>
      </c>
      <c r="K452" s="47"/>
      <c r="L452" s="33" t="s">
        <v>154</v>
      </c>
      <c r="M452" s="153" t="s">
        <v>277</v>
      </c>
    </row>
    <row r="453" spans="1:13" s="9" customFormat="1" ht="21.75" customHeight="1">
      <c r="A453" s="35" t="s">
        <v>307</v>
      </c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6"/>
      <c r="M453" s="58"/>
    </row>
    <row r="454" spans="1:13" s="9" customFormat="1" ht="61.5" customHeight="1">
      <c r="A454" s="29" t="s">
        <v>61</v>
      </c>
      <c r="B454" s="29"/>
      <c r="C454" s="29" t="s">
        <v>62</v>
      </c>
      <c r="D454" s="29"/>
      <c r="E454" s="33">
        <v>468</v>
      </c>
      <c r="F454" s="33">
        <v>69</v>
      </c>
      <c r="G454" s="33">
        <v>285</v>
      </c>
      <c r="H454" s="33">
        <f>G454-E454</f>
        <v>-183</v>
      </c>
      <c r="I454" s="152">
        <f>G454/E454</f>
        <v>0.60897435897435892</v>
      </c>
      <c r="J454" s="46" t="s">
        <v>348</v>
      </c>
      <c r="K454" s="47"/>
      <c r="L454" s="33" t="s">
        <v>161</v>
      </c>
      <c r="M454" s="153" t="s">
        <v>278</v>
      </c>
    </row>
    <row r="455" spans="1:13" s="9" customFormat="1" ht="15" customHeight="1">
      <c r="A455" s="35" t="s">
        <v>279</v>
      </c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6"/>
      <c r="M455" s="58"/>
    </row>
    <row r="456" spans="1:13" s="9" customFormat="1" ht="45" customHeight="1">
      <c r="A456" s="29" t="s">
        <v>63</v>
      </c>
      <c r="B456" s="29"/>
      <c r="C456" s="29" t="s">
        <v>62</v>
      </c>
      <c r="D456" s="29"/>
      <c r="E456" s="33">
        <v>26</v>
      </c>
      <c r="F456" s="33">
        <v>30</v>
      </c>
      <c r="G456" s="33">
        <v>26</v>
      </c>
      <c r="H456" s="33">
        <f>G456-E456</f>
        <v>0</v>
      </c>
      <c r="I456" s="152">
        <f>G456/E456</f>
        <v>1</v>
      </c>
      <c r="J456" s="46" t="s">
        <v>26</v>
      </c>
      <c r="K456" s="47"/>
      <c r="L456" s="33" t="s">
        <v>155</v>
      </c>
      <c r="M456" s="153" t="s">
        <v>295</v>
      </c>
    </row>
    <row r="457" spans="1:13" s="9" customFormat="1" ht="15" customHeight="1">
      <c r="A457" s="35" t="s">
        <v>280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6"/>
      <c r="M457" s="58"/>
    </row>
    <row r="458" spans="1:13" s="9" customFormat="1" ht="60" customHeight="1">
      <c r="A458" s="29" t="s">
        <v>63</v>
      </c>
      <c r="B458" s="29"/>
      <c r="C458" s="29" t="s">
        <v>62</v>
      </c>
      <c r="D458" s="29"/>
      <c r="E458" s="155">
        <v>11</v>
      </c>
      <c r="F458" s="155">
        <v>32</v>
      </c>
      <c r="G458" s="155">
        <v>11.3</v>
      </c>
      <c r="H458" s="155">
        <f>G458-E458</f>
        <v>0.30000000000000071</v>
      </c>
      <c r="I458" s="152">
        <f>G458/E458</f>
        <v>1.0272727272727273</v>
      </c>
      <c r="J458" s="46" t="s">
        <v>26</v>
      </c>
      <c r="K458" s="47"/>
      <c r="L458" s="33" t="s">
        <v>156</v>
      </c>
      <c r="M458" s="153" t="s">
        <v>296</v>
      </c>
    </row>
    <row r="459" spans="1:13" s="9" customFormat="1" ht="15" customHeight="1">
      <c r="A459" s="35" t="s">
        <v>281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6"/>
      <c r="M459" s="58"/>
    </row>
    <row r="460" spans="1:13" s="9" customFormat="1" ht="45" customHeight="1">
      <c r="A460" s="29" t="s">
        <v>63</v>
      </c>
      <c r="B460" s="29"/>
      <c r="C460" s="29" t="s">
        <v>62</v>
      </c>
      <c r="D460" s="29"/>
      <c r="E460" s="30">
        <v>70</v>
      </c>
      <c r="F460" s="30">
        <v>42</v>
      </c>
      <c r="G460" s="30">
        <v>69.900000000000006</v>
      </c>
      <c r="H460" s="30">
        <f>G460-E460</f>
        <v>-9.9999999999994316E-2</v>
      </c>
      <c r="I460" s="152">
        <f>G460/E460</f>
        <v>0.99857142857142867</v>
      </c>
      <c r="J460" s="46" t="s">
        <v>208</v>
      </c>
      <c r="K460" s="47"/>
      <c r="L460" s="33" t="s">
        <v>157</v>
      </c>
      <c r="M460" s="153" t="s">
        <v>297</v>
      </c>
    </row>
    <row r="461" spans="1:13" s="9" customFormat="1" ht="15" customHeight="1">
      <c r="A461" s="35" t="s">
        <v>282</v>
      </c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6"/>
      <c r="M461" s="58"/>
    </row>
    <row r="462" spans="1:13" s="9" customFormat="1" ht="45" customHeight="1">
      <c r="A462" s="29" t="s">
        <v>63</v>
      </c>
      <c r="B462" s="29"/>
      <c r="C462" s="29" t="s">
        <v>62</v>
      </c>
      <c r="D462" s="29"/>
      <c r="E462" s="33">
        <v>50</v>
      </c>
      <c r="F462" s="33">
        <v>65</v>
      </c>
      <c r="G462" s="33">
        <v>50</v>
      </c>
      <c r="H462" s="33">
        <f>G462-E462</f>
        <v>0</v>
      </c>
      <c r="I462" s="152">
        <f>G462/E462</f>
        <v>1</v>
      </c>
      <c r="J462" s="46" t="s">
        <v>26</v>
      </c>
      <c r="K462" s="47"/>
      <c r="L462" s="33" t="s">
        <v>158</v>
      </c>
      <c r="M462" s="153" t="s">
        <v>298</v>
      </c>
    </row>
    <row r="463" spans="1:13" s="9" customFormat="1" ht="15" customHeight="1">
      <c r="A463" s="35" t="s">
        <v>283</v>
      </c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6"/>
      <c r="M463" s="58"/>
    </row>
    <row r="464" spans="1:13" s="9" customFormat="1" ht="65.25" customHeight="1">
      <c r="A464" s="29" t="s">
        <v>63</v>
      </c>
      <c r="B464" s="29"/>
      <c r="C464" s="29" t="s">
        <v>62</v>
      </c>
      <c r="D464" s="29"/>
      <c r="E464" s="33">
        <v>63</v>
      </c>
      <c r="F464" s="33">
        <v>105</v>
      </c>
      <c r="G464" s="33">
        <v>64</v>
      </c>
      <c r="H464" s="33">
        <f>G464-E464</f>
        <v>1</v>
      </c>
      <c r="I464" s="152">
        <f>G464/E464</f>
        <v>1.0158730158730158</v>
      </c>
      <c r="J464" s="46" t="s">
        <v>268</v>
      </c>
      <c r="K464" s="47"/>
      <c r="L464" s="33" t="s">
        <v>159</v>
      </c>
      <c r="M464" s="153" t="s">
        <v>299</v>
      </c>
    </row>
    <row r="465" spans="1:13" s="9" customFormat="1" ht="15" customHeight="1">
      <c r="A465" s="35" t="s">
        <v>284</v>
      </c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6"/>
      <c r="M465" s="58"/>
    </row>
    <row r="466" spans="1:13" s="9" customFormat="1" ht="63" customHeight="1">
      <c r="A466" s="29" t="s">
        <v>63</v>
      </c>
      <c r="B466" s="29"/>
      <c r="C466" s="29" t="s">
        <v>62</v>
      </c>
      <c r="D466" s="29"/>
      <c r="E466" s="30">
        <v>104</v>
      </c>
      <c r="F466" s="30">
        <v>57</v>
      </c>
      <c r="G466" s="30">
        <v>103.8</v>
      </c>
      <c r="H466" s="30">
        <f>G466-E466</f>
        <v>-0.20000000000000284</v>
      </c>
      <c r="I466" s="152">
        <f>G466/E466</f>
        <v>0.99807692307692308</v>
      </c>
      <c r="J466" s="46" t="s">
        <v>208</v>
      </c>
      <c r="K466" s="47"/>
      <c r="L466" s="33" t="s">
        <v>160</v>
      </c>
      <c r="M466" s="153" t="s">
        <v>300</v>
      </c>
    </row>
    <row r="467" spans="1:13" s="9" customFormat="1" ht="15" customHeight="1">
      <c r="A467" s="35" t="s">
        <v>285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6"/>
      <c r="M467" s="58"/>
    </row>
    <row r="468" spans="1:13" s="9" customFormat="1" ht="62.45" customHeight="1">
      <c r="A468" s="29" t="s">
        <v>63</v>
      </c>
      <c r="B468" s="29"/>
      <c r="C468" s="29" t="s">
        <v>93</v>
      </c>
      <c r="D468" s="29"/>
      <c r="E468" s="33">
        <v>3042</v>
      </c>
      <c r="F468" s="33">
        <v>4446</v>
      </c>
      <c r="G468" s="88">
        <v>1580</v>
      </c>
      <c r="H468" s="33">
        <f>G468-E468</f>
        <v>-1462</v>
      </c>
      <c r="I468" s="152">
        <f>G468/E468</f>
        <v>0.51939513477975019</v>
      </c>
      <c r="J468" s="46" t="s">
        <v>348</v>
      </c>
      <c r="K468" s="47"/>
      <c r="L468" s="33" t="s">
        <v>161</v>
      </c>
      <c r="M468" s="153" t="s">
        <v>301</v>
      </c>
    </row>
    <row r="469" spans="1:13" s="9" customFormat="1" ht="15" customHeight="1">
      <c r="A469" s="35" t="s">
        <v>286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6"/>
      <c r="M469" s="58"/>
    </row>
    <row r="470" spans="1:13" s="9" customFormat="1" ht="45" customHeight="1">
      <c r="A470" s="29" t="s">
        <v>64</v>
      </c>
      <c r="B470" s="29"/>
      <c r="C470" s="29" t="s">
        <v>218</v>
      </c>
      <c r="D470" s="29"/>
      <c r="E470" s="33">
        <v>75</v>
      </c>
      <c r="F470" s="33">
        <v>24</v>
      </c>
      <c r="G470" s="33">
        <v>46</v>
      </c>
      <c r="H470" s="33">
        <f>G470-E470</f>
        <v>-29</v>
      </c>
      <c r="I470" s="152">
        <f>G470/E470</f>
        <v>0.61333333333333329</v>
      </c>
      <c r="J470" s="46" t="s">
        <v>348</v>
      </c>
      <c r="K470" s="47"/>
      <c r="L470" s="33" t="s">
        <v>162</v>
      </c>
      <c r="M470" s="153" t="s">
        <v>302</v>
      </c>
    </row>
    <row r="471" spans="1:13" s="9" customFormat="1" ht="15" customHeight="1">
      <c r="A471" s="35" t="s">
        <v>287</v>
      </c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6"/>
      <c r="M471" s="58"/>
    </row>
    <row r="472" spans="1:13" s="9" customFormat="1" ht="45" customHeight="1">
      <c r="A472" s="29" t="s">
        <v>64</v>
      </c>
      <c r="B472" s="29"/>
      <c r="C472" s="29" t="s">
        <v>218</v>
      </c>
      <c r="D472" s="29"/>
      <c r="E472" s="33">
        <v>17</v>
      </c>
      <c r="F472" s="33">
        <v>10</v>
      </c>
      <c r="G472" s="33">
        <v>12</v>
      </c>
      <c r="H472" s="33">
        <f>G472-E472</f>
        <v>-5</v>
      </c>
      <c r="I472" s="152">
        <f>G472/E472</f>
        <v>0.70588235294117652</v>
      </c>
      <c r="J472" s="46" t="s">
        <v>348</v>
      </c>
      <c r="K472" s="47"/>
      <c r="L472" s="33" t="s">
        <v>163</v>
      </c>
      <c r="M472" s="153" t="s">
        <v>303</v>
      </c>
    </row>
    <row r="473" spans="1:13" s="9" customFormat="1" ht="15" customHeight="1">
      <c r="A473" s="35" t="s">
        <v>288</v>
      </c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6"/>
      <c r="M473" s="58"/>
    </row>
    <row r="474" spans="1:13" s="9" customFormat="1" ht="45" customHeight="1">
      <c r="A474" s="29" t="s">
        <v>64</v>
      </c>
      <c r="B474" s="29"/>
      <c r="C474" s="29" t="s">
        <v>218</v>
      </c>
      <c r="D474" s="29"/>
      <c r="E474" s="33">
        <v>55</v>
      </c>
      <c r="F474" s="33">
        <v>90</v>
      </c>
      <c r="G474" s="33">
        <v>36</v>
      </c>
      <c r="H474" s="30">
        <f>G474-E474</f>
        <v>-19</v>
      </c>
      <c r="I474" s="152">
        <f>G474/E474</f>
        <v>0.65454545454545454</v>
      </c>
      <c r="J474" s="46" t="s">
        <v>348</v>
      </c>
      <c r="K474" s="47"/>
      <c r="L474" s="33" t="s">
        <v>164</v>
      </c>
      <c r="M474" s="153" t="s">
        <v>304</v>
      </c>
    </row>
    <row r="475" spans="1:13" s="9" customFormat="1" ht="30.75" customHeight="1">
      <c r="A475" s="35" t="s">
        <v>289</v>
      </c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6"/>
      <c r="M475" s="58"/>
    </row>
    <row r="476" spans="1:13" s="9" customFormat="1" ht="45" customHeight="1">
      <c r="A476" s="29" t="s">
        <v>64</v>
      </c>
      <c r="B476" s="29"/>
      <c r="C476" s="29" t="s">
        <v>218</v>
      </c>
      <c r="D476" s="29"/>
      <c r="E476" s="33">
        <v>27</v>
      </c>
      <c r="F476" s="33">
        <v>50</v>
      </c>
      <c r="G476" s="33">
        <v>17</v>
      </c>
      <c r="H476" s="33">
        <f>G476-E476</f>
        <v>-10</v>
      </c>
      <c r="I476" s="152">
        <f>G476/E476</f>
        <v>0.62962962962962965</v>
      </c>
      <c r="J476" s="46" t="s">
        <v>348</v>
      </c>
      <c r="K476" s="47"/>
      <c r="L476" s="33" t="s">
        <v>165</v>
      </c>
      <c r="M476" s="153" t="s">
        <v>305</v>
      </c>
    </row>
    <row r="477" spans="1:13" s="9" customFormat="1" ht="15" customHeight="1">
      <c r="A477" s="35" t="s">
        <v>290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6"/>
      <c r="M477" s="58"/>
    </row>
    <row r="478" spans="1:13" s="9" customFormat="1" ht="45" customHeight="1">
      <c r="A478" s="29" t="s">
        <v>64</v>
      </c>
      <c r="B478" s="29"/>
      <c r="C478" s="29" t="s">
        <v>218</v>
      </c>
      <c r="D478" s="29"/>
      <c r="E478" s="33">
        <v>7</v>
      </c>
      <c r="F478" s="33">
        <v>10</v>
      </c>
      <c r="G478" s="33">
        <v>5</v>
      </c>
      <c r="H478" s="33">
        <f>G478-E478</f>
        <v>-2</v>
      </c>
      <c r="I478" s="152">
        <f>G478/E478</f>
        <v>0.7142857142857143</v>
      </c>
      <c r="J478" s="46" t="s">
        <v>348</v>
      </c>
      <c r="K478" s="47"/>
      <c r="L478" s="33" t="s">
        <v>166</v>
      </c>
      <c r="M478" s="153" t="s">
        <v>306</v>
      </c>
    </row>
    <row r="479" spans="1:13" s="9" customFormat="1" ht="15" customHeight="1">
      <c r="A479" s="35" t="s">
        <v>291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6"/>
      <c r="M479" s="58"/>
    </row>
    <row r="480" spans="1:13" s="9" customFormat="1" ht="45" customHeight="1">
      <c r="A480" s="29" t="s">
        <v>64</v>
      </c>
      <c r="B480" s="29"/>
      <c r="C480" s="29" t="s">
        <v>218</v>
      </c>
      <c r="D480" s="29"/>
      <c r="E480" s="33">
        <v>4</v>
      </c>
      <c r="F480" s="33">
        <v>1</v>
      </c>
      <c r="G480" s="33">
        <v>4</v>
      </c>
      <c r="H480" s="33">
        <f>G480-E480</f>
        <v>0</v>
      </c>
      <c r="I480" s="152">
        <f>G480/E480</f>
        <v>1</v>
      </c>
      <c r="J480" s="84" t="s">
        <v>26</v>
      </c>
      <c r="K480" s="84"/>
      <c r="L480" s="33" t="s">
        <v>167</v>
      </c>
      <c r="M480" s="153" t="s">
        <v>309</v>
      </c>
    </row>
    <row r="481" spans="1:13" s="9" customFormat="1" ht="15" customHeight="1">
      <c r="A481" s="35" t="s">
        <v>292</v>
      </c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6"/>
      <c r="M481" s="58"/>
    </row>
    <row r="482" spans="1:13" s="9" customFormat="1" ht="45" customHeight="1">
      <c r="A482" s="29" t="s">
        <v>64</v>
      </c>
      <c r="B482" s="29"/>
      <c r="C482" s="29" t="s">
        <v>218</v>
      </c>
      <c r="D482" s="29"/>
      <c r="E482" s="33">
        <v>100</v>
      </c>
      <c r="F482" s="33">
        <v>100</v>
      </c>
      <c r="G482" s="33">
        <v>75</v>
      </c>
      <c r="H482" s="33">
        <f>G482-E482</f>
        <v>-25</v>
      </c>
      <c r="I482" s="152">
        <f>G482/E482</f>
        <v>0.75</v>
      </c>
      <c r="J482" s="46" t="s">
        <v>348</v>
      </c>
      <c r="K482" s="47"/>
      <c r="L482" s="33" t="s">
        <v>168</v>
      </c>
      <c r="M482" s="153" t="s">
        <v>310</v>
      </c>
    </row>
    <row r="483" spans="1:13" s="9" customFormat="1" ht="15" customHeight="1">
      <c r="A483" s="35" t="s">
        <v>293</v>
      </c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6"/>
      <c r="M483" s="58"/>
    </row>
    <row r="484" spans="1:13" s="9" customFormat="1" ht="45" customHeight="1">
      <c r="A484" s="29" t="s">
        <v>64</v>
      </c>
      <c r="B484" s="29"/>
      <c r="C484" s="29" t="s">
        <v>218</v>
      </c>
      <c r="D484" s="29"/>
      <c r="E484" s="33">
        <v>4</v>
      </c>
      <c r="F484" s="33">
        <v>3</v>
      </c>
      <c r="G484" s="33">
        <v>4</v>
      </c>
      <c r="H484" s="33">
        <f>G484-E484</f>
        <v>0</v>
      </c>
      <c r="I484" s="152">
        <f>G484/E484</f>
        <v>1</v>
      </c>
      <c r="J484" s="84" t="s">
        <v>26</v>
      </c>
      <c r="K484" s="84"/>
      <c r="L484" s="33" t="s">
        <v>169</v>
      </c>
      <c r="M484" s="153" t="s">
        <v>311</v>
      </c>
    </row>
    <row r="485" spans="1:13" s="9" customFormat="1" ht="15.75" customHeight="1">
      <c r="A485" s="35" t="s">
        <v>294</v>
      </c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6"/>
      <c r="M485" s="58"/>
    </row>
    <row r="486" spans="1:13" s="9" customFormat="1" ht="45">
      <c r="A486" s="29" t="s">
        <v>64</v>
      </c>
      <c r="B486" s="29"/>
      <c r="C486" s="29" t="s">
        <v>219</v>
      </c>
      <c r="D486" s="29"/>
      <c r="E486" s="33">
        <v>220</v>
      </c>
      <c r="F486" s="33">
        <v>8691</v>
      </c>
      <c r="G486" s="33">
        <v>157</v>
      </c>
      <c r="H486" s="33">
        <f>G486-E486</f>
        <v>-63</v>
      </c>
      <c r="I486" s="152">
        <f>G486/E486</f>
        <v>0.71363636363636362</v>
      </c>
      <c r="J486" s="46" t="s">
        <v>348</v>
      </c>
      <c r="K486" s="47"/>
      <c r="L486" s="33" t="s">
        <v>162</v>
      </c>
      <c r="M486" s="153" t="s">
        <v>312</v>
      </c>
    </row>
    <row r="487" spans="1:13" s="9" customFormat="1" ht="15" customHeight="1">
      <c r="A487" s="118" t="s">
        <v>65</v>
      </c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56"/>
      <c r="M487" s="117"/>
    </row>
    <row r="488" spans="1:13" s="9" customFormat="1" ht="15" customHeight="1">
      <c r="A488" s="35" t="s">
        <v>68</v>
      </c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6"/>
      <c r="M488" s="58"/>
    </row>
    <row r="489" spans="1:13" s="9" customFormat="1" ht="38.25" customHeight="1">
      <c r="A489" s="29" t="s">
        <v>66</v>
      </c>
      <c r="B489" s="29"/>
      <c r="C489" s="29" t="s">
        <v>71</v>
      </c>
      <c r="D489" s="29"/>
      <c r="E489" s="30">
        <v>23558</v>
      </c>
      <c r="F489" s="30"/>
      <c r="G489" s="30">
        <v>27106</v>
      </c>
      <c r="H489" s="30">
        <f>G489-E489</f>
        <v>3548</v>
      </c>
      <c r="I489" s="31">
        <f t="shared" ref="I489:I492" si="78">G489/E489</f>
        <v>1.1506070124798371</v>
      </c>
      <c r="J489" s="32" t="s">
        <v>261</v>
      </c>
      <c r="K489" s="32"/>
      <c r="L489" s="33" t="s">
        <v>70</v>
      </c>
      <c r="M489" s="34"/>
    </row>
    <row r="490" spans="1:13" s="9" customFormat="1" ht="15" customHeight="1">
      <c r="A490" s="35" t="s">
        <v>69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6"/>
      <c r="M490" s="37"/>
    </row>
    <row r="491" spans="1:13" s="9" customFormat="1" ht="36.75" customHeight="1">
      <c r="A491" s="29" t="s">
        <v>66</v>
      </c>
      <c r="B491" s="29"/>
      <c r="C491" s="29" t="s">
        <v>73</v>
      </c>
      <c r="D491" s="29"/>
      <c r="E491" s="30">
        <f>E489</f>
        <v>23558</v>
      </c>
      <c r="F491" s="30"/>
      <c r="G491" s="30">
        <v>27106</v>
      </c>
      <c r="H491" s="30">
        <f t="shared" ref="H491:H493" si="79">G491-E491</f>
        <v>3548</v>
      </c>
      <c r="I491" s="31">
        <f t="shared" si="78"/>
        <v>1.1506070124798371</v>
      </c>
      <c r="J491" s="32" t="s">
        <v>261</v>
      </c>
      <c r="K491" s="32"/>
      <c r="L491" s="33" t="s">
        <v>72</v>
      </c>
      <c r="M491" s="38" t="s">
        <v>392</v>
      </c>
    </row>
    <row r="492" spans="1:13" s="9" customFormat="1" ht="50.25" customHeight="1">
      <c r="A492" s="29" t="s">
        <v>66</v>
      </c>
      <c r="B492" s="29"/>
      <c r="C492" s="29" t="s">
        <v>74</v>
      </c>
      <c r="D492" s="29"/>
      <c r="E492" s="30">
        <f>E491</f>
        <v>23558</v>
      </c>
      <c r="F492" s="30"/>
      <c r="G492" s="30">
        <v>27106</v>
      </c>
      <c r="H492" s="30">
        <f t="shared" si="79"/>
        <v>3548</v>
      </c>
      <c r="I492" s="31">
        <f t="shared" si="78"/>
        <v>1.1506070124798371</v>
      </c>
      <c r="J492" s="32" t="s">
        <v>261</v>
      </c>
      <c r="K492" s="32"/>
      <c r="L492" s="33" t="s">
        <v>72</v>
      </c>
      <c r="M492" s="39"/>
    </row>
    <row r="493" spans="1:13" s="9" customFormat="1" ht="74.25" customHeight="1">
      <c r="A493" s="29" t="s">
        <v>66</v>
      </c>
      <c r="B493" s="29"/>
      <c r="C493" s="29" t="s">
        <v>209</v>
      </c>
      <c r="D493" s="29"/>
      <c r="E493" s="30">
        <v>3</v>
      </c>
      <c r="F493" s="30"/>
      <c r="G493" s="30">
        <v>2</v>
      </c>
      <c r="H493" s="30">
        <f t="shared" si="79"/>
        <v>-1</v>
      </c>
      <c r="I493" s="31">
        <f t="shared" ref="I493" si="80">G493/E493</f>
        <v>0.66666666666666663</v>
      </c>
      <c r="J493" s="32" t="s">
        <v>262</v>
      </c>
      <c r="K493" s="32"/>
      <c r="L493" s="33" t="s">
        <v>170</v>
      </c>
      <c r="M493" s="40"/>
    </row>
    <row r="494" spans="1:13" s="14" customFormat="1" ht="27.75" customHeight="1">
      <c r="A494" s="157"/>
      <c r="B494" s="157"/>
      <c r="C494" s="157"/>
      <c r="D494" s="157"/>
      <c r="E494" s="157"/>
      <c r="F494" s="157"/>
      <c r="G494" s="157"/>
      <c r="H494" s="157"/>
      <c r="I494" s="157"/>
      <c r="J494" s="157"/>
      <c r="K494" s="157"/>
      <c r="L494" s="158"/>
      <c r="M494" s="159"/>
    </row>
  </sheetData>
  <autoFilter ref="A8:M493">
    <filterColumn colId="0" showButton="0"/>
    <filterColumn colId="2" showButton="0"/>
    <filterColumn colId="9" showButton="0"/>
  </autoFilter>
  <mergeCells count="1239">
    <mergeCell ref="J318:K318"/>
    <mergeCell ref="J319:K319"/>
    <mergeCell ref="A321:K321"/>
    <mergeCell ref="C322:D322"/>
    <mergeCell ref="J322:K322"/>
    <mergeCell ref="A323:K323"/>
    <mergeCell ref="C324:D324"/>
    <mergeCell ref="J324:K324"/>
    <mergeCell ref="A305:B305"/>
    <mergeCell ref="C305:D305"/>
    <mergeCell ref="A302:B302"/>
    <mergeCell ref="C302:D302"/>
    <mergeCell ref="J302:K302"/>
    <mergeCell ref="A303:B303"/>
    <mergeCell ref="C303:D303"/>
    <mergeCell ref="J231:K231"/>
    <mergeCell ref="J191:K191"/>
    <mergeCell ref="A224:B224"/>
    <mergeCell ref="C224:D224"/>
    <mergeCell ref="J224:K224"/>
    <mergeCell ref="A226:B226"/>
    <mergeCell ref="C226:D226"/>
    <mergeCell ref="C165:D165"/>
    <mergeCell ref="J165:K165"/>
    <mergeCell ref="A166:B166"/>
    <mergeCell ref="A96:B96"/>
    <mergeCell ref="C96:D96"/>
    <mergeCell ref="J113:K113"/>
    <mergeCell ref="A115:D115"/>
    <mergeCell ref="A311:B311"/>
    <mergeCell ref="A312:B312"/>
    <mergeCell ref="C311:D311"/>
    <mergeCell ref="C312:D312"/>
    <mergeCell ref="J311:K311"/>
    <mergeCell ref="J312:K312"/>
    <mergeCell ref="A279:B279"/>
    <mergeCell ref="C279:D279"/>
    <mergeCell ref="J277:K277"/>
    <mergeCell ref="A280:B280"/>
    <mergeCell ref="C280:D280"/>
    <mergeCell ref="J279:K279"/>
    <mergeCell ref="J280:K280"/>
    <mergeCell ref="A272:K272"/>
    <mergeCell ref="A273:B273"/>
    <mergeCell ref="C273:D273"/>
    <mergeCell ref="J273:K273"/>
    <mergeCell ref="A274:K274"/>
    <mergeCell ref="A139:B139"/>
    <mergeCell ref="C139:D139"/>
    <mergeCell ref="J139:K139"/>
    <mergeCell ref="A142:B142"/>
    <mergeCell ref="C142:D142"/>
    <mergeCell ref="J142:K142"/>
    <mergeCell ref="A230:B230"/>
    <mergeCell ref="C230:D230"/>
    <mergeCell ref="A164:B164"/>
    <mergeCell ref="C164:D164"/>
    <mergeCell ref="A206:K206"/>
    <mergeCell ref="A207:B207"/>
    <mergeCell ref="A168:K168"/>
    <mergeCell ref="A169:B169"/>
    <mergeCell ref="C169:D169"/>
    <mergeCell ref="J169:K169"/>
    <mergeCell ref="A157:B157"/>
    <mergeCell ref="C157:D157"/>
    <mergeCell ref="A154:B154"/>
    <mergeCell ref="C154:D154"/>
    <mergeCell ref="J208:K208"/>
    <mergeCell ref="J209:K209"/>
    <mergeCell ref="J217:K217"/>
    <mergeCell ref="J218:K218"/>
    <mergeCell ref="J219:K219"/>
    <mergeCell ref="J220:K220"/>
    <mergeCell ref="J228:K228"/>
    <mergeCell ref="J229:K229"/>
    <mergeCell ref="A167:B167"/>
    <mergeCell ref="C167:D167"/>
    <mergeCell ref="J167:K167"/>
    <mergeCell ref="A165:B165"/>
    <mergeCell ref="J230:K230"/>
    <mergeCell ref="C166:D166"/>
    <mergeCell ref="J166:K166"/>
    <mergeCell ref="C175:D175"/>
    <mergeCell ref="J175:K175"/>
    <mergeCell ref="A177:B177"/>
    <mergeCell ref="C177:D177"/>
    <mergeCell ref="J177:K177"/>
    <mergeCell ref="A172:B172"/>
    <mergeCell ref="C172:D172"/>
    <mergeCell ref="J172:K172"/>
    <mergeCell ref="A174:B174"/>
    <mergeCell ref="C174:D174"/>
    <mergeCell ref="J174:K174"/>
    <mergeCell ref="A170:B170"/>
    <mergeCell ref="C170:D170"/>
    <mergeCell ref="J170:K170"/>
    <mergeCell ref="A171:B171"/>
    <mergeCell ref="C171:D171"/>
    <mergeCell ref="J171:K171"/>
    <mergeCell ref="A176:B176"/>
    <mergeCell ref="C176:D176"/>
    <mergeCell ref="J176:K176"/>
    <mergeCell ref="A228:B228"/>
    <mergeCell ref="C228:D228"/>
    <mergeCell ref="C123:D123"/>
    <mergeCell ref="J149:K149"/>
    <mergeCell ref="J153:K153"/>
    <mergeCell ref="J154:K154"/>
    <mergeCell ref="J155:K155"/>
    <mergeCell ref="J156:K156"/>
    <mergeCell ref="J157:K157"/>
    <mergeCell ref="J160:K160"/>
    <mergeCell ref="J163:K163"/>
    <mergeCell ref="J164:K164"/>
    <mergeCell ref="J161:K161"/>
    <mergeCell ref="A143:B143"/>
    <mergeCell ref="C143:D143"/>
    <mergeCell ref="J143:K143"/>
    <mergeCell ref="A145:B145"/>
    <mergeCell ref="C145:D145"/>
    <mergeCell ref="J145:K145"/>
    <mergeCell ref="A146:B146"/>
    <mergeCell ref="C146:D146"/>
    <mergeCell ref="J146:K146"/>
    <mergeCell ref="A149:B149"/>
    <mergeCell ref="C149:D149"/>
    <mergeCell ref="A148:B148"/>
    <mergeCell ref="C148:D148"/>
    <mergeCell ref="A147:B147"/>
    <mergeCell ref="C147:D147"/>
    <mergeCell ref="J147:K147"/>
    <mergeCell ref="J148:K148"/>
    <mergeCell ref="A161:B161"/>
    <mergeCell ref="C161:D161"/>
    <mergeCell ref="A163:B163"/>
    <mergeCell ref="C163:D163"/>
    <mergeCell ref="A62:B62"/>
    <mergeCell ref="J98:K98"/>
    <mergeCell ref="A97:B97"/>
    <mergeCell ref="C97:D97"/>
    <mergeCell ref="A98:B98"/>
    <mergeCell ref="C98:D98"/>
    <mergeCell ref="J107:K107"/>
    <mergeCell ref="J108:K108"/>
    <mergeCell ref="A110:B110"/>
    <mergeCell ref="C110:D110"/>
    <mergeCell ref="J126:K126"/>
    <mergeCell ref="J117:K117"/>
    <mergeCell ref="J118:K118"/>
    <mergeCell ref="A104:K104"/>
    <mergeCell ref="A105:B105"/>
    <mergeCell ref="C105:D105"/>
    <mergeCell ref="J105:K105"/>
    <mergeCell ref="A106:K106"/>
    <mergeCell ref="A107:B107"/>
    <mergeCell ref="C107:D107"/>
    <mergeCell ref="C99:D99"/>
    <mergeCell ref="J99:K99"/>
    <mergeCell ref="J111:K111"/>
    <mergeCell ref="A108:B108"/>
    <mergeCell ref="C108:D108"/>
    <mergeCell ref="A125:B125"/>
    <mergeCell ref="C125:D125"/>
    <mergeCell ref="J125:K125"/>
    <mergeCell ref="A123:B123"/>
    <mergeCell ref="J115:K115"/>
    <mergeCell ref="A111:B111"/>
    <mergeCell ref="C111:D111"/>
    <mergeCell ref="C37:D37"/>
    <mergeCell ref="J37:K37"/>
    <mergeCell ref="A46:B46"/>
    <mergeCell ref="C46:D46"/>
    <mergeCell ref="J55:K55"/>
    <mergeCell ref="A56:B56"/>
    <mergeCell ref="A40:B40"/>
    <mergeCell ref="C40:D40"/>
    <mergeCell ref="J40:K40"/>
    <mergeCell ref="A41:B41"/>
    <mergeCell ref="C41:D41"/>
    <mergeCell ref="J61:K61"/>
    <mergeCell ref="A57:K57"/>
    <mergeCell ref="A58:B58"/>
    <mergeCell ref="C58:D58"/>
    <mergeCell ref="J58:K58"/>
    <mergeCell ref="J59:K59"/>
    <mergeCell ref="A59:B59"/>
    <mergeCell ref="C59:D59"/>
    <mergeCell ref="A218:B218"/>
    <mergeCell ref="C218:D218"/>
    <mergeCell ref="A219:B219"/>
    <mergeCell ref="C219:D219"/>
    <mergeCell ref="A229:B229"/>
    <mergeCell ref="C229:D229"/>
    <mergeCell ref="A231:B231"/>
    <mergeCell ref="C231:D231"/>
    <mergeCell ref="A240:B240"/>
    <mergeCell ref="C240:D240"/>
    <mergeCell ref="J240:K240"/>
    <mergeCell ref="A44:B44"/>
    <mergeCell ref="C44:D44"/>
    <mergeCell ref="A45:B45"/>
    <mergeCell ref="C45:D45"/>
    <mergeCell ref="A42:B42"/>
    <mergeCell ref="C42:D42"/>
    <mergeCell ref="J42:K42"/>
    <mergeCell ref="A43:B43"/>
    <mergeCell ref="C43:D43"/>
    <mergeCell ref="C47:D47"/>
    <mergeCell ref="J47:K47"/>
    <mergeCell ref="A48:B48"/>
    <mergeCell ref="C48:D48"/>
    <mergeCell ref="J43:K43"/>
    <mergeCell ref="J44:K44"/>
    <mergeCell ref="J45:K45"/>
    <mergeCell ref="J46:K46"/>
    <mergeCell ref="J48:K48"/>
    <mergeCell ref="J49:K49"/>
    <mergeCell ref="J50:K50"/>
    <mergeCell ref="J53:K53"/>
    <mergeCell ref="A245:B245"/>
    <mergeCell ref="C245:D245"/>
    <mergeCell ref="J245:K245"/>
    <mergeCell ref="A227:K227"/>
    <mergeCell ref="A223:K223"/>
    <mergeCell ref="A225:B225"/>
    <mergeCell ref="C225:D225"/>
    <mergeCell ref="J225:K225"/>
    <mergeCell ref="A221:B221"/>
    <mergeCell ref="C221:D221"/>
    <mergeCell ref="J237:K237"/>
    <mergeCell ref="J221:K221"/>
    <mergeCell ref="A222:K222"/>
    <mergeCell ref="J41:K41"/>
    <mergeCell ref="A49:B49"/>
    <mergeCell ref="C49:D49"/>
    <mergeCell ref="A50:B50"/>
    <mergeCell ref="C50:D50"/>
    <mergeCell ref="A47:B47"/>
    <mergeCell ref="C56:D56"/>
    <mergeCell ref="J56:K56"/>
    <mergeCell ref="J140:K140"/>
    <mergeCell ref="A52:K52"/>
    <mergeCell ref="A53:B53"/>
    <mergeCell ref="J96:K96"/>
    <mergeCell ref="C53:D53"/>
    <mergeCell ref="A54:B54"/>
    <mergeCell ref="C54:D54"/>
    <mergeCell ref="A51:B51"/>
    <mergeCell ref="C51:D51"/>
    <mergeCell ref="J51:K51"/>
    <mergeCell ref="A63:B63"/>
    <mergeCell ref="G6:G7"/>
    <mergeCell ref="H6:H7"/>
    <mergeCell ref="I6:I7"/>
    <mergeCell ref="C7:D7"/>
    <mergeCell ref="A8:B8"/>
    <mergeCell ref="C8:D8"/>
    <mergeCell ref="A19:B19"/>
    <mergeCell ref="C19:D19"/>
    <mergeCell ref="A17:B17"/>
    <mergeCell ref="C17:D17"/>
    <mergeCell ref="A18:B18"/>
    <mergeCell ref="A2:M2"/>
    <mergeCell ref="A3:M3"/>
    <mergeCell ref="A5:I5"/>
    <mergeCell ref="J5:K7"/>
    <mergeCell ref="L5:L7"/>
    <mergeCell ref="M5:M7"/>
    <mergeCell ref="A6:B7"/>
    <mergeCell ref="C6:D6"/>
    <mergeCell ref="E6:E7"/>
    <mergeCell ref="F6:F7"/>
    <mergeCell ref="A13:B13"/>
    <mergeCell ref="C13:D13"/>
    <mergeCell ref="J13:K13"/>
    <mergeCell ref="A14:B14"/>
    <mergeCell ref="C14:D14"/>
    <mergeCell ref="J14:K14"/>
    <mergeCell ref="A10:K10"/>
    <mergeCell ref="A11:B11"/>
    <mergeCell ref="C11:D11"/>
    <mergeCell ref="J11:K11"/>
    <mergeCell ref="A12:B12"/>
    <mergeCell ref="C12:D12"/>
    <mergeCell ref="J12:K12"/>
    <mergeCell ref="J8:K8"/>
    <mergeCell ref="A9:K9"/>
    <mergeCell ref="C18:D18"/>
    <mergeCell ref="A15:B15"/>
    <mergeCell ref="C15:D15"/>
    <mergeCell ref="A16:B16"/>
    <mergeCell ref="C16:D16"/>
    <mergeCell ref="A24:B24"/>
    <mergeCell ref="C24:D24"/>
    <mergeCell ref="J24:K24"/>
    <mergeCell ref="J15:K15"/>
    <mergeCell ref="J16:K16"/>
    <mergeCell ref="J17:K17"/>
    <mergeCell ref="J18:K18"/>
    <mergeCell ref="J19:K19"/>
    <mergeCell ref="J20:K20"/>
    <mergeCell ref="J21:K21"/>
    <mergeCell ref="J22:K22"/>
    <mergeCell ref="A20:B20"/>
    <mergeCell ref="C20:D20"/>
    <mergeCell ref="A21:B21"/>
    <mergeCell ref="C21:D21"/>
    <mergeCell ref="A22:B22"/>
    <mergeCell ref="C22:D22"/>
    <mergeCell ref="A23:B23"/>
    <mergeCell ref="C23:D23"/>
    <mergeCell ref="J23:K23"/>
    <mergeCell ref="A33:B33"/>
    <mergeCell ref="C33:D33"/>
    <mergeCell ref="A34:B34"/>
    <mergeCell ref="C34:D34"/>
    <mergeCell ref="J33:K33"/>
    <mergeCell ref="J34:K34"/>
    <mergeCell ref="J38:K38"/>
    <mergeCell ref="J39:K39"/>
    <mergeCell ref="J54:K54"/>
    <mergeCell ref="A55:B55"/>
    <mergeCell ref="C55:D55"/>
    <mergeCell ref="A31:K31"/>
    <mergeCell ref="A32:B32"/>
    <mergeCell ref="C32:D32"/>
    <mergeCell ref="A29:B29"/>
    <mergeCell ref="C29:D29"/>
    <mergeCell ref="J29:K29"/>
    <mergeCell ref="A30:B30"/>
    <mergeCell ref="C30:D30"/>
    <mergeCell ref="J30:K30"/>
    <mergeCell ref="A26:K26"/>
    <mergeCell ref="A27:B27"/>
    <mergeCell ref="C27:D27"/>
    <mergeCell ref="J27:K27"/>
    <mergeCell ref="A28:B28"/>
    <mergeCell ref="C28:D28"/>
    <mergeCell ref="J28:K28"/>
    <mergeCell ref="C65:D65"/>
    <mergeCell ref="J65:K65"/>
    <mergeCell ref="A70:B70"/>
    <mergeCell ref="C70:D70"/>
    <mergeCell ref="J70:K70"/>
    <mergeCell ref="A67:B67"/>
    <mergeCell ref="C67:D67"/>
    <mergeCell ref="J67:K67"/>
    <mergeCell ref="A69:B69"/>
    <mergeCell ref="C69:D69"/>
    <mergeCell ref="A68:B68"/>
    <mergeCell ref="C68:D68"/>
    <mergeCell ref="J68:K68"/>
    <mergeCell ref="J69:K69"/>
    <mergeCell ref="C62:D62"/>
    <mergeCell ref="J62:K62"/>
    <mergeCell ref="A25:B25"/>
    <mergeCell ref="C25:D25"/>
    <mergeCell ref="J25:K25"/>
    <mergeCell ref="J32:K32"/>
    <mergeCell ref="A66:B66"/>
    <mergeCell ref="C66:D66"/>
    <mergeCell ref="J66:K66"/>
    <mergeCell ref="A38:B38"/>
    <mergeCell ref="C38:D38"/>
    <mergeCell ref="A39:B39"/>
    <mergeCell ref="C39:D39"/>
    <mergeCell ref="A35:B35"/>
    <mergeCell ref="C35:D35"/>
    <mergeCell ref="J35:K35"/>
    <mergeCell ref="A36:K36"/>
    <mergeCell ref="A37:B37"/>
    <mergeCell ref="A74:B74"/>
    <mergeCell ref="C74:D74"/>
    <mergeCell ref="J74:K74"/>
    <mergeCell ref="J86:K86"/>
    <mergeCell ref="J87:K87"/>
    <mergeCell ref="A86:B86"/>
    <mergeCell ref="C86:D86"/>
    <mergeCell ref="A87:B87"/>
    <mergeCell ref="C87:D87"/>
    <mergeCell ref="C63:D63"/>
    <mergeCell ref="J63:K63"/>
    <mergeCell ref="A64:B64"/>
    <mergeCell ref="C64:D64"/>
    <mergeCell ref="J64:K64"/>
    <mergeCell ref="A60:B60"/>
    <mergeCell ref="C60:D60"/>
    <mergeCell ref="J60:K60"/>
    <mergeCell ref="A61:B61"/>
    <mergeCell ref="C61:D61"/>
    <mergeCell ref="A75:B75"/>
    <mergeCell ref="C75:D75"/>
    <mergeCell ref="J75:K75"/>
    <mergeCell ref="A76:K76"/>
    <mergeCell ref="A78:B78"/>
    <mergeCell ref="C78:D78"/>
    <mergeCell ref="J78:K78"/>
    <mergeCell ref="A71:K71"/>
    <mergeCell ref="A72:B72"/>
    <mergeCell ref="C72:D72"/>
    <mergeCell ref="J72:K72"/>
    <mergeCell ref="A73:K73"/>
    <mergeCell ref="A65:B65"/>
    <mergeCell ref="A90:B90"/>
    <mergeCell ref="C90:D90"/>
    <mergeCell ref="A93:B93"/>
    <mergeCell ref="C93:D93"/>
    <mergeCell ref="A94:B94"/>
    <mergeCell ref="C94:D94"/>
    <mergeCell ref="A89:K89"/>
    <mergeCell ref="A91:B91"/>
    <mergeCell ref="A85:B85"/>
    <mergeCell ref="C85:D85"/>
    <mergeCell ref="A77:B77"/>
    <mergeCell ref="C77:D77"/>
    <mergeCell ref="J77:K77"/>
    <mergeCell ref="A82:B82"/>
    <mergeCell ref="C82:D82"/>
    <mergeCell ref="J82:K82"/>
    <mergeCell ref="J85:K85"/>
    <mergeCell ref="J90:K90"/>
    <mergeCell ref="A92:B92"/>
    <mergeCell ref="C92:D92"/>
    <mergeCell ref="J92:K92"/>
    <mergeCell ref="A81:B81"/>
    <mergeCell ref="C81:D81"/>
    <mergeCell ref="J81:K81"/>
    <mergeCell ref="A79:B79"/>
    <mergeCell ref="C79:D79"/>
    <mergeCell ref="J79:K79"/>
    <mergeCell ref="A80:B80"/>
    <mergeCell ref="C80:D80"/>
    <mergeCell ref="J80:K80"/>
    <mergeCell ref="A88:B88"/>
    <mergeCell ref="C88:D88"/>
    <mergeCell ref="J88:K88"/>
    <mergeCell ref="A83:B83"/>
    <mergeCell ref="C83:D83"/>
    <mergeCell ref="J83:K83"/>
    <mergeCell ref="A84:B84"/>
    <mergeCell ref="C84:D84"/>
    <mergeCell ref="J84:K84"/>
    <mergeCell ref="A120:B120"/>
    <mergeCell ref="C120:D120"/>
    <mergeCell ref="J120:K120"/>
    <mergeCell ref="A116:K116"/>
    <mergeCell ref="A117:B117"/>
    <mergeCell ref="C117:D117"/>
    <mergeCell ref="A118:B118"/>
    <mergeCell ref="C118:D118"/>
    <mergeCell ref="J110:K110"/>
    <mergeCell ref="A102:B102"/>
    <mergeCell ref="C102:D102"/>
    <mergeCell ref="J102:K102"/>
    <mergeCell ref="A103:B103"/>
    <mergeCell ref="C103:D103"/>
    <mergeCell ref="J103:K103"/>
    <mergeCell ref="J91:K91"/>
    <mergeCell ref="J93:K93"/>
    <mergeCell ref="J94:K94"/>
    <mergeCell ref="J95:K95"/>
    <mergeCell ref="A95:B95"/>
    <mergeCell ref="C95:D95"/>
    <mergeCell ref="A109:B109"/>
    <mergeCell ref="C109:D109"/>
    <mergeCell ref="J109:K109"/>
    <mergeCell ref="A99:B99"/>
    <mergeCell ref="C91:D91"/>
    <mergeCell ref="A100:K100"/>
    <mergeCell ref="A112:K112"/>
    <mergeCell ref="A113:B113"/>
    <mergeCell ref="C113:D113"/>
    <mergeCell ref="J97:K97"/>
    <mergeCell ref="A124:B124"/>
    <mergeCell ref="C124:D124"/>
    <mergeCell ref="J124:K124"/>
    <mergeCell ref="A121:B121"/>
    <mergeCell ref="C121:D121"/>
    <mergeCell ref="J121:K121"/>
    <mergeCell ref="A122:B122"/>
    <mergeCell ref="C122:D122"/>
    <mergeCell ref="A131:B131"/>
    <mergeCell ref="C131:D131"/>
    <mergeCell ref="J131:K131"/>
    <mergeCell ref="J127:K127"/>
    <mergeCell ref="J128:K128"/>
    <mergeCell ref="J129:K129"/>
    <mergeCell ref="J130:K130"/>
    <mergeCell ref="A101:B101"/>
    <mergeCell ref="C101:D101"/>
    <mergeCell ref="J101:K101"/>
    <mergeCell ref="A114:B114"/>
    <mergeCell ref="C114:D114"/>
    <mergeCell ref="J114:K114"/>
    <mergeCell ref="J122:K122"/>
    <mergeCell ref="A119:B119"/>
    <mergeCell ref="C119:D119"/>
    <mergeCell ref="J119:K119"/>
    <mergeCell ref="A132:B132"/>
    <mergeCell ref="C132:D132"/>
    <mergeCell ref="J132:K132"/>
    <mergeCell ref="A130:B130"/>
    <mergeCell ref="C130:D130"/>
    <mergeCell ref="A126:B126"/>
    <mergeCell ref="C126:D126"/>
    <mergeCell ref="A128:B128"/>
    <mergeCell ref="C128:D128"/>
    <mergeCell ref="A129:B129"/>
    <mergeCell ref="C129:D129"/>
    <mergeCell ref="A127:B127"/>
    <mergeCell ref="C127:D127"/>
    <mergeCell ref="J123:K123"/>
    <mergeCell ref="A140:B140"/>
    <mergeCell ref="C140:D140"/>
    <mergeCell ref="A141:B141"/>
    <mergeCell ref="C141:D141"/>
    <mergeCell ref="A136:K136"/>
    <mergeCell ref="A137:B137"/>
    <mergeCell ref="C137:D137"/>
    <mergeCell ref="J137:K137"/>
    <mergeCell ref="A135:B135"/>
    <mergeCell ref="C135:D135"/>
    <mergeCell ref="J135:K135"/>
    <mergeCell ref="A133:K133"/>
    <mergeCell ref="J134:K134"/>
    <mergeCell ref="A134:B134"/>
    <mergeCell ref="C134:D134"/>
    <mergeCell ref="A138:B138"/>
    <mergeCell ref="C138:D138"/>
    <mergeCell ref="J138:K138"/>
    <mergeCell ref="J141:K141"/>
    <mergeCell ref="C159:D159"/>
    <mergeCell ref="J159:K159"/>
    <mergeCell ref="A160:B160"/>
    <mergeCell ref="C160:D160"/>
    <mergeCell ref="J150:K150"/>
    <mergeCell ref="A151:K151"/>
    <mergeCell ref="A152:B152"/>
    <mergeCell ref="C152:D152"/>
    <mergeCell ref="J152:K152"/>
    <mergeCell ref="A156:B156"/>
    <mergeCell ref="C156:D156"/>
    <mergeCell ref="A153:B153"/>
    <mergeCell ref="C153:D153"/>
    <mergeCell ref="A162:B162"/>
    <mergeCell ref="C162:D162"/>
    <mergeCell ref="J162:K162"/>
    <mergeCell ref="A155:B155"/>
    <mergeCell ref="C155:D155"/>
    <mergeCell ref="A150:B150"/>
    <mergeCell ref="C150:D150"/>
    <mergeCell ref="A159:B159"/>
    <mergeCell ref="A186:B186"/>
    <mergeCell ref="C186:D186"/>
    <mergeCell ref="J186:K186"/>
    <mergeCell ref="A187:B187"/>
    <mergeCell ref="C187:D187"/>
    <mergeCell ref="J187:K187"/>
    <mergeCell ref="A183:B183"/>
    <mergeCell ref="C183:D183"/>
    <mergeCell ref="J183:K183"/>
    <mergeCell ref="A184:K184"/>
    <mergeCell ref="A185:B185"/>
    <mergeCell ref="C185:D185"/>
    <mergeCell ref="J185:K185"/>
    <mergeCell ref="A173:B173"/>
    <mergeCell ref="C173:D173"/>
    <mergeCell ref="J173:K173"/>
    <mergeCell ref="A178:B178"/>
    <mergeCell ref="C178:D178"/>
    <mergeCell ref="J178:K178"/>
    <mergeCell ref="A181:B181"/>
    <mergeCell ref="C181:D181"/>
    <mergeCell ref="J181:K181"/>
    <mergeCell ref="A182:B182"/>
    <mergeCell ref="C182:D182"/>
    <mergeCell ref="J182:K182"/>
    <mergeCell ref="A179:B179"/>
    <mergeCell ref="C179:D179"/>
    <mergeCell ref="J179:K179"/>
    <mergeCell ref="A180:B180"/>
    <mergeCell ref="C180:D180"/>
    <mergeCell ref="J180:K180"/>
    <mergeCell ref="A175:B175"/>
    <mergeCell ref="A190:K190"/>
    <mergeCell ref="A191:B191"/>
    <mergeCell ref="C191:D191"/>
    <mergeCell ref="A188:B188"/>
    <mergeCell ref="C188:D188"/>
    <mergeCell ref="J188:K188"/>
    <mergeCell ref="A189:B189"/>
    <mergeCell ref="C189:D189"/>
    <mergeCell ref="J189:K189"/>
    <mergeCell ref="A199:B199"/>
    <mergeCell ref="C199:D199"/>
    <mergeCell ref="J192:K192"/>
    <mergeCell ref="J198:K198"/>
    <mergeCell ref="J199:K199"/>
    <mergeCell ref="A200:B200"/>
    <mergeCell ref="C200:D200"/>
    <mergeCell ref="J200:K200"/>
    <mergeCell ref="A197:B197"/>
    <mergeCell ref="C197:D197"/>
    <mergeCell ref="J197:K197"/>
    <mergeCell ref="A198:B198"/>
    <mergeCell ref="C198:D198"/>
    <mergeCell ref="A195:B195"/>
    <mergeCell ref="C195:D195"/>
    <mergeCell ref="J195:K195"/>
    <mergeCell ref="A196:B196"/>
    <mergeCell ref="C196:D196"/>
    <mergeCell ref="J196:K196"/>
    <mergeCell ref="A192:B192"/>
    <mergeCell ref="C192:D192"/>
    <mergeCell ref="A193:K193"/>
    <mergeCell ref="A194:B194"/>
    <mergeCell ref="C194:D194"/>
    <mergeCell ref="J194:K194"/>
    <mergeCell ref="J203:K203"/>
    <mergeCell ref="A204:K204"/>
    <mergeCell ref="A205:B205"/>
    <mergeCell ref="C205:D205"/>
    <mergeCell ref="J205:K205"/>
    <mergeCell ref="A201:B201"/>
    <mergeCell ref="C201:D201"/>
    <mergeCell ref="J201:K201"/>
    <mergeCell ref="A202:B202"/>
    <mergeCell ref="C202:D202"/>
    <mergeCell ref="J202:K202"/>
    <mergeCell ref="A215:K215"/>
    <mergeCell ref="A217:B217"/>
    <mergeCell ref="C217:D217"/>
    <mergeCell ref="A211:K211"/>
    <mergeCell ref="A213:B213"/>
    <mergeCell ref="C213:D213"/>
    <mergeCell ref="J213:K213"/>
    <mergeCell ref="A209:B209"/>
    <mergeCell ref="C209:D209"/>
    <mergeCell ref="A210:B210"/>
    <mergeCell ref="C210:D210"/>
    <mergeCell ref="J210:K210"/>
    <mergeCell ref="A216:B216"/>
    <mergeCell ref="C216:D216"/>
    <mergeCell ref="J216:K216"/>
    <mergeCell ref="C207:D207"/>
    <mergeCell ref="J207:K207"/>
    <mergeCell ref="A208:B208"/>
    <mergeCell ref="C208:D208"/>
    <mergeCell ref="A203:B203"/>
    <mergeCell ref="C203:D203"/>
    <mergeCell ref="A220:B220"/>
    <mergeCell ref="C220:D220"/>
    <mergeCell ref="C247:D247"/>
    <mergeCell ref="J247:K247"/>
    <mergeCell ref="A242:B242"/>
    <mergeCell ref="C242:D242"/>
    <mergeCell ref="J242:K242"/>
    <mergeCell ref="A243:K243"/>
    <mergeCell ref="A244:B244"/>
    <mergeCell ref="C244:D244"/>
    <mergeCell ref="J244:K244"/>
    <mergeCell ref="A235:B235"/>
    <mergeCell ref="C235:D235"/>
    <mergeCell ref="A232:D232"/>
    <mergeCell ref="J232:K232"/>
    <mergeCell ref="A233:K233"/>
    <mergeCell ref="A234:B234"/>
    <mergeCell ref="C234:D234"/>
    <mergeCell ref="C241:D241"/>
    <mergeCell ref="J241:K241"/>
    <mergeCell ref="A238:B238"/>
    <mergeCell ref="C238:D238"/>
    <mergeCell ref="A239:B239"/>
    <mergeCell ref="C239:D239"/>
    <mergeCell ref="J239:K239"/>
    <mergeCell ref="A236:B236"/>
    <mergeCell ref="C236:D236"/>
    <mergeCell ref="J236:K236"/>
    <mergeCell ref="A237:B237"/>
    <mergeCell ref="C237:D237"/>
    <mergeCell ref="J234:K234"/>
    <mergeCell ref="J235:K235"/>
    <mergeCell ref="C251:D251"/>
    <mergeCell ref="J251:K251"/>
    <mergeCell ref="A263:B263"/>
    <mergeCell ref="C263:D263"/>
    <mergeCell ref="A248:B248"/>
    <mergeCell ref="C248:D248"/>
    <mergeCell ref="J248:K248"/>
    <mergeCell ref="A249:B249"/>
    <mergeCell ref="C249:D249"/>
    <mergeCell ref="J249:K249"/>
    <mergeCell ref="J238:K238"/>
    <mergeCell ref="J255:K255"/>
    <mergeCell ref="J253:K253"/>
    <mergeCell ref="A256:B256"/>
    <mergeCell ref="C256:D256"/>
    <mergeCell ref="J256:K256"/>
    <mergeCell ref="J262:K262"/>
    <mergeCell ref="J259:K259"/>
    <mergeCell ref="J263:K263"/>
    <mergeCell ref="A262:B262"/>
    <mergeCell ref="C262:D262"/>
    <mergeCell ref="A247:B247"/>
    <mergeCell ref="A241:B241"/>
    <mergeCell ref="J250:K250"/>
    <mergeCell ref="A251:B251"/>
    <mergeCell ref="A246:B246"/>
    <mergeCell ref="C246:D246"/>
    <mergeCell ref="J246:K246"/>
    <mergeCell ref="A252:K252"/>
    <mergeCell ref="A250:B250"/>
    <mergeCell ref="C250:D250"/>
    <mergeCell ref="A264:B264"/>
    <mergeCell ref="C264:D264"/>
    <mergeCell ref="A259:B259"/>
    <mergeCell ref="C259:D259"/>
    <mergeCell ref="A257:B257"/>
    <mergeCell ref="C257:D257"/>
    <mergeCell ref="J257:K257"/>
    <mergeCell ref="A258:K258"/>
    <mergeCell ref="A270:B270"/>
    <mergeCell ref="C270:D270"/>
    <mergeCell ref="J270:K270"/>
    <mergeCell ref="A253:B253"/>
    <mergeCell ref="C253:D253"/>
    <mergeCell ref="A255:B255"/>
    <mergeCell ref="C255:D255"/>
    <mergeCell ref="J264:K264"/>
    <mergeCell ref="J267:K267"/>
    <mergeCell ref="J268:K268"/>
    <mergeCell ref="A271:B271"/>
    <mergeCell ref="C271:D271"/>
    <mergeCell ref="J271:K271"/>
    <mergeCell ref="A268:B268"/>
    <mergeCell ref="C268:D268"/>
    <mergeCell ref="A269:B269"/>
    <mergeCell ref="C269:D269"/>
    <mergeCell ref="J269:K269"/>
    <mergeCell ref="A265:B265"/>
    <mergeCell ref="C265:D265"/>
    <mergeCell ref="J265:K265"/>
    <mergeCell ref="A266:K266"/>
    <mergeCell ref="A267:B267"/>
    <mergeCell ref="C267:D267"/>
    <mergeCell ref="A276:K276"/>
    <mergeCell ref="A278:B278"/>
    <mergeCell ref="C278:D278"/>
    <mergeCell ref="J278:K278"/>
    <mergeCell ref="A277:B277"/>
    <mergeCell ref="C277:D277"/>
    <mergeCell ref="J275:K275"/>
    <mergeCell ref="A275:B275"/>
    <mergeCell ref="C275:D275"/>
    <mergeCell ref="A281:K281"/>
    <mergeCell ref="A283:B283"/>
    <mergeCell ref="C283:D283"/>
    <mergeCell ref="J283:K283"/>
    <mergeCell ref="J295:K295"/>
    <mergeCell ref="A293:B293"/>
    <mergeCell ref="C293:D293"/>
    <mergeCell ref="A294:B294"/>
    <mergeCell ref="C294:D294"/>
    <mergeCell ref="J293:K293"/>
    <mergeCell ref="J294:K294"/>
    <mergeCell ref="A295:B295"/>
    <mergeCell ref="C295:D295"/>
    <mergeCell ref="A282:B282"/>
    <mergeCell ref="C282:D282"/>
    <mergeCell ref="J282:K282"/>
    <mergeCell ref="A285:B285"/>
    <mergeCell ref="C285:D285"/>
    <mergeCell ref="A287:B287"/>
    <mergeCell ref="C287:D287"/>
    <mergeCell ref="A290:B290"/>
    <mergeCell ref="C290:D290"/>
    <mergeCell ref="J287:K287"/>
    <mergeCell ref="J290:K290"/>
    <mergeCell ref="A284:B284"/>
    <mergeCell ref="C284:D284"/>
    <mergeCell ref="J284:K284"/>
    <mergeCell ref="A289:B289"/>
    <mergeCell ref="C289:D289"/>
    <mergeCell ref="J289:K289"/>
    <mergeCell ref="J301:K301"/>
    <mergeCell ref="A291:K291"/>
    <mergeCell ref="A292:B292"/>
    <mergeCell ref="C292:D292"/>
    <mergeCell ref="A296:K296"/>
    <mergeCell ref="A297:B297"/>
    <mergeCell ref="C297:D297"/>
    <mergeCell ref="J297:K297"/>
    <mergeCell ref="A326:K326"/>
    <mergeCell ref="A327:B327"/>
    <mergeCell ref="C327:D327"/>
    <mergeCell ref="J327:K327"/>
    <mergeCell ref="A331:K331"/>
    <mergeCell ref="A286:K286"/>
    <mergeCell ref="A288:B288"/>
    <mergeCell ref="C288:D288"/>
    <mergeCell ref="J288:K288"/>
    <mergeCell ref="J292:K292"/>
    <mergeCell ref="A315:B315"/>
    <mergeCell ref="C315:D315"/>
    <mergeCell ref="A317:B317"/>
    <mergeCell ref="A318:B318"/>
    <mergeCell ref="A319:B319"/>
    <mergeCell ref="A320:B320"/>
    <mergeCell ref="A322:B322"/>
    <mergeCell ref="A324:B324"/>
    <mergeCell ref="A316:K316"/>
    <mergeCell ref="C317:D317"/>
    <mergeCell ref="C318:D318"/>
    <mergeCell ref="C319:D319"/>
    <mergeCell ref="C320:D320"/>
    <mergeCell ref="J317:K317"/>
    <mergeCell ref="A298:D298"/>
    <mergeCell ref="J298:K298"/>
    <mergeCell ref="A309:K309"/>
    <mergeCell ref="A308:B308"/>
    <mergeCell ref="C308:D308"/>
    <mergeCell ref="J308:K308"/>
    <mergeCell ref="A306:B306"/>
    <mergeCell ref="C306:D306"/>
    <mergeCell ref="A307:B307"/>
    <mergeCell ref="C307:D307"/>
    <mergeCell ref="J307:K307"/>
    <mergeCell ref="A325:D325"/>
    <mergeCell ref="J325:K325"/>
    <mergeCell ref="A310:B310"/>
    <mergeCell ref="C310:D310"/>
    <mergeCell ref="J310:K310"/>
    <mergeCell ref="A313:K313"/>
    <mergeCell ref="A314:B314"/>
    <mergeCell ref="C314:D314"/>
    <mergeCell ref="J314:K314"/>
    <mergeCell ref="J305:K305"/>
    <mergeCell ref="J306:K306"/>
    <mergeCell ref="A304:B304"/>
    <mergeCell ref="C304:D304"/>
    <mergeCell ref="J304:K304"/>
    <mergeCell ref="J303:K303"/>
    <mergeCell ref="A299:K299"/>
    <mergeCell ref="A300:B300"/>
    <mergeCell ref="C300:D300"/>
    <mergeCell ref="J300:K300"/>
    <mergeCell ref="A301:B301"/>
    <mergeCell ref="C301:D301"/>
    <mergeCell ref="J332:K332"/>
    <mergeCell ref="A328:B328"/>
    <mergeCell ref="C328:D328"/>
    <mergeCell ref="J328:K328"/>
    <mergeCell ref="A329:K329"/>
    <mergeCell ref="A330:B330"/>
    <mergeCell ref="C330:D330"/>
    <mergeCell ref="J330:K330"/>
    <mergeCell ref="A342:B342"/>
    <mergeCell ref="C342:D342"/>
    <mergeCell ref="J342:K342"/>
    <mergeCell ref="J341:K341"/>
    <mergeCell ref="J335:K335"/>
    <mergeCell ref="J338:K338"/>
    <mergeCell ref="A333:B333"/>
    <mergeCell ref="C333:D333"/>
    <mergeCell ref="J333:K333"/>
    <mergeCell ref="A340:K340"/>
    <mergeCell ref="A341:B341"/>
    <mergeCell ref="C341:D341"/>
    <mergeCell ref="A339:B339"/>
    <mergeCell ref="C339:D339"/>
    <mergeCell ref="J339:K339"/>
    <mergeCell ref="A334:K334"/>
    <mergeCell ref="A335:B335"/>
    <mergeCell ref="C335:D335"/>
    <mergeCell ref="A332:B332"/>
    <mergeCell ref="C332:D332"/>
    <mergeCell ref="A345:K345"/>
    <mergeCell ref="A346:B346"/>
    <mergeCell ref="C346:D346"/>
    <mergeCell ref="J346:K346"/>
    <mergeCell ref="A347:K347"/>
    <mergeCell ref="A348:B348"/>
    <mergeCell ref="C348:D348"/>
    <mergeCell ref="J348:K348"/>
    <mergeCell ref="A349:K349"/>
    <mergeCell ref="A350:B350"/>
    <mergeCell ref="C350:D350"/>
    <mergeCell ref="J350:K350"/>
    <mergeCell ref="A337:K337"/>
    <mergeCell ref="A338:B338"/>
    <mergeCell ref="C338:D338"/>
    <mergeCell ref="A336:B336"/>
    <mergeCell ref="C336:D336"/>
    <mergeCell ref="J336:K336"/>
    <mergeCell ref="C344:D344"/>
    <mergeCell ref="J344:K344"/>
    <mergeCell ref="C359:D359"/>
    <mergeCell ref="J359:K359"/>
    <mergeCell ref="A360:B360"/>
    <mergeCell ref="C360:D360"/>
    <mergeCell ref="J360:K360"/>
    <mergeCell ref="A353:K353"/>
    <mergeCell ref="A354:B354"/>
    <mergeCell ref="C354:D354"/>
    <mergeCell ref="J354:K354"/>
    <mergeCell ref="A355:K355"/>
    <mergeCell ref="A356:B356"/>
    <mergeCell ref="C356:D356"/>
    <mergeCell ref="J356:K356"/>
    <mergeCell ref="A351:K351"/>
    <mergeCell ref="A352:B352"/>
    <mergeCell ref="C352:D352"/>
    <mergeCell ref="J352:K352"/>
    <mergeCell ref="A369:B369"/>
    <mergeCell ref="C369:D369"/>
    <mergeCell ref="J369:K369"/>
    <mergeCell ref="A370:K370"/>
    <mergeCell ref="A371:B371"/>
    <mergeCell ref="C371:D371"/>
    <mergeCell ref="J371:K371"/>
    <mergeCell ref="A366:K366"/>
    <mergeCell ref="A367:B367"/>
    <mergeCell ref="C367:D367"/>
    <mergeCell ref="J367:K367"/>
    <mergeCell ref="A368:B368"/>
    <mergeCell ref="C368:D368"/>
    <mergeCell ref="J368:K368"/>
    <mergeCell ref="A343:K343"/>
    <mergeCell ref="A344:B344"/>
    <mergeCell ref="A364:B364"/>
    <mergeCell ref="C364:D364"/>
    <mergeCell ref="J364:K364"/>
    <mergeCell ref="A365:B365"/>
    <mergeCell ref="C365:D365"/>
    <mergeCell ref="J365:K365"/>
    <mergeCell ref="A361:B361"/>
    <mergeCell ref="C361:D361"/>
    <mergeCell ref="J361:K361"/>
    <mergeCell ref="A362:K362"/>
    <mergeCell ref="A363:B363"/>
    <mergeCell ref="C363:D363"/>
    <mergeCell ref="J363:K363"/>
    <mergeCell ref="A357:K357"/>
    <mergeCell ref="A358:K358"/>
    <mergeCell ref="A359:B359"/>
    <mergeCell ref="J377:K377"/>
    <mergeCell ref="A378:K378"/>
    <mergeCell ref="A379:B379"/>
    <mergeCell ref="C379:D379"/>
    <mergeCell ref="J379:K379"/>
    <mergeCell ref="A374:K374"/>
    <mergeCell ref="A375:B375"/>
    <mergeCell ref="C375:D375"/>
    <mergeCell ref="J375:K375"/>
    <mergeCell ref="A376:B376"/>
    <mergeCell ref="C376:D376"/>
    <mergeCell ref="J376:K376"/>
    <mergeCell ref="A372:B372"/>
    <mergeCell ref="C372:D372"/>
    <mergeCell ref="J372:K372"/>
    <mergeCell ref="A373:B373"/>
    <mergeCell ref="C373:D373"/>
    <mergeCell ref="J373:K373"/>
    <mergeCell ref="A404:B404"/>
    <mergeCell ref="C404:D404"/>
    <mergeCell ref="J404:K404"/>
    <mergeCell ref="A405:K405"/>
    <mergeCell ref="A406:B406"/>
    <mergeCell ref="C406:D406"/>
    <mergeCell ref="J406:K406"/>
    <mergeCell ref="A388:K388"/>
    <mergeCell ref="A389:B389"/>
    <mergeCell ref="C389:D389"/>
    <mergeCell ref="J389:K389"/>
    <mergeCell ref="A390:K390"/>
    <mergeCell ref="A391:B391"/>
    <mergeCell ref="C391:D391"/>
    <mergeCell ref="J391:K391"/>
    <mergeCell ref="A384:K384"/>
    <mergeCell ref="A385:B385"/>
    <mergeCell ref="C385:D385"/>
    <mergeCell ref="J385:K385"/>
    <mergeCell ref="A386:K386"/>
    <mergeCell ref="A387:B387"/>
    <mergeCell ref="C387:D387"/>
    <mergeCell ref="J387:K387"/>
    <mergeCell ref="A392:K392"/>
    <mergeCell ref="A393:B393"/>
    <mergeCell ref="C393:D393"/>
    <mergeCell ref="J393:K393"/>
    <mergeCell ref="A394:K394"/>
    <mergeCell ref="A395:B396"/>
    <mergeCell ref="C395:D396"/>
    <mergeCell ref="E395:E396"/>
    <mergeCell ref="G395:G396"/>
    <mergeCell ref="L408:L409"/>
    <mergeCell ref="M408:M409"/>
    <mergeCell ref="A410:K410"/>
    <mergeCell ref="A411:B412"/>
    <mergeCell ref="C411:D412"/>
    <mergeCell ref="E411:E412"/>
    <mergeCell ref="F411:F412"/>
    <mergeCell ref="G411:G412"/>
    <mergeCell ref="H411:H412"/>
    <mergeCell ref="I411:I412"/>
    <mergeCell ref="A407:K407"/>
    <mergeCell ref="A408:B409"/>
    <mergeCell ref="C408:D409"/>
    <mergeCell ref="E408:E409"/>
    <mergeCell ref="F408:F409"/>
    <mergeCell ref="G408:G409"/>
    <mergeCell ref="H408:H409"/>
    <mergeCell ref="I408:I409"/>
    <mergeCell ref="J408:K409"/>
    <mergeCell ref="A425:K425"/>
    <mergeCell ref="J411:K412"/>
    <mergeCell ref="M398:M399"/>
    <mergeCell ref="L411:L412"/>
    <mergeCell ref="M411:M412"/>
    <mergeCell ref="A413:K413"/>
    <mergeCell ref="A414:B415"/>
    <mergeCell ref="C414:D415"/>
    <mergeCell ref="E414:E415"/>
    <mergeCell ref="F414:F415"/>
    <mergeCell ref="G414:G415"/>
    <mergeCell ref="H414:H415"/>
    <mergeCell ref="A422:K422"/>
    <mergeCell ref="A399:K399"/>
    <mergeCell ref="A400:B400"/>
    <mergeCell ref="C400:D400"/>
    <mergeCell ref="J400:K400"/>
    <mergeCell ref="A401:K401"/>
    <mergeCell ref="A402:B402"/>
    <mergeCell ref="C402:D402"/>
    <mergeCell ref="J402:K402"/>
    <mergeCell ref="A418:K418"/>
    <mergeCell ref="A419:B419"/>
    <mergeCell ref="C419:D419"/>
    <mergeCell ref="J419:K419"/>
    <mergeCell ref="A420:K420"/>
    <mergeCell ref="A421:B421"/>
    <mergeCell ref="C421:D421"/>
    <mergeCell ref="J421:K421"/>
    <mergeCell ref="I414:I415"/>
    <mergeCell ref="J414:K415"/>
    <mergeCell ref="L414:L415"/>
    <mergeCell ref="A434:B434"/>
    <mergeCell ref="C434:D434"/>
    <mergeCell ref="J434:K434"/>
    <mergeCell ref="A435:K435"/>
    <mergeCell ref="A436:B436"/>
    <mergeCell ref="C436:D436"/>
    <mergeCell ref="J436:K436"/>
    <mergeCell ref="A433:K433"/>
    <mergeCell ref="M414:M415"/>
    <mergeCell ref="A416:K416"/>
    <mergeCell ref="A417:B417"/>
    <mergeCell ref="C417:D417"/>
    <mergeCell ref="J417:K417"/>
    <mergeCell ref="A429:K429"/>
    <mergeCell ref="A430:B430"/>
    <mergeCell ref="C430:D430"/>
    <mergeCell ref="J430:K430"/>
    <mergeCell ref="A431:K431"/>
    <mergeCell ref="A432:B432"/>
    <mergeCell ref="C432:D432"/>
    <mergeCell ref="J432:K432"/>
    <mergeCell ref="A426:B426"/>
    <mergeCell ref="C426:D426"/>
    <mergeCell ref="J426:K426"/>
    <mergeCell ref="A427:K427"/>
    <mergeCell ref="A428:B428"/>
    <mergeCell ref="C428:D428"/>
    <mergeCell ref="J428:K428"/>
    <mergeCell ref="A423:K423"/>
    <mergeCell ref="A424:B424"/>
    <mergeCell ref="C424:D424"/>
    <mergeCell ref="J424:K424"/>
    <mergeCell ref="A445:K445"/>
    <mergeCell ref="A446:B446"/>
    <mergeCell ref="C446:D446"/>
    <mergeCell ref="J446:K446"/>
    <mergeCell ref="A447:K447"/>
    <mergeCell ref="A448:B448"/>
    <mergeCell ref="C448:D448"/>
    <mergeCell ref="J448:K448"/>
    <mergeCell ref="A441:K441"/>
    <mergeCell ref="A442:B442"/>
    <mergeCell ref="C442:D442"/>
    <mergeCell ref="J442:K442"/>
    <mergeCell ref="A443:K443"/>
    <mergeCell ref="A444:B444"/>
    <mergeCell ref="C444:D444"/>
    <mergeCell ref="J444:K444"/>
    <mergeCell ref="A437:K437"/>
    <mergeCell ref="A438:B438"/>
    <mergeCell ref="C438:D438"/>
    <mergeCell ref="J438:K438"/>
    <mergeCell ref="A439:K439"/>
    <mergeCell ref="A440:B440"/>
    <mergeCell ref="C440:D440"/>
    <mergeCell ref="J440:K440"/>
    <mergeCell ref="A459:K459"/>
    <mergeCell ref="A460:B460"/>
    <mergeCell ref="C460:D460"/>
    <mergeCell ref="J460:K460"/>
    <mergeCell ref="A461:K461"/>
    <mergeCell ref="A462:B462"/>
    <mergeCell ref="C462:D462"/>
    <mergeCell ref="J462:K462"/>
    <mergeCell ref="A455:K455"/>
    <mergeCell ref="A456:B456"/>
    <mergeCell ref="C456:D456"/>
    <mergeCell ref="J456:K456"/>
    <mergeCell ref="A457:K457"/>
    <mergeCell ref="A458:B458"/>
    <mergeCell ref="C458:D458"/>
    <mergeCell ref="J458:K458"/>
    <mergeCell ref="A449:K449"/>
    <mergeCell ref="A450:B450"/>
    <mergeCell ref="C450:D450"/>
    <mergeCell ref="J450:K450"/>
    <mergeCell ref="A451:K451"/>
    <mergeCell ref="A452:B452"/>
    <mergeCell ref="C452:D452"/>
    <mergeCell ref="J452:K452"/>
    <mergeCell ref="A453:K453"/>
    <mergeCell ref="A454:B454"/>
    <mergeCell ref="C454:D454"/>
    <mergeCell ref="J454:K454"/>
    <mergeCell ref="A471:K471"/>
    <mergeCell ref="A472:B472"/>
    <mergeCell ref="C472:D472"/>
    <mergeCell ref="J472:K472"/>
    <mergeCell ref="A473:K473"/>
    <mergeCell ref="A474:B474"/>
    <mergeCell ref="C474:D474"/>
    <mergeCell ref="J474:K474"/>
    <mergeCell ref="A467:K467"/>
    <mergeCell ref="A468:B468"/>
    <mergeCell ref="C468:D468"/>
    <mergeCell ref="J468:K468"/>
    <mergeCell ref="A469:K469"/>
    <mergeCell ref="A470:B470"/>
    <mergeCell ref="C470:D470"/>
    <mergeCell ref="J470:K470"/>
    <mergeCell ref="A463:K463"/>
    <mergeCell ref="A464:B464"/>
    <mergeCell ref="C464:D464"/>
    <mergeCell ref="J464:K464"/>
    <mergeCell ref="A465:K465"/>
    <mergeCell ref="A466:B466"/>
    <mergeCell ref="C466:D466"/>
    <mergeCell ref="J466:K466"/>
    <mergeCell ref="A476:B476"/>
    <mergeCell ref="C476:D476"/>
    <mergeCell ref="M491:M493"/>
    <mergeCell ref="A492:B492"/>
    <mergeCell ref="C492:D492"/>
    <mergeCell ref="J492:K492"/>
    <mergeCell ref="A493:B493"/>
    <mergeCell ref="C493:D493"/>
    <mergeCell ref="A487:K487"/>
    <mergeCell ref="A488:K488"/>
    <mergeCell ref="A489:B489"/>
    <mergeCell ref="C489:D489"/>
    <mergeCell ref="J489:K489"/>
    <mergeCell ref="A483:K483"/>
    <mergeCell ref="A484:B484"/>
    <mergeCell ref="C484:D484"/>
    <mergeCell ref="J484:K484"/>
    <mergeCell ref="A485:K485"/>
    <mergeCell ref="A486:B486"/>
    <mergeCell ref="C486:D486"/>
    <mergeCell ref="J486:K486"/>
    <mergeCell ref="J476:K476"/>
    <mergeCell ref="A477:K477"/>
    <mergeCell ref="A478:B478"/>
    <mergeCell ref="C478:D478"/>
    <mergeCell ref="J478:K478"/>
    <mergeCell ref="M417:M418"/>
    <mergeCell ref="M419:M420"/>
    <mergeCell ref="A144:B144"/>
    <mergeCell ref="C144:D144"/>
    <mergeCell ref="J144:K144"/>
    <mergeCell ref="A158:B158"/>
    <mergeCell ref="C158:D158"/>
    <mergeCell ref="J158:K158"/>
    <mergeCell ref="A212:B212"/>
    <mergeCell ref="C212:D212"/>
    <mergeCell ref="J212:K212"/>
    <mergeCell ref="A214:B214"/>
    <mergeCell ref="C214:D214"/>
    <mergeCell ref="J493:K493"/>
    <mergeCell ref="A490:K490"/>
    <mergeCell ref="A491:B491"/>
    <mergeCell ref="C491:D491"/>
    <mergeCell ref="J491:K491"/>
    <mergeCell ref="A479:K479"/>
    <mergeCell ref="A480:B480"/>
    <mergeCell ref="C480:D480"/>
    <mergeCell ref="J480:K480"/>
    <mergeCell ref="A481:K481"/>
    <mergeCell ref="A482:B482"/>
    <mergeCell ref="C482:D482"/>
    <mergeCell ref="J482:K482"/>
    <mergeCell ref="A475:K475"/>
    <mergeCell ref="J214:K214"/>
    <mergeCell ref="A254:B254"/>
    <mergeCell ref="C254:D254"/>
    <mergeCell ref="J254:K254"/>
    <mergeCell ref="A260:B260"/>
    <mergeCell ref="A261:B261"/>
    <mergeCell ref="C260:D260"/>
    <mergeCell ref="C261:D261"/>
    <mergeCell ref="J260:K260"/>
    <mergeCell ref="J261:K261"/>
    <mergeCell ref="M402:M403"/>
    <mergeCell ref="M400:M401"/>
    <mergeCell ref="M395:M396"/>
    <mergeCell ref="A397:K397"/>
    <mergeCell ref="A398:B398"/>
    <mergeCell ref="C398:D398"/>
    <mergeCell ref="J398:K398"/>
    <mergeCell ref="A403:K403"/>
    <mergeCell ref="L395:L396"/>
    <mergeCell ref="H395:H396"/>
    <mergeCell ref="I395:I396"/>
    <mergeCell ref="J395:K396"/>
    <mergeCell ref="A380:K380"/>
    <mergeCell ref="A381:B381"/>
    <mergeCell ref="C381:D381"/>
    <mergeCell ref="J381:K381"/>
    <mergeCell ref="A382:K382"/>
    <mergeCell ref="A383:B383"/>
    <mergeCell ref="C383:D383"/>
    <mergeCell ref="J383:K383"/>
    <mergeCell ref="A377:B377"/>
    <mergeCell ref="C377:D377"/>
  </mergeCells>
  <pageMargins left="0.19685039370078741" right="0.23622047244094491" top="0.74803149606299213" bottom="0.35433070866141736" header="0.31496062992125984" footer="0.31496062992125984"/>
  <pageSetup paperSize="9" scale="46" fitToHeight="26" orientation="landscape" horizontalDpi="180" verticalDpi="180" r:id="rId1"/>
  <rowBreaks count="7" manualBreakCount="7">
    <brk id="41" max="12" man="1"/>
    <brk id="61" max="12" man="1"/>
    <brk id="328" max="12" man="1"/>
    <brk id="356" max="12" man="1"/>
    <brk id="377" max="12" man="1"/>
    <brk id="398" max="12" man="1"/>
    <brk id="4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услугам</vt:lpstr>
      <vt:lpstr>'По услугам'!Заголовки_для_печати</vt:lpstr>
      <vt:lpstr>'По услугам'!Область_печати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2024-06-24T12:26:01Z</dcterms:modified>
</cp:coreProperties>
</file>