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85" windowWidth="26295" windowHeight="11130"/>
  </bookViews>
  <sheets>
    <sheet name="Документ" sheetId="2" r:id="rId1"/>
  </sheets>
  <definedNames>
    <definedName name="_xlnm.Print_Titles" localSheetId="0">Документ!$7:$9</definedName>
    <definedName name="_xlnm.Print_Area" localSheetId="0">Документ!$A$1:$J$130</definedName>
  </definedNames>
  <calcPr calcId="145621"/>
</workbook>
</file>

<file path=xl/calcChain.xml><?xml version="1.0" encoding="utf-8"?>
<calcChain xmlns="http://schemas.openxmlformats.org/spreadsheetml/2006/main">
  <c r="O105" i="2" l="1"/>
  <c r="O120" i="2" l="1"/>
  <c r="N120" i="2"/>
  <c r="M120" i="2"/>
  <c r="K120" i="2"/>
  <c r="J120" i="2"/>
  <c r="H120" i="2"/>
  <c r="L99" i="2"/>
  <c r="J99" i="2"/>
  <c r="I99" i="2"/>
  <c r="H99" i="2"/>
  <c r="H50" i="2"/>
  <c r="I50" i="2"/>
  <c r="J50" i="2"/>
  <c r="L50" i="2"/>
  <c r="L48" i="2"/>
  <c r="I48" i="2"/>
  <c r="H48" i="2"/>
  <c r="C124" i="2"/>
  <c r="D124" i="2"/>
  <c r="E124" i="2"/>
  <c r="F124" i="2"/>
  <c r="G124" i="2"/>
  <c r="H125" i="2"/>
  <c r="J125" i="2"/>
  <c r="J108" i="2"/>
  <c r="H108" i="2"/>
  <c r="H105" i="2"/>
  <c r="C96" i="2"/>
  <c r="J79" i="2"/>
  <c r="H79" i="2"/>
  <c r="N108" i="2"/>
  <c r="J124" i="2" l="1"/>
  <c r="H124" i="2"/>
  <c r="N105" i="2"/>
  <c r="J105" i="2"/>
  <c r="K105" i="2"/>
  <c r="M105" i="2"/>
  <c r="O79" i="2"/>
  <c r="N79" i="2"/>
  <c r="O48" i="2"/>
  <c r="N48" i="2"/>
  <c r="J48" i="2"/>
  <c r="K48" i="2"/>
  <c r="M48" i="2"/>
  <c r="E119" i="2" l="1"/>
  <c r="F119" i="2"/>
  <c r="G119" i="2"/>
  <c r="D119" i="2"/>
  <c r="O12" i="2" l="1"/>
  <c r="O13" i="2"/>
  <c r="O14" i="2"/>
  <c r="O15" i="2"/>
  <c r="O16" i="2"/>
  <c r="O17" i="2"/>
  <c r="O18" i="2"/>
  <c r="O20" i="2"/>
  <c r="O21" i="2"/>
  <c r="O22" i="2"/>
  <c r="O23" i="2"/>
  <c r="O25" i="2"/>
  <c r="O27" i="2"/>
  <c r="O32" i="2"/>
  <c r="O33" i="2"/>
  <c r="O35" i="2"/>
  <c r="O36" i="2"/>
  <c r="O37" i="2"/>
  <c r="O39" i="2"/>
  <c r="O40" i="2"/>
  <c r="O46" i="2"/>
  <c r="O47" i="2"/>
  <c r="O49" i="2"/>
  <c r="O51" i="2"/>
  <c r="O52" i="2"/>
  <c r="O54" i="2"/>
  <c r="O55" i="2"/>
  <c r="O56" i="2"/>
  <c r="O59" i="2"/>
  <c r="O60" i="2"/>
  <c r="O61" i="2"/>
  <c r="O63" i="2"/>
  <c r="O64" i="2"/>
  <c r="O66" i="2"/>
  <c r="O67" i="2"/>
  <c r="O68" i="2"/>
  <c r="O69" i="2"/>
  <c r="O70" i="2"/>
  <c r="O71" i="2"/>
  <c r="O72" i="2"/>
  <c r="O73" i="2"/>
  <c r="O74" i="2"/>
  <c r="O75" i="2"/>
  <c r="O77" i="2"/>
  <c r="O78" i="2"/>
  <c r="O80" i="2"/>
  <c r="O81" i="2"/>
  <c r="O82" i="2"/>
  <c r="O83" i="2"/>
  <c r="O97" i="2"/>
  <c r="O101" i="2"/>
  <c r="O103" i="2"/>
  <c r="O109" i="2"/>
  <c r="O111" i="2"/>
  <c r="O112" i="2"/>
  <c r="O113" i="2"/>
  <c r="O114" i="2"/>
  <c r="O115" i="2"/>
  <c r="O116" i="2"/>
  <c r="O117" i="2"/>
  <c r="O118" i="2"/>
  <c r="O119" i="2"/>
  <c r="O121" i="2"/>
  <c r="O122" i="2"/>
  <c r="O123" i="2"/>
  <c r="N12" i="2"/>
  <c r="N13" i="2"/>
  <c r="N14" i="2"/>
  <c r="N15" i="2"/>
  <c r="N16" i="2"/>
  <c r="N17" i="2"/>
  <c r="N18" i="2"/>
  <c r="N20" i="2"/>
  <c r="N21" i="2"/>
  <c r="N22" i="2"/>
  <c r="N23" i="2"/>
  <c r="N25" i="2"/>
  <c r="N27" i="2"/>
  <c r="N32" i="2"/>
  <c r="N33" i="2"/>
  <c r="N35" i="2"/>
  <c r="N36" i="2"/>
  <c r="N37" i="2"/>
  <c r="N39" i="2"/>
  <c r="N40" i="2"/>
  <c r="N46" i="2"/>
  <c r="N47" i="2"/>
  <c r="N49" i="2"/>
  <c r="N51" i="2"/>
  <c r="N52" i="2"/>
  <c r="N54" i="2"/>
  <c r="N55" i="2"/>
  <c r="N56" i="2"/>
  <c r="N59" i="2"/>
  <c r="N60" i="2"/>
  <c r="N61" i="2"/>
  <c r="N63" i="2"/>
  <c r="N64" i="2"/>
  <c r="N66" i="2"/>
  <c r="N67" i="2"/>
  <c r="N68" i="2"/>
  <c r="N69" i="2"/>
  <c r="N70" i="2"/>
  <c r="N71" i="2"/>
  <c r="N72" i="2"/>
  <c r="N73" i="2"/>
  <c r="N74" i="2"/>
  <c r="N75" i="2"/>
  <c r="N77" i="2"/>
  <c r="N78" i="2"/>
  <c r="N80" i="2"/>
  <c r="N81" i="2"/>
  <c r="N82" i="2"/>
  <c r="N83" i="2"/>
  <c r="N97" i="2"/>
  <c r="N101" i="2"/>
  <c r="N103" i="2"/>
  <c r="N109" i="2"/>
  <c r="N111" i="2"/>
  <c r="N112" i="2"/>
  <c r="N113" i="2"/>
  <c r="N114" i="2"/>
  <c r="N115" i="2"/>
  <c r="N116" i="2"/>
  <c r="N117" i="2"/>
  <c r="N118" i="2"/>
  <c r="N119" i="2"/>
  <c r="N121" i="2"/>
  <c r="N122" i="2"/>
  <c r="N123" i="2"/>
  <c r="M12" i="2"/>
  <c r="M13" i="2"/>
  <c r="M14" i="2"/>
  <c r="M15" i="2"/>
  <c r="M16" i="2"/>
  <c r="M17" i="2"/>
  <c r="M18" i="2"/>
  <c r="M20" i="2"/>
  <c r="M21" i="2"/>
  <c r="M22" i="2"/>
  <c r="M23" i="2"/>
  <c r="M25" i="2"/>
  <c r="M27" i="2"/>
  <c r="M30" i="2"/>
  <c r="M32" i="2"/>
  <c r="M33" i="2"/>
  <c r="M35" i="2"/>
  <c r="M36" i="2"/>
  <c r="M37" i="2"/>
  <c r="M39" i="2"/>
  <c r="M40" i="2"/>
  <c r="M46" i="2"/>
  <c r="M47" i="2"/>
  <c r="M49" i="2"/>
  <c r="M51" i="2"/>
  <c r="M52" i="2"/>
  <c r="M54" i="2"/>
  <c r="M55" i="2"/>
  <c r="M56" i="2"/>
  <c r="M59" i="2"/>
  <c r="M60" i="2"/>
  <c r="M61" i="2"/>
  <c r="M63" i="2"/>
  <c r="M64" i="2"/>
  <c r="M66" i="2"/>
  <c r="M67" i="2"/>
  <c r="M68" i="2"/>
  <c r="M74" i="2"/>
  <c r="M75" i="2"/>
  <c r="M76" i="2"/>
  <c r="M77" i="2"/>
  <c r="M78" i="2"/>
  <c r="M80" i="2"/>
  <c r="M81" i="2"/>
  <c r="M82" i="2"/>
  <c r="M83" i="2"/>
  <c r="M84" i="2"/>
  <c r="M85" i="2"/>
  <c r="M86" i="2"/>
  <c r="M91" i="2"/>
  <c r="M92" i="2"/>
  <c r="M97" i="2"/>
  <c r="M101" i="2"/>
  <c r="M103" i="2"/>
  <c r="M106" i="2"/>
  <c r="M107" i="2"/>
  <c r="M109" i="2"/>
  <c r="M111" i="2"/>
  <c r="M112" i="2"/>
  <c r="M113" i="2"/>
  <c r="M114" i="2"/>
  <c r="M115" i="2"/>
  <c r="M116" i="2"/>
  <c r="M117" i="2"/>
  <c r="M118" i="2"/>
  <c r="M119" i="2"/>
  <c r="M121" i="2"/>
  <c r="M122" i="2"/>
  <c r="M123" i="2"/>
  <c r="M127" i="2"/>
  <c r="M129" i="2"/>
  <c r="L12" i="2"/>
  <c r="L13" i="2"/>
  <c r="L14" i="2"/>
  <c r="L15" i="2"/>
  <c r="L16" i="2"/>
  <c r="L17" i="2"/>
  <c r="L18" i="2"/>
  <c r="L20" i="2"/>
  <c r="L21" i="2"/>
  <c r="L22" i="2"/>
  <c r="L23" i="2"/>
  <c r="L25" i="2"/>
  <c r="L26" i="2"/>
  <c r="L27" i="2"/>
  <c r="L28" i="2"/>
  <c r="L29" i="2"/>
  <c r="L30" i="2"/>
  <c r="L31" i="2"/>
  <c r="L32" i="2"/>
  <c r="L33" i="2"/>
  <c r="L35" i="2"/>
  <c r="L36" i="2"/>
  <c r="L37" i="2"/>
  <c r="L39" i="2"/>
  <c r="L40" i="2"/>
  <c r="L42" i="2"/>
  <c r="L43" i="2"/>
  <c r="L44" i="2"/>
  <c r="L46" i="2"/>
  <c r="L47" i="2"/>
  <c r="L49" i="2"/>
  <c r="L51" i="2"/>
  <c r="L52" i="2"/>
  <c r="L54" i="2"/>
  <c r="L55" i="2"/>
  <c r="L56" i="2"/>
  <c r="L57" i="2"/>
  <c r="L59" i="2"/>
  <c r="L60" i="2"/>
  <c r="L61" i="2"/>
  <c r="L63" i="2"/>
  <c r="L64" i="2"/>
  <c r="L66" i="2"/>
  <c r="L67" i="2"/>
  <c r="L68" i="2"/>
  <c r="L70" i="2"/>
  <c r="L72" i="2"/>
  <c r="L73" i="2"/>
  <c r="L74" i="2"/>
  <c r="L75" i="2"/>
  <c r="L76" i="2"/>
  <c r="L77" i="2"/>
  <c r="L78" i="2"/>
  <c r="L80" i="2"/>
  <c r="L81" i="2"/>
  <c r="L82" i="2"/>
  <c r="L83" i="2"/>
  <c r="L84" i="2"/>
  <c r="L85" i="2"/>
  <c r="L87" i="2"/>
  <c r="L90" i="2"/>
  <c r="L91" i="2"/>
  <c r="L92" i="2"/>
  <c r="L93" i="2"/>
  <c r="L97" i="2"/>
  <c r="L98" i="2"/>
  <c r="L101" i="2"/>
  <c r="L102" i="2"/>
  <c r="L103" i="2"/>
  <c r="L104" i="2"/>
  <c r="L107" i="2"/>
  <c r="L109" i="2"/>
  <c r="L111" i="2"/>
  <c r="L112" i="2"/>
  <c r="L113" i="2"/>
  <c r="L114" i="2"/>
  <c r="L115" i="2"/>
  <c r="L116" i="2"/>
  <c r="L117" i="2"/>
  <c r="L118" i="2"/>
  <c r="L121" i="2"/>
  <c r="L122" i="2"/>
  <c r="L123" i="2"/>
  <c r="L127" i="2"/>
  <c r="L129" i="2"/>
  <c r="K12" i="2"/>
  <c r="K13" i="2"/>
  <c r="K14" i="2"/>
  <c r="K15" i="2"/>
  <c r="K16" i="2"/>
  <c r="K17" i="2"/>
  <c r="K18" i="2"/>
  <c r="K20" i="2"/>
  <c r="K21" i="2"/>
  <c r="K22" i="2"/>
  <c r="K23" i="2"/>
  <c r="K25" i="2"/>
  <c r="K27" i="2"/>
  <c r="K30" i="2"/>
  <c r="K32" i="2"/>
  <c r="K33" i="2"/>
  <c r="K35" i="2"/>
  <c r="K36" i="2"/>
  <c r="K37" i="2"/>
  <c r="K39" i="2"/>
  <c r="K40" i="2"/>
  <c r="K46" i="2"/>
  <c r="K47" i="2"/>
  <c r="K49" i="2"/>
  <c r="K51" i="2"/>
  <c r="K52" i="2"/>
  <c r="K54" i="2"/>
  <c r="K55" i="2"/>
  <c r="K56" i="2"/>
  <c r="K59" i="2"/>
  <c r="K60" i="2"/>
  <c r="K61" i="2"/>
  <c r="K63" i="2"/>
  <c r="K64" i="2"/>
  <c r="K66" i="2"/>
  <c r="K67" i="2"/>
  <c r="K68" i="2"/>
  <c r="K74" i="2"/>
  <c r="K75" i="2"/>
  <c r="K76" i="2"/>
  <c r="K77" i="2"/>
  <c r="K78" i="2"/>
  <c r="K80" i="2"/>
  <c r="K81" i="2"/>
  <c r="K82" i="2"/>
  <c r="K83" i="2"/>
  <c r="K84" i="2"/>
  <c r="K85" i="2"/>
  <c r="K86" i="2"/>
  <c r="K91" i="2"/>
  <c r="K92" i="2"/>
  <c r="K97" i="2"/>
  <c r="K101" i="2"/>
  <c r="K103" i="2"/>
  <c r="K106" i="2"/>
  <c r="K107" i="2"/>
  <c r="K109" i="2"/>
  <c r="K111" i="2"/>
  <c r="K112" i="2"/>
  <c r="K113" i="2"/>
  <c r="K114" i="2"/>
  <c r="K115" i="2"/>
  <c r="K116" i="2"/>
  <c r="K117" i="2"/>
  <c r="K118" i="2"/>
  <c r="K119" i="2"/>
  <c r="K121" i="2"/>
  <c r="K122" i="2"/>
  <c r="K123" i="2"/>
  <c r="K127" i="2"/>
  <c r="K129" i="2"/>
  <c r="J12" i="2"/>
  <c r="J13" i="2"/>
  <c r="J14" i="2"/>
  <c r="J15" i="2"/>
  <c r="J16" i="2"/>
  <c r="J17" i="2"/>
  <c r="J18" i="2"/>
  <c r="J20" i="2"/>
  <c r="J21" i="2"/>
  <c r="J22" i="2"/>
  <c r="J23" i="2"/>
  <c r="J25" i="2"/>
  <c r="J26" i="2"/>
  <c r="J27" i="2"/>
  <c r="J28" i="2"/>
  <c r="J29" i="2"/>
  <c r="J30" i="2"/>
  <c r="J31" i="2"/>
  <c r="J32" i="2"/>
  <c r="J33" i="2"/>
  <c r="J35" i="2"/>
  <c r="J36" i="2"/>
  <c r="J37" i="2"/>
  <c r="J39" i="2"/>
  <c r="J40" i="2"/>
  <c r="J42" i="2"/>
  <c r="J43" i="2"/>
  <c r="J44" i="2"/>
  <c r="J46" i="2"/>
  <c r="J47" i="2"/>
  <c r="J49" i="2"/>
  <c r="J51" i="2"/>
  <c r="J52" i="2"/>
  <c r="J54" i="2"/>
  <c r="J55" i="2"/>
  <c r="J56" i="2"/>
  <c r="J57" i="2"/>
  <c r="J59" i="2"/>
  <c r="J60" i="2"/>
  <c r="J61" i="2"/>
  <c r="J63" i="2"/>
  <c r="J64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80" i="2"/>
  <c r="J81" i="2"/>
  <c r="J82" i="2"/>
  <c r="J83" i="2"/>
  <c r="J84" i="2"/>
  <c r="J85" i="2"/>
  <c r="J86" i="2"/>
  <c r="J87" i="2"/>
  <c r="J88" i="2"/>
  <c r="J90" i="2"/>
  <c r="J91" i="2"/>
  <c r="J92" i="2"/>
  <c r="J93" i="2"/>
  <c r="J97" i="2"/>
  <c r="J98" i="2"/>
  <c r="J101" i="2"/>
  <c r="J102" i="2"/>
  <c r="J103" i="2"/>
  <c r="J104" i="2"/>
  <c r="J106" i="2"/>
  <c r="J107" i="2"/>
  <c r="J109" i="2"/>
  <c r="J111" i="2"/>
  <c r="J112" i="2"/>
  <c r="J113" i="2"/>
  <c r="J114" i="2"/>
  <c r="J115" i="2"/>
  <c r="J116" i="2"/>
  <c r="J117" i="2"/>
  <c r="J118" i="2"/>
  <c r="J119" i="2"/>
  <c r="J121" i="2"/>
  <c r="J122" i="2"/>
  <c r="J123" i="2"/>
  <c r="J127" i="2"/>
  <c r="J129" i="2"/>
  <c r="I12" i="2"/>
  <c r="I13" i="2"/>
  <c r="I14" i="2"/>
  <c r="I15" i="2"/>
  <c r="I16" i="2"/>
  <c r="I17" i="2"/>
  <c r="I18" i="2"/>
  <c r="I20" i="2"/>
  <c r="I21" i="2"/>
  <c r="I22" i="2"/>
  <c r="I23" i="2"/>
  <c r="I25" i="2"/>
  <c r="I26" i="2"/>
  <c r="I27" i="2"/>
  <c r="I28" i="2"/>
  <c r="I29" i="2"/>
  <c r="I30" i="2"/>
  <c r="I31" i="2"/>
  <c r="I32" i="2"/>
  <c r="I33" i="2"/>
  <c r="I35" i="2"/>
  <c r="I36" i="2"/>
  <c r="I37" i="2"/>
  <c r="I39" i="2"/>
  <c r="I40" i="2"/>
  <c r="I42" i="2"/>
  <c r="I43" i="2"/>
  <c r="I44" i="2"/>
  <c r="I46" i="2"/>
  <c r="I47" i="2"/>
  <c r="I49" i="2"/>
  <c r="I51" i="2"/>
  <c r="I52" i="2"/>
  <c r="I54" i="2"/>
  <c r="I55" i="2"/>
  <c r="I56" i="2"/>
  <c r="I57" i="2"/>
  <c r="I59" i="2"/>
  <c r="I60" i="2"/>
  <c r="I61" i="2"/>
  <c r="I63" i="2"/>
  <c r="I64" i="2"/>
  <c r="I66" i="2"/>
  <c r="I67" i="2"/>
  <c r="I68" i="2"/>
  <c r="I70" i="2"/>
  <c r="I72" i="2"/>
  <c r="I73" i="2"/>
  <c r="I74" i="2"/>
  <c r="I75" i="2"/>
  <c r="I76" i="2"/>
  <c r="I77" i="2"/>
  <c r="I78" i="2"/>
  <c r="I80" i="2"/>
  <c r="I81" i="2"/>
  <c r="I82" i="2"/>
  <c r="I83" i="2"/>
  <c r="I84" i="2"/>
  <c r="I85" i="2"/>
  <c r="I87" i="2"/>
  <c r="I90" i="2"/>
  <c r="I91" i="2"/>
  <c r="I92" i="2"/>
  <c r="I93" i="2"/>
  <c r="I97" i="2"/>
  <c r="I98" i="2"/>
  <c r="I101" i="2"/>
  <c r="I102" i="2"/>
  <c r="I103" i="2"/>
  <c r="I104" i="2"/>
  <c r="I107" i="2"/>
  <c r="I109" i="2"/>
  <c r="I111" i="2"/>
  <c r="I112" i="2"/>
  <c r="I113" i="2"/>
  <c r="I114" i="2"/>
  <c r="I115" i="2"/>
  <c r="I116" i="2"/>
  <c r="I117" i="2"/>
  <c r="I118" i="2"/>
  <c r="I121" i="2"/>
  <c r="I122" i="2"/>
  <c r="I123" i="2"/>
  <c r="I127" i="2"/>
  <c r="I129" i="2"/>
  <c r="H12" i="2"/>
  <c r="H13" i="2"/>
  <c r="H14" i="2"/>
  <c r="H15" i="2"/>
  <c r="H16" i="2"/>
  <c r="H17" i="2"/>
  <c r="H18" i="2"/>
  <c r="H20" i="2"/>
  <c r="H21" i="2"/>
  <c r="H22" i="2"/>
  <c r="H23" i="2"/>
  <c r="H25" i="2"/>
  <c r="H26" i="2"/>
  <c r="H27" i="2"/>
  <c r="H28" i="2"/>
  <c r="H29" i="2"/>
  <c r="H30" i="2"/>
  <c r="H31" i="2"/>
  <c r="H32" i="2"/>
  <c r="H33" i="2"/>
  <c r="H35" i="2"/>
  <c r="H36" i="2"/>
  <c r="H37" i="2"/>
  <c r="H39" i="2"/>
  <c r="H40" i="2"/>
  <c r="H42" i="2"/>
  <c r="H43" i="2"/>
  <c r="H44" i="2"/>
  <c r="H46" i="2"/>
  <c r="H47" i="2"/>
  <c r="H49" i="2"/>
  <c r="H51" i="2"/>
  <c r="H52" i="2"/>
  <c r="H54" i="2"/>
  <c r="H55" i="2"/>
  <c r="H56" i="2"/>
  <c r="H57" i="2"/>
  <c r="H59" i="2"/>
  <c r="H60" i="2"/>
  <c r="H61" i="2"/>
  <c r="H63" i="2"/>
  <c r="H64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80" i="2"/>
  <c r="H81" i="2"/>
  <c r="H82" i="2"/>
  <c r="H83" i="2"/>
  <c r="H84" i="2"/>
  <c r="H85" i="2"/>
  <c r="H86" i="2"/>
  <c r="H87" i="2"/>
  <c r="H88" i="2"/>
  <c r="H90" i="2"/>
  <c r="H91" i="2"/>
  <c r="H92" i="2"/>
  <c r="H93" i="2"/>
  <c r="H97" i="2"/>
  <c r="H98" i="2"/>
  <c r="H101" i="2"/>
  <c r="H102" i="2"/>
  <c r="H103" i="2"/>
  <c r="H104" i="2"/>
  <c r="H106" i="2"/>
  <c r="H107" i="2"/>
  <c r="H109" i="2"/>
  <c r="H111" i="2"/>
  <c r="H112" i="2"/>
  <c r="H113" i="2"/>
  <c r="H114" i="2"/>
  <c r="H115" i="2"/>
  <c r="H116" i="2"/>
  <c r="H117" i="2"/>
  <c r="H118" i="2"/>
  <c r="H121" i="2"/>
  <c r="H122" i="2"/>
  <c r="H123" i="2"/>
  <c r="H127" i="2"/>
  <c r="H129" i="2"/>
  <c r="D126" i="2" l="1"/>
  <c r="E126" i="2"/>
  <c r="F126" i="2"/>
  <c r="G126" i="2"/>
  <c r="C126" i="2"/>
  <c r="E65" i="2"/>
  <c r="F65" i="2"/>
  <c r="G65" i="2"/>
  <c r="D65" i="2"/>
  <c r="D89" i="2"/>
  <c r="E89" i="2"/>
  <c r="F89" i="2"/>
  <c r="G89" i="2"/>
  <c r="C89" i="2"/>
  <c r="D41" i="2"/>
  <c r="E41" i="2"/>
  <c r="F41" i="2"/>
  <c r="G41" i="2"/>
  <c r="C41" i="2"/>
  <c r="I41" i="2" l="1"/>
  <c r="H41" i="2"/>
  <c r="H126" i="2"/>
  <c r="I126" i="2"/>
  <c r="I89" i="2"/>
  <c r="H89" i="2"/>
  <c r="O65" i="2"/>
  <c r="N65" i="2"/>
  <c r="J126" i="2"/>
  <c r="K126" i="2"/>
  <c r="M126" i="2"/>
  <c r="L126" i="2"/>
  <c r="L89" i="2"/>
  <c r="J89" i="2"/>
  <c r="M89" i="2"/>
  <c r="K89" i="2"/>
  <c r="M65" i="2"/>
  <c r="K65" i="2"/>
  <c r="J65" i="2"/>
  <c r="J41" i="2"/>
  <c r="L41" i="2"/>
  <c r="D128" i="2"/>
  <c r="E128" i="2"/>
  <c r="F128" i="2"/>
  <c r="G128" i="2"/>
  <c r="C128" i="2"/>
  <c r="D96" i="2"/>
  <c r="E96" i="2"/>
  <c r="F96" i="2"/>
  <c r="G96" i="2"/>
  <c r="C65" i="2"/>
  <c r="H65" i="2" s="1"/>
  <c r="D62" i="2"/>
  <c r="E62" i="2"/>
  <c r="F62" i="2"/>
  <c r="G62" i="2"/>
  <c r="C62" i="2"/>
  <c r="O96" i="2" l="1"/>
  <c r="L65" i="2"/>
  <c r="I65" i="2"/>
  <c r="H128" i="2"/>
  <c r="I128" i="2"/>
  <c r="N96" i="2"/>
  <c r="H96" i="2"/>
  <c r="I96" i="2"/>
  <c r="O62" i="2"/>
  <c r="I62" i="2"/>
  <c r="H62" i="2"/>
  <c r="N62" i="2"/>
  <c r="M128" i="2"/>
  <c r="K128" i="2"/>
  <c r="L128" i="2"/>
  <c r="J128" i="2"/>
  <c r="M96" i="2"/>
  <c r="L96" i="2"/>
  <c r="K96" i="2"/>
  <c r="J96" i="2"/>
  <c r="L62" i="2"/>
  <c r="K62" i="2"/>
  <c r="M62" i="2"/>
  <c r="J62" i="2"/>
  <c r="C119" i="2"/>
  <c r="D110" i="2"/>
  <c r="E110" i="2"/>
  <c r="F110" i="2"/>
  <c r="G110" i="2"/>
  <c r="C110" i="2"/>
  <c r="D100" i="2"/>
  <c r="E100" i="2"/>
  <c r="F100" i="2"/>
  <c r="G100" i="2"/>
  <c r="C100" i="2"/>
  <c r="D58" i="2"/>
  <c r="E58" i="2"/>
  <c r="F58" i="2"/>
  <c r="G58" i="2"/>
  <c r="C58" i="2"/>
  <c r="D53" i="2"/>
  <c r="E53" i="2"/>
  <c r="F53" i="2"/>
  <c r="G53" i="2"/>
  <c r="C53" i="2"/>
  <c r="D45" i="2"/>
  <c r="E45" i="2"/>
  <c r="F45" i="2"/>
  <c r="G45" i="2"/>
  <c r="C45" i="2"/>
  <c r="D38" i="2"/>
  <c r="E38" i="2"/>
  <c r="F38" i="2"/>
  <c r="G38" i="2"/>
  <c r="C38" i="2"/>
  <c r="D34" i="2"/>
  <c r="E34" i="2"/>
  <c r="F34" i="2"/>
  <c r="G34" i="2"/>
  <c r="C34" i="2"/>
  <c r="D24" i="2"/>
  <c r="E24" i="2"/>
  <c r="F24" i="2"/>
  <c r="G24" i="2"/>
  <c r="C24" i="2"/>
  <c r="D19" i="2"/>
  <c r="E19" i="2"/>
  <c r="F19" i="2"/>
  <c r="G19" i="2"/>
  <c r="C19" i="2"/>
  <c r="D11" i="2"/>
  <c r="E11" i="2"/>
  <c r="F11" i="2"/>
  <c r="G11" i="2"/>
  <c r="C11" i="2"/>
  <c r="H119" i="2" l="1"/>
  <c r="L119" i="2"/>
  <c r="I119" i="2"/>
  <c r="O110" i="2"/>
  <c r="N110" i="2"/>
  <c r="I110" i="2"/>
  <c r="H110" i="2"/>
  <c r="O100" i="2"/>
  <c r="F95" i="2"/>
  <c r="F94" i="2" s="1"/>
  <c r="N100" i="2"/>
  <c r="H100" i="2"/>
  <c r="I100" i="2"/>
  <c r="O58" i="2"/>
  <c r="N58" i="2"/>
  <c r="H58" i="2"/>
  <c r="I58" i="2"/>
  <c r="O53" i="2"/>
  <c r="N53" i="2"/>
  <c r="I53" i="2"/>
  <c r="H53" i="2"/>
  <c r="O45" i="2"/>
  <c r="N45" i="2"/>
  <c r="I45" i="2"/>
  <c r="H45" i="2"/>
  <c r="O38" i="2"/>
  <c r="N38" i="2"/>
  <c r="H38" i="2"/>
  <c r="I38" i="2"/>
  <c r="O34" i="2"/>
  <c r="N34" i="2"/>
  <c r="H34" i="2"/>
  <c r="I34" i="2"/>
  <c r="O24" i="2"/>
  <c r="N24" i="2"/>
  <c r="I24" i="2"/>
  <c r="H24" i="2"/>
  <c r="O19" i="2"/>
  <c r="N19" i="2"/>
  <c r="I19" i="2"/>
  <c r="H19" i="2"/>
  <c r="O11" i="2"/>
  <c r="F10" i="2"/>
  <c r="I11" i="2"/>
  <c r="H11" i="2"/>
  <c r="N11" i="2"/>
  <c r="M110" i="2"/>
  <c r="K110" i="2"/>
  <c r="L110" i="2"/>
  <c r="J110" i="2"/>
  <c r="J100" i="2"/>
  <c r="L100" i="2"/>
  <c r="K100" i="2"/>
  <c r="M100" i="2"/>
  <c r="M58" i="2"/>
  <c r="J58" i="2"/>
  <c r="L58" i="2"/>
  <c r="K58" i="2"/>
  <c r="K53" i="2"/>
  <c r="M53" i="2"/>
  <c r="L53" i="2"/>
  <c r="J53" i="2"/>
  <c r="L45" i="2"/>
  <c r="M45" i="2"/>
  <c r="K45" i="2"/>
  <c r="J45" i="2"/>
  <c r="M38" i="2"/>
  <c r="L38" i="2"/>
  <c r="K38" i="2"/>
  <c r="J38" i="2"/>
  <c r="K34" i="2"/>
  <c r="M34" i="2"/>
  <c r="J34" i="2"/>
  <c r="L34" i="2"/>
  <c r="L24" i="2"/>
  <c r="J24" i="2"/>
  <c r="M24" i="2"/>
  <c r="K24" i="2"/>
  <c r="L19" i="2"/>
  <c r="J19" i="2"/>
  <c r="K19" i="2"/>
  <c r="M19" i="2"/>
  <c r="K11" i="2"/>
  <c r="L11" i="2"/>
  <c r="J11" i="2"/>
  <c r="M11" i="2"/>
  <c r="D10" i="2"/>
  <c r="D95" i="2"/>
  <c r="C10" i="2"/>
  <c r="G10" i="2"/>
  <c r="E10" i="2"/>
  <c r="G95" i="2"/>
  <c r="E95" i="2"/>
  <c r="C95" i="2"/>
  <c r="C94" i="2" s="1"/>
  <c r="F130" i="2" l="1"/>
  <c r="N10" i="2"/>
  <c r="O10" i="2"/>
  <c r="I95" i="2"/>
  <c r="H95" i="2"/>
  <c r="N95" i="2"/>
  <c r="G94" i="2"/>
  <c r="O94" i="2" s="1"/>
  <c r="O95" i="2"/>
  <c r="D94" i="2"/>
  <c r="D130" i="2" s="1"/>
  <c r="M95" i="2"/>
  <c r="L95" i="2"/>
  <c r="K95" i="2"/>
  <c r="J95" i="2"/>
  <c r="J10" i="2"/>
  <c r="E94" i="2"/>
  <c r="N94" i="2" s="1"/>
  <c r="K10" i="2"/>
  <c r="M10" i="2"/>
  <c r="L10" i="2"/>
  <c r="I10" i="2"/>
  <c r="H10" i="2"/>
  <c r="C130" i="2"/>
  <c r="G130" i="2" l="1"/>
  <c r="O130" i="2" s="1"/>
  <c r="H94" i="2"/>
  <c r="I94" i="2"/>
  <c r="L130" i="2"/>
  <c r="K94" i="2"/>
  <c r="M94" i="2"/>
  <c r="L94" i="2"/>
  <c r="J94" i="2"/>
  <c r="E130" i="2"/>
  <c r="H130" i="2" l="1"/>
  <c r="I130" i="2"/>
  <c r="N130" i="2"/>
  <c r="J130" i="2"/>
  <c r="K130" i="2"/>
  <c r="M130" i="2"/>
</calcChain>
</file>

<file path=xl/sharedStrings.xml><?xml version="1.0" encoding="utf-8"?>
<sst xmlns="http://schemas.openxmlformats.org/spreadsheetml/2006/main" count="407" uniqueCount="263">
  <si>
    <t>(рублей)</t>
  </si>
  <si>
    <t>Наименование</t>
  </si>
  <si>
    <t>Код бюджетной классификации Российской Федерации</t>
  </si>
  <si>
    <t>Утверждено на 2025 год</t>
  </si>
  <si>
    <t>Утверждено на 2026 год</t>
  </si>
  <si>
    <t>НАЛОГОВЫЕ И НЕНАЛОГОВЫЕ ДОХОДЫ</t>
  </si>
  <si>
    <t>00010000000000000 000</t>
  </si>
  <si>
    <t xml:space="preserve">  НАЛОГИ НА ПРИБЫЛЬ, ДОХОДЫ</t>
  </si>
  <si>
    <t>00010100000000000 000</t>
  </si>
  <si>
    <t xml:space="preserve">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</si>
  <si>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00010102010010000 110</t>
  </si>
  <si>
    <t xml:space="preserve">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</si>
  <si>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00010102020010000 110</t>
  </si>
  <si>
    <t xml:space="preserve">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</si>
  <si>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00010102030010000 110</t>
  </si>
  <si>
    <t xml:space="preserve">     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</si>
  <si>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00010102040010000 110</t>
  </si>
  <si>
    <t xml:space="preserve">      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</si>
  <si>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00010102080010000 110</t>
  </si>
  <si>
    <t xml:space="preserve">      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</si>
  <si>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00010102130010000 110</t>
  </si>
  <si>
    <t xml:space="preserve">      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</si>
  <si>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00010102140010000 110</t>
  </si>
  <si>
    <t xml:space="preserve">  НАЛОГИ НА ТОВАРЫ (РАБОТЫ, УСЛУГИ), РЕАЛИЗУЕМЫЕ НА ТЕРРИТОРИИ РОССИЙСКОЙ ФЕДЕРАЦИИ</t>
  </si>
  <si>
    <t>00010300000000000 000</t>
  </si>
  <si>
    <t xml:space="preserve">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</si>
  <si>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00010302231010000 110</t>
  </si>
  <si>
    <t xml:space="preserve">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</si>
  <si>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00010302241010000 110</t>
  </si>
  <si>
    <t xml:space="preserve">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</si>
  <si>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00010302251010000 110</t>
  </si>
  <si>
    <t xml:space="preserve">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</si>
  <si>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00010302261010000 110</t>
  </si>
  <si>
    <t xml:space="preserve">  НАЛОГИ НА СОВОКУПНЫЙ ДОХОД</t>
  </si>
  <si>
    <t>00010500000000000 000</t>
  </si>
  <si>
    <t xml:space="preserve">        Налог, взимаемый с налогоплательщиков, выбравших в качестве объекта налогообложения доходы</t>
  </si>
  <si>
    <t>00010501011010000 110</t>
  </si>
  <si>
    <t xml:space="preserve">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</si>
  <si>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00010501021010000 110</t>
  </si>
  <si>
    <t xml:space="preserve">        Единый сельскохозяйственный налог</t>
  </si>
  <si>
    <t>00010503010010000 110</t>
  </si>
  <si>
    <t xml:space="preserve">        Налог, взимаемый в связи с применением патентной системы налогообложения, зачисляемый в бюджеты муниципальных округов</t>
  </si>
  <si>
    <t>00010504060020000 110</t>
  </si>
  <si>
    <t xml:space="preserve">  НАЛОГИ НА ИМУЩЕСТВО</t>
  </si>
  <si>
    <t>00010600000000000 000</t>
  </si>
  <si>
    <t xml:space="preserve">        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</si>
  <si>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00010601020140000 110</t>
  </si>
  <si>
    <t xml:space="preserve">        Земельный налог с организаций, обладающих земельным участком, расположенным в границах муниципальных округов</t>
  </si>
  <si>
    <t>00010606032140000 110</t>
  </si>
  <si>
    <t xml:space="preserve">        Земельный налог с физических лиц, обладающих земельным участком, расположенным в границах муниципальных округов</t>
  </si>
  <si>
    <t>00010606042140000 110</t>
  </si>
  <si>
    <t xml:space="preserve">  ГОСУДАРСТВЕННАЯ ПОШЛИНА</t>
  </si>
  <si>
    <t>00010800000000000 000</t>
  </si>
  <si>
    <t xml:space="preserve">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</si>
  <si>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00010803010010000 110</t>
  </si>
  <si>
    <t xml:space="preserve">        Государственная пошлина за выдачу разрешения на установку рекламной конструкции</t>
  </si>
  <si>
    <t>00010807150010000 110</t>
  </si>
  <si>
    <t xml:space="preserve">  ДОХОДЫ ОТ ИСПОЛЬЗОВАНИЯ ИМУЩЕСТВА, НАХОДЯЩЕГОСЯ В ГОСУДАРСТВЕННОЙ И МУНИЦИПАЛЬНОЙ СОБСТВЕННОСТИ</t>
  </si>
  <si>
    <t>00011100000000000 000</t>
  </si>
  <si>
    <t xml:space="preserve">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</si>
  <si>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00011105012140000 120</t>
  </si>
  <si>
    <t xml:space="preserve">        Доходы, получаемые в виде арендной платы за земельные участки, расположенные в полосе отвода автомобильных дорог общего пользования местного значения, находящихся в собственности муниципальных округов</t>
  </si>
  <si>
    <t>00011105027140000 120</t>
  </si>
  <si>
    <t xml:space="preserve">        Доходы от сдачи в аренду имущества, составляющего казну муниципальных округов (за исключением земельных участков)</t>
  </si>
  <si>
    <t>00011105074140000 120</t>
  </si>
  <si>
    <t xml:space="preserve">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</si>
  <si>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>00011107014140000 120</t>
  </si>
  <si>
    <t xml:space="preserve">        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</si>
  <si>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00011109044140000 120</t>
  </si>
  <si>
    <t xml:space="preserve">  ПЛАТЕЖИ ПРИ ПОЛЬЗОВАНИИ ПРИРОДНЫМИ РЕСУРСАМИ</t>
  </si>
  <si>
    <t>00011200000000000 000</t>
  </si>
  <si>
    <t xml:space="preserve">        Плата за выбросы загрязняющих веществ в атмосферный воздух стационарными объектами</t>
  </si>
  <si>
    <t>00011201010010000 120</t>
  </si>
  <si>
    <t xml:space="preserve">        Плата за сбросы загрязняющих веществ в водные объекты</t>
  </si>
  <si>
    <t>00011201030010000 120</t>
  </si>
  <si>
    <t xml:space="preserve">        Плата за размещение отходов производства</t>
  </si>
  <si>
    <t>00011201041010000 120</t>
  </si>
  <si>
    <t xml:space="preserve">        Плата за размещение твердых коммунальных отходов</t>
  </si>
  <si>
    <t>00011201042010000 120</t>
  </si>
  <si>
    <t xml:space="preserve">  ДОХОДЫ ОТ ОКАЗАНИЯ ПЛАТНЫХ УСЛУГ И КОМПЕНСАЦИИ ЗАТРАТ ГОСУДАРСТВА</t>
  </si>
  <si>
    <t>00011300000000000 000</t>
  </si>
  <si>
    <t xml:space="preserve">        Прочие доходы от оказания платных услуг (работ) получателями средств бюджетов муниципальных округов</t>
  </si>
  <si>
    <t>00011301994140000 130</t>
  </si>
  <si>
    <t xml:space="preserve">        Доходы, поступающие в порядке возмещения расходов, понесенных в связи с эксплуатацией имущества муниципальных округов</t>
  </si>
  <si>
    <t>00011302064140000 130</t>
  </si>
  <si>
    <t xml:space="preserve">        Прочие доходы от компенсации затрат бюджетов муниципальных округов</t>
  </si>
  <si>
    <t>00011302994140000 130</t>
  </si>
  <si>
    <t xml:space="preserve">  ДОХОДЫ ОТ ПРОДАЖИ МАТЕРИАЛЬНЫХ И НЕМАТЕРИАЛЬНЫХ АКТИВОВ</t>
  </si>
  <si>
    <t>00011400000000000 000</t>
  </si>
  <si>
    <t xml:space="preserve">       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</si>
  <si>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00011402043140000 410</t>
  </si>
  <si>
    <t xml:space="preserve">        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</si>
  <si>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00011406012140000 430</t>
  </si>
  <si>
    <t xml:space="preserve">  ШТРАФЫ, САНКЦИИ, ВОЗМЕЩЕНИЕ УЩЕРБА</t>
  </si>
  <si>
    <t>00011600000000000 000</t>
  </si>
  <si>
    <t xml:space="preserve">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</si>
  <si>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00011601053010000 140</t>
  </si>
  <si>
    <t xml:space="preserve">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</si>
  <si>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00011601063010000 140</t>
  </si>
  <si>
    <t xml:space="preserve">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</si>
  <si>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00011601073010000 140</t>
  </si>
  <si>
    <t xml:space="preserve">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</si>
  <si>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00011601074010000 140</t>
  </si>
  <si>
    <t xml:space="preserve">      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</si>
  <si>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00011601083010000 140</t>
  </si>
  <si>
    <t xml:space="preserve">      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</si>
  <si>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00011601103010000 140</t>
  </si>
  <si>
    <t xml:space="preserve">      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</si>
  <si>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00011601113010000 140</t>
  </si>
  <si>
    <t xml:space="preserve">      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</si>
  <si>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00011601133010000 140</t>
  </si>
  <si>
    <t xml:space="preserve">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</si>
  <si>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00011601143010000 140</t>
  </si>
  <si>
    <t xml:space="preserve">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</si>
  <si>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00011601153010000 140</t>
  </si>
  <si>
    <t xml:space="preserve">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</si>
  <si>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00011601173010000 140</t>
  </si>
  <si>
    <t xml:space="preserve">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</si>
  <si>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00011601193010000 140</t>
  </si>
  <si>
    <t xml:space="preserve">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</si>
  <si>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00011601203010000 140</t>
  </si>
  <si>
    <t xml:space="preserve">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</si>
  <si>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00011602020020000 140</t>
  </si>
  <si>
    <t xml:space="preserve">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</si>
  <si>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00011607010140000 140</t>
  </si>
  <si>
    <t xml:space="preserve"> 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</si>
  <si>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00011607090140000 140</t>
  </si>
  <si>
    <t>БЕЗВОЗМЕЗДНЫЕ ПОСТУПЛЕНИЯ</t>
  </si>
  <si>
    <t>00020000000000000 000</t>
  </si>
  <si>
    <t xml:space="preserve">  БЕЗВОЗМЕЗДНЫЕ ПОСТУПЛЕНИЯ ОТ ДРУГИХ БЮДЖЕТОВ БЮДЖЕТНОЙ СИСТЕМЫ РОССИЙСКОЙ ФЕДЕРАЦИИ</t>
  </si>
  <si>
    <t>00020200000000000 000</t>
  </si>
  <si>
    <t xml:space="preserve">    Дотации бюджетам бюджетной системы Российской Федерации</t>
  </si>
  <si>
    <t>00020210000000000 000</t>
  </si>
  <si>
    <t xml:space="preserve">        Дотации бюджетам муниципальных округов на выравнивание бюджетной обеспеченности из бюджета субъекта Российской Федерации</t>
  </si>
  <si>
    <t>00020215001140000 150</t>
  </si>
  <si>
    <t xml:space="preserve">    Субсидии бюджетам бюджетной системы Российской Федерации (межбюджетные субсидии)</t>
  </si>
  <si>
    <t>00020220000000000 000</t>
  </si>
  <si>
    <t xml:space="preserve">        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</si>
  <si>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00020220216140000 150</t>
  </si>
  <si>
    <t xml:space="preserve">        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</si>
  <si>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00020225304140000 150</t>
  </si>
  <si>
    <t xml:space="preserve">        Субсидии бюджетам муниципальных округов на реализацию мероприятий по обеспечению жильем молодых семей</t>
  </si>
  <si>
    <t>00020225497140000 150</t>
  </si>
  <si>
    <t xml:space="preserve">        Субсидии бюджетам муниципальных округов на поддержку отрасли культуры</t>
  </si>
  <si>
    <t>00020225519140000 150</t>
  </si>
  <si>
    <t xml:space="preserve">        Прочие субсидии бюджетам муниципальных округов</t>
  </si>
  <si>
    <t>00020229999140000 150</t>
  </si>
  <si>
    <t xml:space="preserve">    Субвенции бюджетам бюджетной системы Российской Федерации</t>
  </si>
  <si>
    <t>00020230000000000 000</t>
  </si>
  <si>
    <t xml:space="preserve">        Субвенции бюджетам муниципальных округов на выполнение передаваемых полномочий субъектов Российской Федерации</t>
  </si>
  <si>
    <t>00020230024140000 150</t>
  </si>
  <si>
    <t xml:space="preserve">        Субвенции бюджетам муниципальных округов на содержание ребенка в семье опекуна и приемной семье, а также вознаграждение, причитающееся приемному родителю</t>
  </si>
  <si>
    <t>00020230027140000 150</t>
  </si>
  <si>
    <t xml:space="preserve">      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</si>
  <si>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00020230029140000 150</t>
  </si>
  <si>
    <t xml:space="preserve">        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</si>
  <si>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00020235082140000 150</t>
  </si>
  <si>
    <t xml:space="preserve">        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</si>
  <si>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00020235118140000 150</t>
  </si>
  <si>
    <t xml:space="preserve">      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</si>
  <si>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00020235120140000 150</t>
  </si>
  <si>
    <t xml:space="preserve">        Субвенции бюджетам муниципальных округов на государственную регистрацию актов гражданского состояния</t>
  </si>
  <si>
    <t>00020235930140000 150</t>
  </si>
  <si>
    <t xml:space="preserve">        Единая субвенция бюджетам муниципальных округов</t>
  </si>
  <si>
    <t>00020239998140000 150</t>
  </si>
  <si>
    <t xml:space="preserve">    Иные межбюджетные трансферты</t>
  </si>
  <si>
    <t>00020240000000000 000</t>
  </si>
  <si>
    <t xml:space="preserve">        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</si>
  <si>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00020245179140000 150</t>
  </si>
  <si>
    <t xml:space="preserve">      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</si>
  <si>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00020245303140000 150</t>
  </si>
  <si>
    <t xml:space="preserve">        Прочие межбюджетные трансферты, передаваемые бюджетам муниципальных округов</t>
  </si>
  <si>
    <t>00020249999140000 150</t>
  </si>
  <si>
    <t>Итого</t>
  </si>
  <si>
    <t>Прогноз поступлений доходов</t>
  </si>
  <si>
    <t>руб., (ст.5-ст.3)</t>
  </si>
  <si>
    <t>%, (ст.5/ст.3*100-100)</t>
  </si>
  <si>
    <t>руб., (ст.5-ст.4)</t>
  </si>
  <si>
    <t>%, (ст.5/ст.4*100-100)</t>
  </si>
  <si>
    <t>Темп роста</t>
  </si>
  <si>
    <t>2024/2023</t>
  </si>
  <si>
    <t>2025/2024</t>
  </si>
  <si>
    <t>2026/2025</t>
  </si>
  <si>
    <t xml:space="preserve">          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</si>
  <si>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</si>
  <si>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           Минимальный налог, зачисляемый в бюджеты субъектов Российской Федерации (за налоговые периоды, истекшие до 1 января 2016 года)</t>
  </si>
  <si>
    <t>00010501012010000 110</t>
  </si>
  <si>
    <t>00010501022010000 110</t>
  </si>
  <si>
    <t>00010501050010000 110</t>
  </si>
  <si>
    <t xml:space="preserve">            Единый налог на вмененный доход для отдельных видов деятельности</t>
  </si>
  <si>
    <t>00010502010020000 110</t>
  </si>
  <si>
    <t xml:space="preserve">            Единый налог на вмененный доход для отдельных видов деятельности (за налоговые периоды, истекшие до 1 января 2011 года)</t>
  </si>
  <si>
    <t>00010502020020000 110</t>
  </si>
  <si>
    <t xml:space="preserve">        ЗАДОЛЖЕННОСТЬ И ПЕРЕРАСЧЕТЫ ПО ОТМЕНЕННЫМ НАЛОГАМ, СБОРАМ И ИНЫМ ОБЯЗАТЕЛЬНЫМ ПЛАТЕЖАМ</t>
  </si>
  <si>
    <t>00010900000000000 000</t>
  </si>
  <si>
    <t xml:space="preserve">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</si>
  <si>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00011601157010000 140</t>
  </si>
  <si>
    <t xml:space="preserve">            Платежи в целях возмещения убытков, причиненных уклонением от заключения с муниципальным органом муниципального округа (муниципальным казенным учреждением) муниципального контракта, а также иные денежные средства,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</si>
  <si>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          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округов)</t>
  </si>
  <si>
    <t xml:space="preserve">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</si>
  <si>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        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</si>
  <si>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          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</si>
  <si>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00011610061140000 140</t>
  </si>
  <si>
    <t>00011610100140000 140</t>
  </si>
  <si>
    <t>00011610123010000 140</t>
  </si>
  <si>
    <t>00011610129010000 140</t>
  </si>
  <si>
    <t>00011611064010000 140</t>
  </si>
  <si>
    <t xml:space="preserve">        ПРОЧИЕ НЕНАЛОГОВЫЕ ДОХОДЫ</t>
  </si>
  <si>
    <t xml:space="preserve">            Невыясненные поступления, зачисляемые в бюджеты муниципальных округов</t>
  </si>
  <si>
    <t xml:space="preserve">            Прочие неналоговые доходы бюджетов муниципальных округов</t>
  </si>
  <si>
    <t xml:space="preserve">            Инициативные платежи, зачисляемые в бюджеты муниципальных округов</t>
  </si>
  <si>
    <t>00011701040140000 180</t>
  </si>
  <si>
    <t>00011705040140000 180</t>
  </si>
  <si>
    <t>00011715020140000 150</t>
  </si>
  <si>
    <t>00011700000000000 000</t>
  </si>
  <si>
    <t xml:space="preserve">            Дотации бюджетам муниципальных округов на поддержку мер по обеспечению сбалансированности бюджетов</t>
  </si>
  <si>
    <t>00020215002140000 150</t>
  </si>
  <si>
    <t xml:space="preserve">            Субсидии бюджетам муниципальных округов на реализацию программ формирования современной городской среды</t>
  </si>
  <si>
    <t>00020225555140000 150</t>
  </si>
  <si>
    <t xml:space="preserve">        БЕЗВОЗМЕЗДНЫЕ ПОСТУПЛЕНИЯ ОТ НЕГОСУДАРСТВЕННЫХ ОРГАНИЗАЦИЙ</t>
  </si>
  <si>
    <t xml:space="preserve">            Предоставление негосударственными организациями грантов для получателей средств бюджетов муниципальных округов</t>
  </si>
  <si>
    <t xml:space="preserve">        ВОЗВРАТ ОСТАТКОВ СУБСИДИЙ, СУБВЕНЦИЙ И ИНЫХ МЕЖБЮДЖЕТНЫХ ТРАНСФЕРТОВ, ИМЕЮЩИХ ЦЕЛЕВОЕ НАЗНАЧЕНИЕ, ПРОШЛЫХ ЛЕТ</t>
  </si>
  <si>
    <t xml:space="preserve">           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</si>
  <si>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00020400000000000 000</t>
  </si>
  <si>
    <t>00021900000000000 000</t>
  </si>
  <si>
    <t>00020404010140000 150</t>
  </si>
  <si>
    <t>00021960010140000 150</t>
  </si>
  <si>
    <t xml:space="preserve">            Налог на имущество предприятий</t>
  </si>
  <si>
    <t>00010904010020000 110</t>
  </si>
  <si>
    <t xml:space="preserve">            Налог с продаж</t>
  </si>
  <si>
    <t xml:space="preserve">            Прочие местные налоги и сборы, мобилизуемые на территориях муниципальных округов</t>
  </si>
  <si>
    <t>00010906010020000 110</t>
  </si>
  <si>
    <t>00010907052140000 110</t>
  </si>
  <si>
    <t xml:space="preserve">            Прочие неналоговые доходы бюджетов муниципальных округов в части невыясненных поступлений, по которым не осуществлен возврат (уточнение) не позднее трех лет со дня их зачисления на единый счет бюджета муниципального округа</t>
  </si>
  <si>
    <t>00011716000140000 180</t>
  </si>
  <si>
    <t xml:space="preserve">            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</si>
  <si>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00020225171140000 150</t>
  </si>
  <si>
    <t xml:space="preserve">      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</si>
  <si>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          Доходы бюджетов муниципальных округов от возврата бюджетными учреждениями остатков субсидий прошлых лет</t>
  </si>
  <si>
    <t>00021800000000000 000</t>
  </si>
  <si>
    <t>00021804010140000 150</t>
  </si>
  <si>
    <t>Поступления 2023 года</t>
  </si>
  <si>
    <t>Ожидаемое исполнение за 2024 год</t>
  </si>
  <si>
    <t>Утверждено на 2027 год</t>
  </si>
  <si>
    <t>Отклонение показателей 2025 года от показателей 2023 года</t>
  </si>
  <si>
    <t>Отклонение показателей 2025 года от показателей 2024 года (оценка)</t>
  </si>
  <si>
    <t>2027/2026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</si>
  <si>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бюджетных и автономных учреждений)</t>
  </si>
  <si>
    <t>00011105034140000 120</t>
  </si>
  <si>
    <t>Субсидии бюджетам муниципальных округов на проведение комплексных кадастровых работ</t>
  </si>
  <si>
    <t>00020225511140000 150</t>
  </si>
  <si>
    <t xml:space="preserve">  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</si>
  <si>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0002024505000000 150</t>
  </si>
  <si>
    <t xml:space="preserve">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</si>
  <si>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0001160194010000 140</t>
  </si>
  <si>
    <t>Субсидии бюджетам муниципальных округов на софинансирование создания (реконструкции) объектов спортивной инфраструктуры массового спорта на основании соглашений о государственно-частном (муниципально-частном) партнерстве или концессионных соглашений</t>
  </si>
  <si>
    <t>00020225755140000 150</t>
  </si>
  <si>
    <t xml:space="preserve">  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</si>
  <si>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00011105312140000 120</t>
  </si>
  <si>
    <t xml:space="preserve">  Дотации (гранты) бюджетам муниципальных округов за достижение показателей деятельности органов местного самоуправления</t>
  </si>
  <si>
    <t>00020216549140000 150</t>
  </si>
  <si>
    <t>Сведения о доходах бюджета по видам доходов на очередной 2025 финансовый год и на плановый период 2026 и 2027 годов в сравнении с ожидаемым исполнением за текущий 2024 финансовый год (оценка ) и отчетный 2023 финансовый год (отчет)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</si>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</sst>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\ _₽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Arial Cyr"/>
    </font>
    <font>
      <b/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sz val="8"/>
      <color rgb="FF000000"/>
      <name val="Arial Cyr"/>
    </font>
    <font>
      <sz val="10"/>
      <name val="Arial Cyr"/>
      <charset val="204"/>
    </font>
    <font>
      <b/>
      <sz val="10"/>
      <name val="Arial Cyr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30">
    <xf numFmtId="0" fontId="0" fillId="0" borderId="0"/>
    <xf numFmtId="0" fontId="4" fillId="0" borderId="0">
      <alignment horizontal="right"/>
    </xf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4">
      <alignment horizontal="center" vertical="center" shrinkToFit="1"/>
    </xf>
    <xf numFmtId="0" fontId="1" fillId="0" borderId="4">
      <alignment horizontal="left" vertical="top" wrapText="1"/>
    </xf>
    <xf numFmtId="4" fontId="1" fillId="2" borderId="4">
      <alignment horizontal="right" vertical="top" shrinkToFit="1"/>
    </xf>
    <xf numFmtId="4" fontId="1" fillId="0" borderId="4">
      <alignment horizontal="right" vertical="top" shrinkToFit="1"/>
    </xf>
    <xf numFmtId="0" fontId="3" fillId="0" borderId="5">
      <alignment horizontal="left"/>
    </xf>
    <xf numFmtId="4" fontId="3" fillId="3" borderId="4">
      <alignment horizontal="right" vertical="top" shrinkToFit="1"/>
    </xf>
    <xf numFmtId="0" fontId="1" fillId="0" borderId="6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4">
      <alignment horizontal="left" vertical="top" wrapText="1"/>
    </xf>
    <xf numFmtId="0" fontId="1" fillId="4" borderId="1">
      <alignment horizontal="center"/>
    </xf>
    <xf numFmtId="4" fontId="1" fillId="0" borderId="1">
      <alignment horizontal="right" shrinkToFit="1"/>
    </xf>
    <xf numFmtId="4" fontId="9" fillId="0" borderId="7">
      <alignment horizontal="right" shrinkToFit="1"/>
    </xf>
    <xf numFmtId="4" fontId="3" fillId="2" borderId="4">
      <alignment horizontal="right" vertical="top" shrinkToFit="1"/>
    </xf>
    <xf numFmtId="0" fontId="1" fillId="0" borderId="4">
      <alignment horizontal="left" vertical="top" wrapText="1"/>
    </xf>
    <xf numFmtId="49" fontId="9" fillId="0" borderId="7">
      <alignment horizontal="center"/>
    </xf>
  </cellStyleXfs>
  <cellXfs count="95">
    <xf numFmtId="0" fontId="0" fillId="0" borderId="0" xfId="0"/>
    <xf numFmtId="0" fontId="0" fillId="0" borderId="0" xfId="0" applyProtection="1">
      <protection locked="0"/>
    </xf>
    <xf numFmtId="0" fontId="1" fillId="0" borderId="1" xfId="3" applyNumberFormat="1" applyProtection="1"/>
    <xf numFmtId="0" fontId="2" fillId="0" borderId="1" xfId="5" applyNumberFormat="1" applyProtection="1">
      <alignment horizontal="center"/>
    </xf>
    <xf numFmtId="0" fontId="1" fillId="0" borderId="1" xfId="6" applyNumberFormat="1" applyProtection="1">
      <alignment wrapText="1"/>
    </xf>
    <xf numFmtId="0" fontId="1" fillId="0" borderId="4" xfId="9" applyNumberFormat="1" applyProtection="1">
      <alignment horizontal="center" vertical="center" shrinkToFit="1"/>
    </xf>
    <xf numFmtId="0" fontId="1" fillId="0" borderId="4" xfId="10" applyNumberFormat="1" applyProtection="1">
      <alignment horizontal="left" vertical="top" wrapText="1"/>
    </xf>
    <xf numFmtId="0" fontId="3" fillId="0" borderId="5" xfId="13" applyNumberFormat="1" applyProtection="1">
      <alignment horizontal="left"/>
    </xf>
    <xf numFmtId="0" fontId="1" fillId="0" borderId="6" xfId="15" applyNumberFormat="1" applyProtection="1"/>
    <xf numFmtId="0" fontId="1" fillId="0" borderId="1" xfId="16" applyNumberFormat="1" applyProtection="1">
      <alignment horizontal="left" wrapText="1"/>
    </xf>
    <xf numFmtId="0" fontId="1" fillId="0" borderId="3" xfId="8" applyNumberFormat="1" applyBorder="1" applyAlignment="1" applyProtection="1">
      <alignment horizontal="center" vertical="center" wrapText="1"/>
    </xf>
    <xf numFmtId="0" fontId="1" fillId="0" borderId="8" xfId="7" applyNumberFormat="1" applyFont="1" applyFill="1" applyBorder="1" applyAlignment="1" applyProtection="1">
      <alignment horizontal="center" vertical="center" wrapText="1"/>
    </xf>
    <xf numFmtId="0" fontId="1" fillId="0" borderId="15" xfId="7" applyNumberFormat="1" applyFont="1" applyFill="1" applyBorder="1" applyAlignment="1" applyProtection="1">
      <alignment horizontal="center" vertical="center" wrapText="1"/>
    </xf>
    <xf numFmtId="0" fontId="1" fillId="0" borderId="16" xfId="7" applyNumberFormat="1" applyFill="1" applyBorder="1" applyAlignment="1" applyProtection="1">
      <alignment horizontal="center" vertical="center" wrapText="1"/>
    </xf>
    <xf numFmtId="0" fontId="1" fillId="0" borderId="7" xfId="7" applyNumberFormat="1" applyFill="1" applyBorder="1" applyAlignment="1" applyProtection="1">
      <alignment horizontal="center" vertical="center" wrapText="1"/>
    </xf>
    <xf numFmtId="0" fontId="3" fillId="0" borderId="4" xfId="10" applyNumberFormat="1" applyFont="1" applyProtection="1">
      <alignment horizontal="left" vertical="top" wrapText="1"/>
    </xf>
    <xf numFmtId="0" fontId="6" fillId="0" borderId="0" xfId="0" applyFont="1" applyProtection="1">
      <protection locked="0"/>
    </xf>
    <xf numFmtId="43" fontId="3" fillId="0" borderId="1" xfId="10" applyNumberFormat="1" applyFont="1" applyBorder="1" applyProtection="1">
      <alignment horizontal="left" vertical="top" wrapText="1"/>
    </xf>
    <xf numFmtId="0" fontId="1" fillId="0" borderId="4" xfId="28" applyNumberFormat="1" applyProtection="1">
      <alignment horizontal="left" vertical="top" wrapText="1"/>
    </xf>
    <xf numFmtId="49" fontId="1" fillId="0" borderId="4" xfId="9" applyNumberFormat="1" applyProtection="1">
      <alignment horizontal="center" vertical="center" shrinkToFit="1"/>
    </xf>
    <xf numFmtId="49" fontId="3" fillId="0" borderId="5" xfId="13" applyNumberFormat="1" applyProtection="1">
      <alignment horizontal="left"/>
    </xf>
    <xf numFmtId="49" fontId="1" fillId="0" borderId="6" xfId="15" applyNumberFormat="1" applyProtection="1"/>
    <xf numFmtId="49" fontId="0" fillId="0" borderId="0" xfId="0" applyNumberFormat="1" applyProtection="1">
      <protection locked="0"/>
    </xf>
    <xf numFmtId="0" fontId="7" fillId="0" borderId="4" xfId="28" applyNumberFormat="1" applyFont="1" applyProtection="1">
      <alignment horizontal="left" vertical="top" wrapText="1"/>
    </xf>
    <xf numFmtId="0" fontId="3" fillId="0" borderId="4" xfId="28" applyNumberFormat="1" applyFont="1" applyProtection="1">
      <alignment horizontal="left" vertical="top" wrapText="1"/>
    </xf>
    <xf numFmtId="0" fontId="1" fillId="0" borderId="4" xfId="28" applyNumberFormat="1" applyFont="1" applyProtection="1">
      <alignment horizontal="left" vertical="top" wrapText="1"/>
    </xf>
    <xf numFmtId="0" fontId="0" fillId="0" borderId="0" xfId="0" applyFont="1" applyProtection="1">
      <protection locked="0"/>
    </xf>
    <xf numFmtId="0" fontId="1" fillId="5" borderId="1" xfId="24" applyNumberFormat="1" applyFill="1" applyAlignment="1" applyProtection="1">
      <alignment horizontal="left" vertical="top" wrapText="1"/>
    </xf>
    <xf numFmtId="0" fontId="3" fillId="0" borderId="7" xfId="10" applyNumberFormat="1" applyFont="1" applyBorder="1" applyProtection="1">
      <alignment horizontal="left" vertical="top" wrapText="1"/>
    </xf>
    <xf numFmtId="0" fontId="1" fillId="5" borderId="8" xfId="24" applyNumberFormat="1" applyFill="1" applyBorder="1" applyAlignment="1" applyProtection="1">
      <alignment horizontal="left" vertical="top" wrapText="1"/>
    </xf>
    <xf numFmtId="0" fontId="1" fillId="0" borderId="3" xfId="10" applyNumberFormat="1" applyBorder="1" applyProtection="1">
      <alignment horizontal="left" vertical="top" wrapText="1"/>
    </xf>
    <xf numFmtId="0" fontId="1" fillId="0" borderId="7" xfId="10" applyNumberFormat="1" applyBorder="1" applyProtection="1">
      <alignment horizontal="left" vertical="top" wrapText="1"/>
    </xf>
    <xf numFmtId="0" fontId="1" fillId="0" borderId="3" xfId="28" applyNumberFormat="1" applyFont="1" applyBorder="1" applyProtection="1">
      <alignment horizontal="left" vertical="top" wrapText="1"/>
    </xf>
    <xf numFmtId="0" fontId="3" fillId="0" borderId="7" xfId="28" applyNumberFormat="1" applyFont="1" applyBorder="1" applyProtection="1">
      <alignment horizontal="left" vertical="top" wrapText="1"/>
    </xf>
    <xf numFmtId="0" fontId="3" fillId="5" borderId="8" xfId="24" applyNumberFormat="1" applyFont="1" applyFill="1" applyBorder="1" applyAlignment="1" applyProtection="1">
      <alignment horizontal="left" vertical="top" wrapText="1"/>
    </xf>
    <xf numFmtId="0" fontId="1" fillId="5" borderId="8" xfId="24" applyNumberFormat="1" applyFont="1" applyFill="1" applyBorder="1" applyAlignment="1" applyProtection="1">
      <alignment horizontal="left" vertical="top" wrapText="1"/>
    </xf>
    <xf numFmtId="49" fontId="3" fillId="0" borderId="5" xfId="10" applyNumberFormat="1" applyFont="1" applyBorder="1" applyProtection="1">
      <alignment horizontal="left" vertical="top" wrapText="1"/>
    </xf>
    <xf numFmtId="49" fontId="1" fillId="0" borderId="5" xfId="10" applyNumberFormat="1" applyBorder="1" applyProtection="1">
      <alignment horizontal="left" vertical="top" wrapText="1"/>
    </xf>
    <xf numFmtId="49" fontId="1" fillId="0" borderId="5" xfId="9" applyNumberFormat="1" applyBorder="1" applyAlignment="1" applyProtection="1">
      <alignment horizontal="left" vertical="top" shrinkToFit="1"/>
    </xf>
    <xf numFmtId="49" fontId="7" fillId="0" borderId="5" xfId="9" applyNumberFormat="1" applyFont="1" applyBorder="1" applyAlignment="1" applyProtection="1">
      <alignment horizontal="left" vertical="top" shrinkToFit="1"/>
    </xf>
    <xf numFmtId="49" fontId="1" fillId="5" borderId="5" xfId="9" applyNumberFormat="1" applyFill="1" applyBorder="1" applyAlignment="1" applyProtection="1">
      <alignment horizontal="left" vertical="top" shrinkToFit="1"/>
    </xf>
    <xf numFmtId="49" fontId="1" fillId="5" borderId="11" xfId="9" applyNumberFormat="1" applyFill="1" applyBorder="1" applyAlignment="1" applyProtection="1">
      <alignment horizontal="left" vertical="top" shrinkToFit="1"/>
    </xf>
    <xf numFmtId="49" fontId="1" fillId="0" borderId="5" xfId="9" applyNumberFormat="1" applyFont="1" applyBorder="1" applyAlignment="1" applyProtection="1">
      <alignment horizontal="left" vertical="top" shrinkToFit="1"/>
    </xf>
    <xf numFmtId="49" fontId="1" fillId="0" borderId="9" xfId="10" applyNumberFormat="1" applyBorder="1" applyProtection="1">
      <alignment horizontal="left" vertical="top" wrapText="1"/>
    </xf>
    <xf numFmtId="49" fontId="1" fillId="5" borderId="12" xfId="9" applyNumberFormat="1" applyFill="1" applyBorder="1" applyAlignment="1" applyProtection="1">
      <alignment horizontal="left" vertical="top" shrinkToFit="1"/>
    </xf>
    <xf numFmtId="49" fontId="1" fillId="0" borderId="10" xfId="10" applyNumberFormat="1" applyBorder="1" applyProtection="1">
      <alignment horizontal="left" vertical="top" wrapText="1"/>
    </xf>
    <xf numFmtId="49" fontId="3" fillId="5" borderId="5" xfId="9" applyNumberFormat="1" applyFont="1" applyFill="1" applyBorder="1" applyAlignment="1" applyProtection="1">
      <alignment horizontal="left" vertical="top" shrinkToFit="1"/>
    </xf>
    <xf numFmtId="49" fontId="1" fillId="5" borderId="5" xfId="9" applyNumberFormat="1" applyFont="1" applyFill="1" applyBorder="1" applyAlignment="1" applyProtection="1">
      <alignment horizontal="left" vertical="top" shrinkToFit="1"/>
    </xf>
    <xf numFmtId="0" fontId="1" fillId="0" borderId="3" xfId="9" applyNumberFormat="1" applyBorder="1" applyProtection="1">
      <alignment horizontal="center" vertical="center" shrinkToFit="1"/>
    </xf>
    <xf numFmtId="0" fontId="1" fillId="0" borderId="1" xfId="15" applyNumberFormat="1" applyBorder="1" applyProtection="1"/>
    <xf numFmtId="0" fontId="0" fillId="0" borderId="1" xfId="0" applyBorder="1" applyProtection="1">
      <protection locked="0"/>
    </xf>
    <xf numFmtId="164" fontId="3" fillId="0" borderId="8" xfId="10" applyNumberFormat="1" applyFont="1" applyBorder="1" applyAlignment="1" applyProtection="1">
      <alignment horizontal="right" vertical="top" wrapText="1"/>
    </xf>
    <xf numFmtId="164" fontId="1" fillId="0" borderId="8" xfId="10" applyNumberFormat="1" applyBorder="1" applyAlignment="1" applyProtection="1">
      <alignment horizontal="right" vertical="top" wrapText="1"/>
    </xf>
    <xf numFmtId="164" fontId="10" fillId="5" borderId="8" xfId="12" applyNumberFormat="1" applyFont="1" applyFill="1" applyBorder="1" applyAlignment="1" applyProtection="1">
      <alignment horizontal="right" vertical="top" shrinkToFit="1"/>
    </xf>
    <xf numFmtId="164" fontId="8" fillId="0" borderId="8" xfId="10" applyNumberFormat="1" applyFont="1" applyBorder="1" applyAlignment="1" applyProtection="1">
      <alignment horizontal="right" vertical="top" wrapText="1"/>
    </xf>
    <xf numFmtId="164" fontId="7" fillId="0" borderId="8" xfId="10" applyNumberFormat="1" applyFont="1" applyBorder="1" applyAlignment="1" applyProtection="1">
      <alignment horizontal="right" vertical="top" wrapText="1"/>
    </xf>
    <xf numFmtId="164" fontId="1" fillId="0" borderId="8" xfId="10" applyNumberFormat="1" applyFont="1" applyBorder="1" applyAlignment="1" applyProtection="1">
      <alignment horizontal="right" vertical="top" wrapText="1"/>
    </xf>
    <xf numFmtId="164" fontId="8" fillId="5" borderId="8" xfId="12" applyNumberFormat="1" applyFont="1" applyFill="1" applyBorder="1" applyAlignment="1" applyProtection="1">
      <alignment horizontal="right" vertical="top" shrinkToFit="1"/>
    </xf>
    <xf numFmtId="164" fontId="1" fillId="5" borderId="8" xfId="12" applyNumberFormat="1" applyFont="1" applyFill="1" applyBorder="1" applyAlignment="1" applyProtection="1">
      <alignment horizontal="right" vertical="top" shrinkToFit="1"/>
    </xf>
    <xf numFmtId="164" fontId="3" fillId="5" borderId="8" xfId="27" applyNumberFormat="1" applyFont="1" applyFill="1" applyBorder="1" applyAlignment="1" applyProtection="1">
      <alignment horizontal="right" vertical="top" shrinkToFit="1"/>
    </xf>
    <xf numFmtId="0" fontId="1" fillId="0" borderId="9" xfId="8" applyNumberFormat="1" applyBorder="1" applyAlignment="1" applyProtection="1">
      <alignment horizontal="center" vertical="center" wrapText="1"/>
    </xf>
    <xf numFmtId="49" fontId="8" fillId="0" borderId="5" xfId="10" applyNumberFormat="1" applyFont="1" applyBorder="1" applyProtection="1">
      <alignment horizontal="left" vertical="top" wrapText="1"/>
    </xf>
    <xf numFmtId="49" fontId="1" fillId="0" borderId="4" xfId="10" applyNumberFormat="1" applyProtection="1">
      <alignment horizontal="left" vertical="top" wrapText="1"/>
    </xf>
    <xf numFmtId="0" fontId="5" fillId="0" borderId="3" xfId="9" applyNumberFormat="1" applyFont="1" applyBorder="1" applyProtection="1">
      <alignment horizontal="center" vertical="center" shrinkToFit="1"/>
    </xf>
    <xf numFmtId="164" fontId="11" fillId="0" borderId="8" xfId="10" applyNumberFormat="1" applyFont="1" applyBorder="1" applyAlignment="1" applyProtection="1">
      <alignment horizontal="right" vertical="top" wrapText="1"/>
    </xf>
    <xf numFmtId="164" fontId="5" fillId="0" borderId="8" xfId="10" applyNumberFormat="1" applyFont="1" applyBorder="1" applyAlignment="1" applyProtection="1">
      <alignment horizontal="right" vertical="top" wrapText="1"/>
    </xf>
    <xf numFmtId="164" fontId="12" fillId="0" borderId="8" xfId="10" applyNumberFormat="1" applyFont="1" applyBorder="1" applyAlignment="1" applyProtection="1">
      <alignment horizontal="right" vertical="top" wrapText="1"/>
    </xf>
    <xf numFmtId="164" fontId="10" fillId="0" borderId="8" xfId="10" applyNumberFormat="1" applyFont="1" applyBorder="1" applyAlignment="1" applyProtection="1">
      <alignment horizontal="right" vertical="top" wrapText="1"/>
    </xf>
    <xf numFmtId="164" fontId="5" fillId="5" borderId="8" xfId="12" applyNumberFormat="1" applyFont="1" applyFill="1" applyBorder="1" applyAlignment="1" applyProtection="1">
      <alignment horizontal="right" vertical="top" shrinkToFit="1"/>
    </xf>
    <xf numFmtId="0" fontId="5" fillId="0" borderId="1" xfId="15" applyNumberFormat="1" applyFont="1" applyBorder="1" applyProtection="1"/>
    <xf numFmtId="0" fontId="4" fillId="0" borderId="0" xfId="0" applyFont="1" applyProtection="1">
      <protection locked="0"/>
    </xf>
    <xf numFmtId="0" fontId="4" fillId="0" borderId="0" xfId="1" applyNumberFormat="1" applyProtection="1">
      <alignment horizontal="right"/>
    </xf>
    <xf numFmtId="0" fontId="4" fillId="0" borderId="0" xfId="1">
      <alignment horizontal="right"/>
    </xf>
    <xf numFmtId="0" fontId="1" fillId="0" borderId="1" xfId="2" applyNumberFormat="1" applyProtection="1">
      <alignment horizontal="left" vertical="top" wrapText="1"/>
    </xf>
    <xf numFmtId="0" fontId="1" fillId="0" borderId="1" xfId="2">
      <alignment horizontal="left" vertical="top" wrapText="1"/>
    </xf>
    <xf numFmtId="0" fontId="2" fillId="0" borderId="1" xfId="5" applyNumberFormat="1" applyProtection="1">
      <alignment horizontal="center"/>
    </xf>
    <xf numFmtId="0" fontId="2" fillId="0" borderId="1" xfId="5">
      <alignment horizontal="center"/>
    </xf>
    <xf numFmtId="0" fontId="1" fillId="0" borderId="1" xfId="6" applyNumberFormat="1" applyProtection="1">
      <alignment wrapText="1"/>
    </xf>
    <xf numFmtId="0" fontId="1" fillId="0" borderId="1" xfId="6">
      <alignment wrapText="1"/>
    </xf>
    <xf numFmtId="0" fontId="1" fillId="0" borderId="1" xfId="7" applyNumberFormat="1" applyAlignment="1" applyProtection="1">
      <alignment horizontal="right"/>
    </xf>
    <xf numFmtId="0" fontId="1" fillId="0" borderId="8" xfId="7" applyNumberFormat="1" applyFont="1" applyFill="1" applyBorder="1" applyAlignment="1" applyProtection="1">
      <alignment horizontal="center" vertical="center" wrapText="1"/>
    </xf>
    <xf numFmtId="0" fontId="1" fillId="0" borderId="12" xfId="7" applyNumberFormat="1" applyFill="1" applyBorder="1" applyAlignment="1" applyProtection="1">
      <alignment horizontal="center" vertical="center" wrapText="1"/>
    </xf>
    <xf numFmtId="0" fontId="1" fillId="0" borderId="14" xfId="7" applyNumberFormat="1" applyFill="1" applyBorder="1" applyAlignment="1" applyProtection="1">
      <alignment horizontal="center" vertical="center" wrapText="1"/>
    </xf>
    <xf numFmtId="0" fontId="1" fillId="0" borderId="13" xfId="7" applyNumberFormat="1" applyFill="1" applyBorder="1" applyAlignment="1" applyProtection="1">
      <alignment horizontal="center" vertical="center" wrapText="1"/>
    </xf>
    <xf numFmtId="0" fontId="2" fillId="0" borderId="1" xfId="4" applyNumberFormat="1" applyAlignment="1" applyProtection="1">
      <alignment horizontal="center" wrapText="1"/>
    </xf>
    <xf numFmtId="0" fontId="1" fillId="0" borderId="1" xfId="16" applyNumberFormat="1" applyProtection="1">
      <alignment horizontal="left" wrapText="1"/>
    </xf>
    <xf numFmtId="0" fontId="1" fillId="0" borderId="1" xfId="16">
      <alignment horizontal="left" wrapText="1"/>
    </xf>
    <xf numFmtId="0" fontId="1" fillId="0" borderId="3" xfId="8" applyNumberFormat="1" applyBorder="1" applyAlignment="1" applyProtection="1">
      <alignment horizontal="center" vertical="center" wrapText="1"/>
    </xf>
    <xf numFmtId="0" fontId="1" fillId="0" borderId="7" xfId="8" applyNumberFormat="1" applyBorder="1" applyAlignment="1" applyProtection="1">
      <alignment horizontal="center" vertical="center" wrapText="1"/>
    </xf>
    <xf numFmtId="49" fontId="1" fillId="0" borderId="9" xfId="8" applyNumberFormat="1" applyBorder="1" applyAlignment="1" applyProtection="1">
      <alignment horizontal="center" vertical="center" wrapText="1"/>
    </xf>
    <xf numFmtId="49" fontId="1" fillId="0" borderId="10" xfId="8" applyNumberFormat="1" applyBorder="1" applyAlignment="1" applyProtection="1">
      <alignment horizontal="center" vertical="center" wrapText="1"/>
    </xf>
    <xf numFmtId="0" fontId="5" fillId="0" borderId="8" xfId="7" applyNumberFormat="1" applyFont="1" applyFill="1" applyBorder="1" applyAlignment="1" applyProtection="1">
      <alignment horizontal="center" vertical="center" wrapText="1"/>
    </xf>
    <xf numFmtId="0" fontId="5" fillId="0" borderId="8" xfId="7" applyFont="1" applyFill="1" applyBorder="1" applyAlignment="1">
      <alignment horizontal="center" vertical="center" wrapText="1"/>
    </xf>
    <xf numFmtId="0" fontId="1" fillId="0" borderId="9" xfId="7" applyNumberFormat="1" applyFont="1" applyFill="1" applyBorder="1" applyAlignment="1" applyProtection="1">
      <alignment horizontal="center" vertical="center" wrapText="1"/>
    </xf>
    <xf numFmtId="0" fontId="1" fillId="0" borderId="10" xfId="7" applyNumberFormat="1" applyFont="1" applyFill="1" applyBorder="1" applyAlignment="1" applyProtection="1">
      <alignment horizontal="center" vertical="center" wrapText="1"/>
    </xf>
  </cellXfs>
  <cellStyles count="30">
    <cellStyle name="br" xfId="19"/>
    <cellStyle name="col" xfId="18"/>
    <cellStyle name="dtrow" xfId="1"/>
    <cellStyle name="style0" xfId="20"/>
    <cellStyle name="td" xfId="21"/>
    <cellStyle name="tr" xfId="17"/>
    <cellStyle name="xl21" xfId="22"/>
    <cellStyle name="xl22" xfId="8"/>
    <cellStyle name="xl23" xfId="9"/>
    <cellStyle name="xl24" xfId="13"/>
    <cellStyle name="xl25" xfId="15"/>
    <cellStyle name="xl26" xfId="2"/>
    <cellStyle name="xl27" xfId="4"/>
    <cellStyle name="xl28" xfId="5"/>
    <cellStyle name="xl29" xfId="6"/>
    <cellStyle name="xl30" xfId="7"/>
    <cellStyle name="xl31" xfId="14"/>
    <cellStyle name="xl32" xfId="3"/>
    <cellStyle name="xl33" xfId="16"/>
    <cellStyle name="xl34" xfId="10"/>
    <cellStyle name="xl35" xfId="23"/>
    <cellStyle name="xl36" xfId="11"/>
    <cellStyle name="xl37" xfId="24"/>
    <cellStyle name="xl38" xfId="12"/>
    <cellStyle name="xl39" xfId="25"/>
    <cellStyle name="xl41" xfId="29"/>
    <cellStyle name="xl44" xfId="28"/>
    <cellStyle name="xl45" xfId="27"/>
    <cellStyle name="xl50" xfId="2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2"/>
  <sheetViews>
    <sheetView showGridLines="0" tabSelected="1" zoomScale="70" zoomScaleNormal="70" zoomScaleSheetLayoutView="100" workbookViewId="0">
      <pane ySplit="9" topLeftCell="A10" activePane="bottomLeft" state="frozen"/>
      <selection pane="bottomLeft" activeCell="A2" sqref="A2:G2"/>
    </sheetView>
  </sheetViews>
  <sheetFormatPr defaultColWidth="9.140625" defaultRowHeight="15" outlineLevelRow="4" x14ac:dyDescent="0.25"/>
  <cols>
    <col min="1" max="1" width="48.140625" style="1" customWidth="1"/>
    <col min="2" max="2" width="26.28515625" style="22" customWidth="1"/>
    <col min="3" max="3" width="26.28515625" style="70" customWidth="1"/>
    <col min="4" max="4" width="26.140625" style="1" customWidth="1"/>
    <col min="5" max="7" width="17.85546875" style="1" bestFit="1" customWidth="1"/>
    <col min="8" max="8" width="19.7109375" style="1" customWidth="1"/>
    <col min="9" max="9" width="20.28515625" style="1" customWidth="1"/>
    <col min="10" max="10" width="17.85546875" style="1" bestFit="1" customWidth="1"/>
    <col min="11" max="11" width="15.42578125" style="1" customWidth="1"/>
    <col min="12" max="12" width="15.28515625" style="1" customWidth="1"/>
    <col min="13" max="13" width="12" style="1" customWidth="1"/>
    <col min="14" max="14" width="13.140625" style="1" customWidth="1"/>
    <col min="15" max="15" width="11.42578125" style="1" customWidth="1"/>
    <col min="16" max="16384" width="9.140625" style="1"/>
  </cols>
  <sheetData>
    <row r="1" spans="1:15" ht="12.75" customHeight="1" x14ac:dyDescent="0.25">
      <c r="A1" s="71"/>
      <c r="B1" s="72"/>
      <c r="C1" s="72"/>
      <c r="D1" s="72"/>
      <c r="E1" s="72"/>
      <c r="F1" s="72"/>
      <c r="G1" s="72"/>
      <c r="H1" s="72"/>
      <c r="I1" s="72"/>
      <c r="J1" s="72"/>
    </row>
    <row r="2" spans="1:15" x14ac:dyDescent="0.25">
      <c r="A2" s="73"/>
      <c r="B2" s="74"/>
      <c r="C2" s="74"/>
      <c r="D2" s="74"/>
      <c r="E2" s="74"/>
      <c r="F2" s="74"/>
      <c r="G2" s="74"/>
      <c r="H2" s="2"/>
      <c r="I2" s="2"/>
    </row>
    <row r="3" spans="1:15" ht="63.2" customHeight="1" x14ac:dyDescent="0.25">
      <c r="A3" s="84" t="s">
        <v>261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15.75" customHeight="1" x14ac:dyDescent="0.25">
      <c r="A4" s="75"/>
      <c r="B4" s="76"/>
      <c r="C4" s="76"/>
      <c r="D4" s="76"/>
      <c r="E4" s="76"/>
      <c r="F4" s="76"/>
      <c r="G4" s="76"/>
      <c r="H4" s="3"/>
      <c r="I4" s="3"/>
    </row>
    <row r="5" spans="1:15" x14ac:dyDescent="0.25">
      <c r="A5" s="77"/>
      <c r="B5" s="78"/>
      <c r="C5" s="78"/>
      <c r="D5" s="78"/>
      <c r="E5" s="78"/>
      <c r="F5" s="78"/>
      <c r="G5" s="78"/>
      <c r="H5" s="4"/>
      <c r="I5" s="4"/>
    </row>
    <row r="6" spans="1:15" ht="12.75" customHeight="1" x14ac:dyDescent="0.25">
      <c r="A6" s="79" t="s">
        <v>0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5" ht="36.200000000000003" customHeight="1" x14ac:dyDescent="0.25">
      <c r="A7" s="87" t="s">
        <v>1</v>
      </c>
      <c r="B7" s="89" t="s">
        <v>2</v>
      </c>
      <c r="C7" s="91" t="s">
        <v>241</v>
      </c>
      <c r="D7" s="93" t="s">
        <v>242</v>
      </c>
      <c r="E7" s="80" t="s">
        <v>174</v>
      </c>
      <c r="F7" s="80"/>
      <c r="G7" s="80"/>
      <c r="H7" s="80" t="s">
        <v>244</v>
      </c>
      <c r="I7" s="80"/>
      <c r="J7" s="80" t="s">
        <v>245</v>
      </c>
      <c r="K7" s="80"/>
      <c r="L7" s="81" t="s">
        <v>179</v>
      </c>
      <c r="M7" s="82"/>
      <c r="N7" s="82"/>
      <c r="O7" s="83"/>
    </row>
    <row r="8" spans="1:15" ht="25.5" x14ac:dyDescent="0.25">
      <c r="A8" s="88"/>
      <c r="B8" s="90"/>
      <c r="C8" s="92"/>
      <c r="D8" s="94"/>
      <c r="E8" s="10" t="s">
        <v>3</v>
      </c>
      <c r="F8" s="10" t="s">
        <v>4</v>
      </c>
      <c r="G8" s="60" t="s">
        <v>243</v>
      </c>
      <c r="H8" s="11" t="s">
        <v>175</v>
      </c>
      <c r="I8" s="11" t="s">
        <v>176</v>
      </c>
      <c r="J8" s="11" t="s">
        <v>177</v>
      </c>
      <c r="K8" s="11" t="s">
        <v>178</v>
      </c>
      <c r="L8" s="12" t="s">
        <v>180</v>
      </c>
      <c r="M8" s="13" t="s">
        <v>181</v>
      </c>
      <c r="N8" s="14" t="s">
        <v>182</v>
      </c>
      <c r="O8" s="14" t="s">
        <v>246</v>
      </c>
    </row>
    <row r="9" spans="1:15" ht="12.75" customHeight="1" x14ac:dyDescent="0.25">
      <c r="A9" s="5">
        <v>1</v>
      </c>
      <c r="B9" s="19">
        <v>2</v>
      </c>
      <c r="C9" s="63">
        <v>3</v>
      </c>
      <c r="D9" s="48">
        <v>4</v>
      </c>
      <c r="E9" s="48">
        <v>5</v>
      </c>
      <c r="F9" s="48">
        <v>6</v>
      </c>
      <c r="G9" s="48">
        <v>7</v>
      </c>
      <c r="H9" s="48">
        <v>8</v>
      </c>
      <c r="I9" s="48">
        <v>9</v>
      </c>
      <c r="J9" s="48">
        <v>10</v>
      </c>
      <c r="K9" s="48">
        <v>11</v>
      </c>
      <c r="L9" s="48">
        <v>12</v>
      </c>
      <c r="M9" s="48">
        <v>13</v>
      </c>
      <c r="N9" s="48">
        <v>14</v>
      </c>
      <c r="O9" s="48">
        <v>15</v>
      </c>
    </row>
    <row r="10" spans="1:15" s="16" customFormat="1" x14ac:dyDescent="0.25">
      <c r="A10" s="15" t="s">
        <v>5</v>
      </c>
      <c r="B10" s="36" t="s">
        <v>6</v>
      </c>
      <c r="C10" s="64">
        <f>C11+C19+C24+C34+C38+C45+C53+C58+C62+C65+C41+C89</f>
        <v>1090655718.2399998</v>
      </c>
      <c r="D10" s="51">
        <f>D11+D19+D24+D34+D38+D45+D53+D58+D62+D65+D41+D89</f>
        <v>1260806401.1499996</v>
      </c>
      <c r="E10" s="51">
        <f>E11+E19+E24+E34+E38+E45+E53+E58+E62+E65</f>
        <v>1263720499.3199999</v>
      </c>
      <c r="F10" s="51">
        <f>F11+F19+F24+F34+F38+F45+F53+F58+F62+F65</f>
        <v>1296856275.02</v>
      </c>
      <c r="G10" s="51">
        <f>G11+G19+G24+G34+G38+G45+G53+G58+G62+G65</f>
        <v>1337324427.0700002</v>
      </c>
      <c r="H10" s="51">
        <f>E10-C10</f>
        <v>173064781.08000016</v>
      </c>
      <c r="I10" s="51">
        <f>ROUND(E10/C10*100-100,2)</f>
        <v>15.87</v>
      </c>
      <c r="J10" s="51">
        <f>E10-D10</f>
        <v>2914098.1700003147</v>
      </c>
      <c r="K10" s="51">
        <f>ROUND(E10/D10*100-100,2)</f>
        <v>0.23</v>
      </c>
      <c r="L10" s="51">
        <f>ROUND(D10/C10,2)</f>
        <v>1.1599999999999999</v>
      </c>
      <c r="M10" s="51">
        <f>ROUND(E10/D10,2)</f>
        <v>1</v>
      </c>
      <c r="N10" s="51">
        <f>ROUND(F10/E10,2)</f>
        <v>1.03</v>
      </c>
      <c r="O10" s="51">
        <f>ROUND(G10/F10,2)</f>
        <v>1.03</v>
      </c>
    </row>
    <row r="11" spans="1:15" s="16" customFormat="1" outlineLevel="1" x14ac:dyDescent="0.25">
      <c r="A11" s="15" t="s">
        <v>7</v>
      </c>
      <c r="B11" s="36" t="s">
        <v>8</v>
      </c>
      <c r="C11" s="64">
        <f>SUM(C12:C18)</f>
        <v>588320081.76999998</v>
      </c>
      <c r="D11" s="51">
        <f t="shared" ref="D11:G11" si="0">SUM(D12:D18)</f>
        <v>669998741.97000003</v>
      </c>
      <c r="E11" s="51">
        <f t="shared" si="0"/>
        <v>694818286.32000005</v>
      </c>
      <c r="F11" s="51">
        <f t="shared" si="0"/>
        <v>722878220.73000002</v>
      </c>
      <c r="G11" s="51">
        <f t="shared" si="0"/>
        <v>752071627.55999994</v>
      </c>
      <c r="H11" s="51">
        <f t="shared" ref="H11:H72" si="1">E11-C11</f>
        <v>106498204.55000007</v>
      </c>
      <c r="I11" s="51">
        <f t="shared" ref="I11:I72" si="2">ROUND(E11/C11*100-100,2)</f>
        <v>18.100000000000001</v>
      </c>
      <c r="J11" s="51">
        <f t="shared" ref="J11:J72" si="3">E11-D11</f>
        <v>24819544.350000024</v>
      </c>
      <c r="K11" s="51">
        <f t="shared" ref="K11:K72" si="4">ROUND(E11/D11*100-100,2)</f>
        <v>3.7</v>
      </c>
      <c r="L11" s="51">
        <f t="shared" ref="L11:L72" si="5">ROUND(D11/C11,2)</f>
        <v>1.1399999999999999</v>
      </c>
      <c r="M11" s="51">
        <f t="shared" ref="M11:M72" si="6">ROUND(E11/D11,2)</f>
        <v>1.04</v>
      </c>
      <c r="N11" s="51">
        <f t="shared" ref="N11:N72" si="7">ROUND(F11/E11,2)</f>
        <v>1.04</v>
      </c>
      <c r="O11" s="51">
        <f t="shared" ref="O11:O72" si="8">ROUND(G11/F11,2)</f>
        <v>1.04</v>
      </c>
    </row>
    <row r="12" spans="1:15" ht="76.5" outlineLevel="4" x14ac:dyDescent="0.25">
      <c r="A12" s="6" t="s">
        <v>9</v>
      </c>
      <c r="B12" s="37" t="s">
        <v>10</v>
      </c>
      <c r="C12" s="65">
        <v>566441802.54999995</v>
      </c>
      <c r="D12" s="53">
        <v>640000000</v>
      </c>
      <c r="E12" s="54">
        <v>665600000</v>
      </c>
      <c r="F12" s="54">
        <v>692224000</v>
      </c>
      <c r="G12" s="54">
        <v>719912960</v>
      </c>
      <c r="H12" s="54">
        <f t="shared" si="1"/>
        <v>99158197.450000048</v>
      </c>
      <c r="I12" s="54">
        <f t="shared" si="2"/>
        <v>17.510000000000002</v>
      </c>
      <c r="J12" s="54">
        <f t="shared" si="3"/>
        <v>25600000</v>
      </c>
      <c r="K12" s="54">
        <f t="shared" si="4"/>
        <v>4</v>
      </c>
      <c r="L12" s="54">
        <f t="shared" si="5"/>
        <v>1.1299999999999999</v>
      </c>
      <c r="M12" s="54">
        <f t="shared" si="6"/>
        <v>1.04</v>
      </c>
      <c r="N12" s="54">
        <f t="shared" si="7"/>
        <v>1.04</v>
      </c>
      <c r="O12" s="54">
        <f t="shared" si="8"/>
        <v>1.04</v>
      </c>
    </row>
    <row r="13" spans="1:15" ht="114.75" outlineLevel="4" x14ac:dyDescent="0.25">
      <c r="A13" s="6" t="s">
        <v>11</v>
      </c>
      <c r="B13" s="37" t="s">
        <v>12</v>
      </c>
      <c r="C13" s="65">
        <v>1103250.51</v>
      </c>
      <c r="D13" s="53">
        <v>1579973.23</v>
      </c>
      <c r="E13" s="54">
        <v>1465950</v>
      </c>
      <c r="F13" s="54">
        <v>1551645</v>
      </c>
      <c r="G13" s="54">
        <v>1642349</v>
      </c>
      <c r="H13" s="54">
        <f t="shared" si="1"/>
        <v>362699.49</v>
      </c>
      <c r="I13" s="54">
        <f t="shared" si="2"/>
        <v>32.880000000000003</v>
      </c>
      <c r="J13" s="54">
        <f t="shared" si="3"/>
        <v>-114023.22999999998</v>
      </c>
      <c r="K13" s="54">
        <f t="shared" si="4"/>
        <v>-7.22</v>
      </c>
      <c r="L13" s="54">
        <f t="shared" si="5"/>
        <v>1.43</v>
      </c>
      <c r="M13" s="54">
        <f t="shared" si="6"/>
        <v>0.93</v>
      </c>
      <c r="N13" s="54">
        <f t="shared" si="7"/>
        <v>1.06</v>
      </c>
      <c r="O13" s="54">
        <f t="shared" si="8"/>
        <v>1.06</v>
      </c>
    </row>
    <row r="14" spans="1:15" ht="51" outlineLevel="4" x14ac:dyDescent="0.25">
      <c r="A14" s="6" t="s">
        <v>13</v>
      </c>
      <c r="B14" s="37" t="s">
        <v>14</v>
      </c>
      <c r="C14" s="65">
        <v>5999323.46</v>
      </c>
      <c r="D14" s="53">
        <v>11021450.609999999</v>
      </c>
      <c r="E14" s="54">
        <v>11222100</v>
      </c>
      <c r="F14" s="54">
        <v>11878110</v>
      </c>
      <c r="G14" s="54">
        <v>12572468</v>
      </c>
      <c r="H14" s="54">
        <f t="shared" si="1"/>
        <v>5222776.54</v>
      </c>
      <c r="I14" s="54">
        <f t="shared" si="2"/>
        <v>87.06</v>
      </c>
      <c r="J14" s="54">
        <f t="shared" si="3"/>
        <v>200649.3900000006</v>
      </c>
      <c r="K14" s="54">
        <f t="shared" si="4"/>
        <v>1.82</v>
      </c>
      <c r="L14" s="54">
        <f t="shared" si="5"/>
        <v>1.84</v>
      </c>
      <c r="M14" s="54">
        <f t="shared" si="6"/>
        <v>1.02</v>
      </c>
      <c r="N14" s="54">
        <f t="shared" si="7"/>
        <v>1.06</v>
      </c>
      <c r="O14" s="54">
        <f t="shared" si="8"/>
        <v>1.06</v>
      </c>
    </row>
    <row r="15" spans="1:15" ht="89.25" outlineLevel="4" x14ac:dyDescent="0.25">
      <c r="A15" s="6" t="s">
        <v>15</v>
      </c>
      <c r="B15" s="37" t="s">
        <v>16</v>
      </c>
      <c r="C15" s="65">
        <v>63910.89</v>
      </c>
      <c r="D15" s="53">
        <v>979298.45</v>
      </c>
      <c r="E15" s="54">
        <v>287993</v>
      </c>
      <c r="F15" s="54">
        <v>288785</v>
      </c>
      <c r="G15" s="54">
        <v>289817</v>
      </c>
      <c r="H15" s="54">
        <f t="shared" si="1"/>
        <v>224082.11</v>
      </c>
      <c r="I15" s="54">
        <f t="shared" si="2"/>
        <v>350.62</v>
      </c>
      <c r="J15" s="54">
        <f t="shared" si="3"/>
        <v>-691305.45</v>
      </c>
      <c r="K15" s="54">
        <f t="shared" si="4"/>
        <v>-70.59</v>
      </c>
      <c r="L15" s="54">
        <f t="shared" si="5"/>
        <v>15.32</v>
      </c>
      <c r="M15" s="54">
        <f t="shared" si="6"/>
        <v>0.28999999999999998</v>
      </c>
      <c r="N15" s="54">
        <f t="shared" si="7"/>
        <v>1</v>
      </c>
      <c r="O15" s="54">
        <f t="shared" si="8"/>
        <v>1</v>
      </c>
    </row>
    <row r="16" spans="1:15" ht="102" outlineLevel="4" x14ac:dyDescent="0.25">
      <c r="A16" s="6" t="s">
        <v>17</v>
      </c>
      <c r="B16" s="37" t="s">
        <v>18</v>
      </c>
      <c r="C16" s="65">
        <v>2694675.57</v>
      </c>
      <c r="D16" s="53">
        <v>2235950</v>
      </c>
      <c r="E16" s="54">
        <v>2370290</v>
      </c>
      <c r="F16" s="54">
        <v>2508849</v>
      </c>
      <c r="G16" s="54">
        <v>2655509</v>
      </c>
      <c r="H16" s="54">
        <f t="shared" si="1"/>
        <v>-324385.56999999983</v>
      </c>
      <c r="I16" s="54">
        <f t="shared" si="2"/>
        <v>-12.04</v>
      </c>
      <c r="J16" s="54">
        <f t="shared" si="3"/>
        <v>134340</v>
      </c>
      <c r="K16" s="54">
        <f t="shared" si="4"/>
        <v>6.01</v>
      </c>
      <c r="L16" s="54">
        <f t="shared" si="5"/>
        <v>0.83</v>
      </c>
      <c r="M16" s="54">
        <f t="shared" si="6"/>
        <v>1.06</v>
      </c>
      <c r="N16" s="54">
        <f t="shared" si="7"/>
        <v>1.06</v>
      </c>
      <c r="O16" s="54">
        <f t="shared" si="8"/>
        <v>1.06</v>
      </c>
    </row>
    <row r="17" spans="1:15" ht="51" outlineLevel="4" x14ac:dyDescent="0.25">
      <c r="A17" s="6" t="s">
        <v>19</v>
      </c>
      <c r="B17" s="37" t="s">
        <v>20</v>
      </c>
      <c r="C17" s="65">
        <v>7876114.1299999999</v>
      </c>
      <c r="D17" s="53">
        <v>8364433</v>
      </c>
      <c r="E17" s="54">
        <v>8699010.3200000003</v>
      </c>
      <c r="F17" s="54">
        <v>9046970.7300000004</v>
      </c>
      <c r="G17" s="54">
        <v>9408849.5600000005</v>
      </c>
      <c r="H17" s="54">
        <f t="shared" si="1"/>
        <v>822896.19000000041</v>
      </c>
      <c r="I17" s="54">
        <f t="shared" si="2"/>
        <v>10.45</v>
      </c>
      <c r="J17" s="54">
        <f t="shared" si="3"/>
        <v>334577.3200000003</v>
      </c>
      <c r="K17" s="54">
        <f t="shared" si="4"/>
        <v>4</v>
      </c>
      <c r="L17" s="54">
        <f t="shared" si="5"/>
        <v>1.06</v>
      </c>
      <c r="M17" s="54">
        <f t="shared" si="6"/>
        <v>1.04</v>
      </c>
      <c r="N17" s="54">
        <f t="shared" si="7"/>
        <v>1.04</v>
      </c>
      <c r="O17" s="54">
        <f t="shared" si="8"/>
        <v>1.04</v>
      </c>
    </row>
    <row r="18" spans="1:15" ht="51" outlineLevel="4" x14ac:dyDescent="0.25">
      <c r="A18" s="6" t="s">
        <v>21</v>
      </c>
      <c r="B18" s="37" t="s">
        <v>22</v>
      </c>
      <c r="C18" s="65">
        <v>4141004.66</v>
      </c>
      <c r="D18" s="53">
        <v>5817636.6799999997</v>
      </c>
      <c r="E18" s="54">
        <v>5172943</v>
      </c>
      <c r="F18" s="54">
        <v>5379861</v>
      </c>
      <c r="G18" s="54">
        <v>5589675</v>
      </c>
      <c r="H18" s="54">
        <f t="shared" si="1"/>
        <v>1031938.3399999999</v>
      </c>
      <c r="I18" s="54">
        <f t="shared" si="2"/>
        <v>24.92</v>
      </c>
      <c r="J18" s="54">
        <f t="shared" si="3"/>
        <v>-644693.6799999997</v>
      </c>
      <c r="K18" s="54">
        <f t="shared" si="4"/>
        <v>-11.08</v>
      </c>
      <c r="L18" s="54">
        <f t="shared" si="5"/>
        <v>1.4</v>
      </c>
      <c r="M18" s="54">
        <f t="shared" si="6"/>
        <v>0.89</v>
      </c>
      <c r="N18" s="54">
        <f t="shared" si="7"/>
        <v>1.04</v>
      </c>
      <c r="O18" s="54">
        <f t="shared" si="8"/>
        <v>1.04</v>
      </c>
    </row>
    <row r="19" spans="1:15" s="16" customFormat="1" ht="38.25" outlineLevel="1" x14ac:dyDescent="0.25">
      <c r="A19" s="15" t="s">
        <v>23</v>
      </c>
      <c r="B19" s="36" t="s">
        <v>24</v>
      </c>
      <c r="C19" s="64">
        <f>SUM(C20:C23)</f>
        <v>8391418.9199999999</v>
      </c>
      <c r="D19" s="51">
        <f t="shared" ref="D19:G19" si="9">SUM(D20:D23)</f>
        <v>9863793.4100000001</v>
      </c>
      <c r="E19" s="51">
        <f t="shared" si="9"/>
        <v>10203909.890000001</v>
      </c>
      <c r="F19" s="51">
        <f t="shared" si="9"/>
        <v>10638839.529999997</v>
      </c>
      <c r="G19" s="51">
        <f t="shared" si="9"/>
        <v>14285157.339999998</v>
      </c>
      <c r="H19" s="51">
        <f t="shared" si="1"/>
        <v>1812490.9700000007</v>
      </c>
      <c r="I19" s="51">
        <f t="shared" si="2"/>
        <v>21.6</v>
      </c>
      <c r="J19" s="51">
        <f t="shared" si="3"/>
        <v>340116.48000000045</v>
      </c>
      <c r="K19" s="51">
        <f t="shared" si="4"/>
        <v>3.45</v>
      </c>
      <c r="L19" s="51">
        <f t="shared" si="5"/>
        <v>1.18</v>
      </c>
      <c r="M19" s="51">
        <f t="shared" si="6"/>
        <v>1.03</v>
      </c>
      <c r="N19" s="51">
        <f t="shared" si="7"/>
        <v>1.04</v>
      </c>
      <c r="O19" s="51">
        <f t="shared" si="8"/>
        <v>1.34</v>
      </c>
    </row>
    <row r="20" spans="1:15" ht="114.75" outlineLevel="4" x14ac:dyDescent="0.25">
      <c r="A20" s="6" t="s">
        <v>25</v>
      </c>
      <c r="B20" s="37" t="s">
        <v>26</v>
      </c>
      <c r="C20" s="65">
        <v>4348051.5599999996</v>
      </c>
      <c r="D20" s="53">
        <v>5106109.7</v>
      </c>
      <c r="E20" s="54">
        <v>5336817.87</v>
      </c>
      <c r="F20" s="54">
        <v>5569765.3899999997</v>
      </c>
      <c r="G20" s="54">
        <v>7467444.9500000002</v>
      </c>
      <c r="H20" s="54">
        <f t="shared" si="1"/>
        <v>988766.31000000052</v>
      </c>
      <c r="I20" s="54">
        <f t="shared" si="2"/>
        <v>22.74</v>
      </c>
      <c r="J20" s="54">
        <f t="shared" si="3"/>
        <v>230708.16999999993</v>
      </c>
      <c r="K20" s="54">
        <f t="shared" si="4"/>
        <v>4.5199999999999996</v>
      </c>
      <c r="L20" s="54">
        <f t="shared" si="5"/>
        <v>1.17</v>
      </c>
      <c r="M20" s="54">
        <f t="shared" si="6"/>
        <v>1.05</v>
      </c>
      <c r="N20" s="54">
        <f t="shared" si="7"/>
        <v>1.04</v>
      </c>
      <c r="O20" s="54">
        <f t="shared" si="8"/>
        <v>1.34</v>
      </c>
    </row>
    <row r="21" spans="1:15" ht="140.25" outlineLevel="4" x14ac:dyDescent="0.25">
      <c r="A21" s="6" t="s">
        <v>27</v>
      </c>
      <c r="B21" s="37" t="s">
        <v>28</v>
      </c>
      <c r="C21" s="65">
        <v>22709.41</v>
      </c>
      <c r="D21" s="53">
        <v>25071.75</v>
      </c>
      <c r="E21" s="54">
        <v>24048</v>
      </c>
      <c r="F21" s="54">
        <v>25827.47</v>
      </c>
      <c r="G21" s="54">
        <v>34604.1</v>
      </c>
      <c r="H21" s="54">
        <f t="shared" si="1"/>
        <v>1338.5900000000001</v>
      </c>
      <c r="I21" s="54">
        <f t="shared" si="2"/>
        <v>5.89</v>
      </c>
      <c r="J21" s="54">
        <f t="shared" si="3"/>
        <v>-1023.75</v>
      </c>
      <c r="K21" s="54">
        <f t="shared" si="4"/>
        <v>-4.08</v>
      </c>
      <c r="L21" s="54">
        <f t="shared" si="5"/>
        <v>1.1000000000000001</v>
      </c>
      <c r="M21" s="54">
        <f t="shared" si="6"/>
        <v>0.96</v>
      </c>
      <c r="N21" s="54">
        <f t="shared" si="7"/>
        <v>1.07</v>
      </c>
      <c r="O21" s="54">
        <f t="shared" si="8"/>
        <v>1.34</v>
      </c>
    </row>
    <row r="22" spans="1:15" ht="114.75" outlineLevel="4" x14ac:dyDescent="0.25">
      <c r="A22" s="6" t="s">
        <v>29</v>
      </c>
      <c r="B22" s="37" t="s">
        <v>30</v>
      </c>
      <c r="C22" s="65">
        <v>4494050.62</v>
      </c>
      <c r="D22" s="53">
        <v>5368363.66</v>
      </c>
      <c r="E22" s="54">
        <v>5389671.6299999999</v>
      </c>
      <c r="F22" s="54">
        <v>5597271.3099999996</v>
      </c>
      <c r="G22" s="54">
        <v>7498221.8499999996</v>
      </c>
      <c r="H22" s="54">
        <f t="shared" si="1"/>
        <v>895621.00999999978</v>
      </c>
      <c r="I22" s="54">
        <f t="shared" si="2"/>
        <v>19.93</v>
      </c>
      <c r="J22" s="54">
        <f t="shared" si="3"/>
        <v>21307.969999999739</v>
      </c>
      <c r="K22" s="54">
        <f t="shared" si="4"/>
        <v>0.4</v>
      </c>
      <c r="L22" s="54">
        <f t="shared" si="5"/>
        <v>1.19</v>
      </c>
      <c r="M22" s="54">
        <f t="shared" si="6"/>
        <v>1</v>
      </c>
      <c r="N22" s="54">
        <f t="shared" si="7"/>
        <v>1.04</v>
      </c>
      <c r="O22" s="54">
        <f t="shared" si="8"/>
        <v>1.34</v>
      </c>
    </row>
    <row r="23" spans="1:15" ht="114.75" outlineLevel="4" x14ac:dyDescent="0.25">
      <c r="A23" s="6" t="s">
        <v>31</v>
      </c>
      <c r="B23" s="37" t="s">
        <v>32</v>
      </c>
      <c r="C23" s="65">
        <v>-473392.67</v>
      </c>
      <c r="D23" s="53">
        <v>-635751.69999999995</v>
      </c>
      <c r="E23" s="54">
        <v>-546627.61</v>
      </c>
      <c r="F23" s="54">
        <v>-554024.64</v>
      </c>
      <c r="G23" s="54">
        <v>-715113.56</v>
      </c>
      <c r="H23" s="54">
        <f t="shared" si="1"/>
        <v>-73234.94</v>
      </c>
      <c r="I23" s="54">
        <f t="shared" si="2"/>
        <v>15.47</v>
      </c>
      <c r="J23" s="54">
        <f t="shared" si="3"/>
        <v>89124.089999999967</v>
      </c>
      <c r="K23" s="54">
        <f t="shared" si="4"/>
        <v>-14.02</v>
      </c>
      <c r="L23" s="54">
        <f t="shared" si="5"/>
        <v>1.34</v>
      </c>
      <c r="M23" s="54">
        <f t="shared" si="6"/>
        <v>0.86</v>
      </c>
      <c r="N23" s="54">
        <f t="shared" si="7"/>
        <v>1.01</v>
      </c>
      <c r="O23" s="54">
        <f t="shared" si="8"/>
        <v>1.29</v>
      </c>
    </row>
    <row r="24" spans="1:15" s="16" customFormat="1" outlineLevel="1" x14ac:dyDescent="0.25">
      <c r="A24" s="15" t="s">
        <v>33</v>
      </c>
      <c r="B24" s="36" t="s">
        <v>34</v>
      </c>
      <c r="C24" s="64">
        <f>SUM(C25:C33)</f>
        <v>104673722.51000002</v>
      </c>
      <c r="D24" s="51">
        <f>SUM(D25:D33)</f>
        <v>165472413.25999999</v>
      </c>
      <c r="E24" s="51">
        <f>SUM(E25:E33)</f>
        <v>130670353</v>
      </c>
      <c r="F24" s="51">
        <f>SUM(F25:F33)</f>
        <v>161175184</v>
      </c>
      <c r="G24" s="51">
        <f>SUM(G25:G33)</f>
        <v>167411985</v>
      </c>
      <c r="H24" s="51">
        <f t="shared" si="1"/>
        <v>25996630.48999998</v>
      </c>
      <c r="I24" s="51">
        <f t="shared" si="2"/>
        <v>24.84</v>
      </c>
      <c r="J24" s="51">
        <f t="shared" si="3"/>
        <v>-34802060.25999999</v>
      </c>
      <c r="K24" s="51">
        <f t="shared" si="4"/>
        <v>-21.03</v>
      </c>
      <c r="L24" s="51">
        <f t="shared" si="5"/>
        <v>1.58</v>
      </c>
      <c r="M24" s="51">
        <f t="shared" si="6"/>
        <v>0.79</v>
      </c>
      <c r="N24" s="51">
        <f t="shared" si="7"/>
        <v>1.23</v>
      </c>
      <c r="O24" s="51">
        <f t="shared" si="8"/>
        <v>1.04</v>
      </c>
    </row>
    <row r="25" spans="1:15" ht="38.25" outlineLevel="4" x14ac:dyDescent="0.25">
      <c r="A25" s="6" t="s">
        <v>35</v>
      </c>
      <c r="B25" s="37" t="s">
        <v>36</v>
      </c>
      <c r="C25" s="65">
        <v>85152265.530000001</v>
      </c>
      <c r="D25" s="53">
        <v>140013318</v>
      </c>
      <c r="E25" s="52">
        <v>106279344</v>
      </c>
      <c r="F25" s="52">
        <v>132353211</v>
      </c>
      <c r="G25" s="52">
        <v>137647338</v>
      </c>
      <c r="H25" s="54">
        <f t="shared" si="1"/>
        <v>21127078.469999999</v>
      </c>
      <c r="I25" s="54">
        <f t="shared" si="2"/>
        <v>24.81</v>
      </c>
      <c r="J25" s="54">
        <f t="shared" si="3"/>
        <v>-33733974</v>
      </c>
      <c r="K25" s="54">
        <f t="shared" si="4"/>
        <v>-24.09</v>
      </c>
      <c r="L25" s="54">
        <f t="shared" si="5"/>
        <v>1.64</v>
      </c>
      <c r="M25" s="54">
        <f t="shared" si="6"/>
        <v>0.76</v>
      </c>
      <c r="N25" s="54">
        <f t="shared" si="7"/>
        <v>1.25</v>
      </c>
      <c r="O25" s="54">
        <f t="shared" si="8"/>
        <v>1.04</v>
      </c>
    </row>
    <row r="26" spans="1:15" ht="51" outlineLevel="4" x14ac:dyDescent="0.25">
      <c r="A26" s="18" t="s">
        <v>183</v>
      </c>
      <c r="B26" s="38" t="s">
        <v>186</v>
      </c>
      <c r="C26" s="65">
        <v>627.55999999999995</v>
      </c>
      <c r="D26" s="53">
        <v>0</v>
      </c>
      <c r="E26" s="52">
        <v>0</v>
      </c>
      <c r="F26" s="52">
        <v>0</v>
      </c>
      <c r="G26" s="52">
        <v>0</v>
      </c>
      <c r="H26" s="54">
        <f t="shared" si="1"/>
        <v>-627.55999999999995</v>
      </c>
      <c r="I26" s="54">
        <f t="shared" si="2"/>
        <v>-100</v>
      </c>
      <c r="J26" s="54">
        <f t="shared" si="3"/>
        <v>0</v>
      </c>
      <c r="K26" s="54" t="s">
        <v>262</v>
      </c>
      <c r="L26" s="54">
        <f t="shared" si="5"/>
        <v>0</v>
      </c>
      <c r="M26" s="54" t="s">
        <v>262</v>
      </c>
      <c r="N26" s="54" t="s">
        <v>262</v>
      </c>
      <c r="O26" s="54" t="s">
        <v>262</v>
      </c>
    </row>
    <row r="27" spans="1:15" ht="63.75" outlineLevel="4" x14ac:dyDescent="0.25">
      <c r="A27" s="6" t="s">
        <v>37</v>
      </c>
      <c r="B27" s="37" t="s">
        <v>38</v>
      </c>
      <c r="C27" s="65">
        <v>18112265.699999999</v>
      </c>
      <c r="D27" s="53">
        <v>18753126.949999999</v>
      </c>
      <c r="E27" s="52">
        <v>17671186</v>
      </c>
      <c r="F27" s="52">
        <v>22006517</v>
      </c>
      <c r="G27" s="52">
        <v>22886777</v>
      </c>
      <c r="H27" s="54">
        <f t="shared" si="1"/>
        <v>-441079.69999999925</v>
      </c>
      <c r="I27" s="54">
        <f t="shared" si="2"/>
        <v>-2.44</v>
      </c>
      <c r="J27" s="54">
        <f t="shared" si="3"/>
        <v>-1081940.9499999993</v>
      </c>
      <c r="K27" s="54">
        <f t="shared" si="4"/>
        <v>-5.77</v>
      </c>
      <c r="L27" s="54">
        <f t="shared" si="5"/>
        <v>1.04</v>
      </c>
      <c r="M27" s="54">
        <f t="shared" si="6"/>
        <v>0.94</v>
      </c>
      <c r="N27" s="54">
        <f t="shared" si="7"/>
        <v>1.25</v>
      </c>
      <c r="O27" s="54">
        <f t="shared" si="8"/>
        <v>1.04</v>
      </c>
    </row>
    <row r="28" spans="1:15" ht="63.75" outlineLevel="4" x14ac:dyDescent="0.25">
      <c r="A28" s="18" t="s">
        <v>184</v>
      </c>
      <c r="B28" s="38" t="s">
        <v>187</v>
      </c>
      <c r="C28" s="65">
        <v>433.87</v>
      </c>
      <c r="D28" s="53">
        <v>0</v>
      </c>
      <c r="E28" s="52">
        <v>0</v>
      </c>
      <c r="F28" s="52">
        <v>0</v>
      </c>
      <c r="G28" s="52">
        <v>0</v>
      </c>
      <c r="H28" s="54">
        <f t="shared" si="1"/>
        <v>-433.87</v>
      </c>
      <c r="I28" s="54">
        <f t="shared" si="2"/>
        <v>-100</v>
      </c>
      <c r="J28" s="54">
        <f t="shared" si="3"/>
        <v>0</v>
      </c>
      <c r="K28" s="54" t="s">
        <v>262</v>
      </c>
      <c r="L28" s="54">
        <f t="shared" si="5"/>
        <v>0</v>
      </c>
      <c r="M28" s="54" t="s">
        <v>262</v>
      </c>
      <c r="N28" s="54" t="s">
        <v>262</v>
      </c>
      <c r="O28" s="54" t="s">
        <v>262</v>
      </c>
    </row>
    <row r="29" spans="1:15" ht="51" outlineLevel="4" x14ac:dyDescent="0.25">
      <c r="A29" s="18" t="s">
        <v>185</v>
      </c>
      <c r="B29" s="38" t="s">
        <v>188</v>
      </c>
      <c r="C29" s="65">
        <v>517.65</v>
      </c>
      <c r="D29" s="53">
        <v>0</v>
      </c>
      <c r="E29" s="52">
        <v>0</v>
      </c>
      <c r="F29" s="52">
        <v>0</v>
      </c>
      <c r="G29" s="52">
        <v>0</v>
      </c>
      <c r="H29" s="54">
        <f t="shared" si="1"/>
        <v>-517.65</v>
      </c>
      <c r="I29" s="54">
        <f t="shared" si="2"/>
        <v>-100</v>
      </c>
      <c r="J29" s="54">
        <f t="shared" si="3"/>
        <v>0</v>
      </c>
      <c r="K29" s="54" t="s">
        <v>262</v>
      </c>
      <c r="L29" s="54">
        <f t="shared" si="5"/>
        <v>0</v>
      </c>
      <c r="M29" s="54" t="s">
        <v>262</v>
      </c>
      <c r="N29" s="54" t="s">
        <v>262</v>
      </c>
      <c r="O29" s="54" t="s">
        <v>262</v>
      </c>
    </row>
    <row r="30" spans="1:15" ht="25.5" outlineLevel="4" x14ac:dyDescent="0.25">
      <c r="A30" s="18" t="s">
        <v>189</v>
      </c>
      <c r="B30" s="38" t="s">
        <v>190</v>
      </c>
      <c r="C30" s="65">
        <v>-259868.44</v>
      </c>
      <c r="D30" s="53">
        <v>22938.23</v>
      </c>
      <c r="E30" s="52">
        <v>0</v>
      </c>
      <c r="F30" s="52">
        <v>0</v>
      </c>
      <c r="G30" s="52">
        <v>0</v>
      </c>
      <c r="H30" s="54">
        <f t="shared" si="1"/>
        <v>259868.44</v>
      </c>
      <c r="I30" s="54">
        <f t="shared" si="2"/>
        <v>-100</v>
      </c>
      <c r="J30" s="54">
        <f t="shared" si="3"/>
        <v>-22938.23</v>
      </c>
      <c r="K30" s="54">
        <f t="shared" si="4"/>
        <v>-100</v>
      </c>
      <c r="L30" s="54">
        <f t="shared" si="5"/>
        <v>-0.09</v>
      </c>
      <c r="M30" s="54">
        <f t="shared" si="6"/>
        <v>0</v>
      </c>
      <c r="N30" s="54" t="s">
        <v>262</v>
      </c>
      <c r="O30" s="54" t="s">
        <v>262</v>
      </c>
    </row>
    <row r="31" spans="1:15" ht="38.25" outlineLevel="4" x14ac:dyDescent="0.25">
      <c r="A31" s="18" t="s">
        <v>191</v>
      </c>
      <c r="B31" s="38" t="s">
        <v>192</v>
      </c>
      <c r="C31" s="65">
        <v>569.96</v>
      </c>
      <c r="D31" s="53">
        <v>0</v>
      </c>
      <c r="E31" s="52">
        <v>0</v>
      </c>
      <c r="F31" s="52">
        <v>0</v>
      </c>
      <c r="G31" s="52">
        <v>0</v>
      </c>
      <c r="H31" s="54">
        <f t="shared" si="1"/>
        <v>-569.96</v>
      </c>
      <c r="I31" s="54">
        <f t="shared" si="2"/>
        <v>-100</v>
      </c>
      <c r="J31" s="54">
        <f t="shared" si="3"/>
        <v>0</v>
      </c>
      <c r="K31" s="54" t="s">
        <v>262</v>
      </c>
      <c r="L31" s="54">
        <f t="shared" si="5"/>
        <v>0</v>
      </c>
      <c r="M31" s="54" t="s">
        <v>262</v>
      </c>
      <c r="N31" s="54" t="s">
        <v>262</v>
      </c>
      <c r="O31" s="54" t="s">
        <v>262</v>
      </c>
    </row>
    <row r="32" spans="1:15" outlineLevel="4" x14ac:dyDescent="0.25">
      <c r="A32" s="6" t="s">
        <v>39</v>
      </c>
      <c r="B32" s="37" t="s">
        <v>40</v>
      </c>
      <c r="C32" s="65">
        <v>529577</v>
      </c>
      <c r="D32" s="53">
        <v>2391783</v>
      </c>
      <c r="E32" s="52">
        <v>2468258</v>
      </c>
      <c r="F32" s="52">
        <v>2534901</v>
      </c>
      <c r="G32" s="52">
        <v>2590730</v>
      </c>
      <c r="H32" s="54">
        <f t="shared" si="1"/>
        <v>1938681</v>
      </c>
      <c r="I32" s="54">
        <f t="shared" si="2"/>
        <v>366.08</v>
      </c>
      <c r="J32" s="54">
        <f t="shared" si="3"/>
        <v>76475</v>
      </c>
      <c r="K32" s="54">
        <f t="shared" si="4"/>
        <v>3.2</v>
      </c>
      <c r="L32" s="54">
        <f t="shared" si="5"/>
        <v>4.5199999999999996</v>
      </c>
      <c r="M32" s="54">
        <f t="shared" si="6"/>
        <v>1.03</v>
      </c>
      <c r="N32" s="54">
        <f t="shared" si="7"/>
        <v>1.03</v>
      </c>
      <c r="O32" s="54">
        <f t="shared" si="8"/>
        <v>1.02</v>
      </c>
    </row>
    <row r="33" spans="1:15" ht="38.25" outlineLevel="4" x14ac:dyDescent="0.25">
      <c r="A33" s="6" t="s">
        <v>41</v>
      </c>
      <c r="B33" s="37" t="s">
        <v>42</v>
      </c>
      <c r="C33" s="65">
        <v>1137333.68</v>
      </c>
      <c r="D33" s="53">
        <v>4291247.08</v>
      </c>
      <c r="E33" s="52">
        <v>4251565</v>
      </c>
      <c r="F33" s="52">
        <v>4280555</v>
      </c>
      <c r="G33" s="52">
        <v>4287140</v>
      </c>
      <c r="H33" s="54">
        <f t="shared" si="1"/>
        <v>3114231.3200000003</v>
      </c>
      <c r="I33" s="54">
        <f t="shared" si="2"/>
        <v>273.82</v>
      </c>
      <c r="J33" s="54">
        <f t="shared" si="3"/>
        <v>-39682.080000000075</v>
      </c>
      <c r="K33" s="54">
        <f t="shared" si="4"/>
        <v>-0.92</v>
      </c>
      <c r="L33" s="54">
        <f t="shared" si="5"/>
        <v>3.77</v>
      </c>
      <c r="M33" s="54">
        <f t="shared" si="6"/>
        <v>0.99</v>
      </c>
      <c r="N33" s="54">
        <f t="shared" si="7"/>
        <v>1.01</v>
      </c>
      <c r="O33" s="54">
        <f t="shared" si="8"/>
        <v>1</v>
      </c>
    </row>
    <row r="34" spans="1:15" s="16" customFormat="1" outlineLevel="1" x14ac:dyDescent="0.25">
      <c r="A34" s="15" t="s">
        <v>43</v>
      </c>
      <c r="B34" s="36" t="s">
        <v>44</v>
      </c>
      <c r="C34" s="64">
        <f>SUM(C35:C37)</f>
        <v>140165100.53</v>
      </c>
      <c r="D34" s="51">
        <f t="shared" ref="D34:G34" si="10">SUM(D35:D37)</f>
        <v>129364316.94</v>
      </c>
      <c r="E34" s="51">
        <f t="shared" si="10"/>
        <v>125738706</v>
      </c>
      <c r="F34" s="51">
        <f t="shared" si="10"/>
        <v>127467658</v>
      </c>
      <c r="G34" s="51">
        <f t="shared" si="10"/>
        <v>129230870</v>
      </c>
      <c r="H34" s="51">
        <f t="shared" si="1"/>
        <v>-14426394.530000001</v>
      </c>
      <c r="I34" s="51">
        <f t="shared" si="2"/>
        <v>-10.29</v>
      </c>
      <c r="J34" s="51">
        <f t="shared" si="3"/>
        <v>-3625610.9399999976</v>
      </c>
      <c r="K34" s="51">
        <f t="shared" si="4"/>
        <v>-2.8</v>
      </c>
      <c r="L34" s="51">
        <f t="shared" si="5"/>
        <v>0.92</v>
      </c>
      <c r="M34" s="51">
        <f t="shared" si="6"/>
        <v>0.97</v>
      </c>
      <c r="N34" s="51">
        <f t="shared" si="7"/>
        <v>1.01</v>
      </c>
      <c r="O34" s="51">
        <f t="shared" si="8"/>
        <v>1.01</v>
      </c>
    </row>
    <row r="35" spans="1:15" ht="51" outlineLevel="4" x14ac:dyDescent="0.25">
      <c r="A35" s="6" t="s">
        <v>45</v>
      </c>
      <c r="B35" s="37" t="s">
        <v>46</v>
      </c>
      <c r="C35" s="65">
        <v>35089017.200000003</v>
      </c>
      <c r="D35" s="53">
        <v>37695050</v>
      </c>
      <c r="E35" s="52">
        <v>37695050</v>
      </c>
      <c r="F35" s="52">
        <v>37695050</v>
      </c>
      <c r="G35" s="52">
        <v>37695050</v>
      </c>
      <c r="H35" s="54">
        <f t="shared" si="1"/>
        <v>2606032.799999997</v>
      </c>
      <c r="I35" s="54">
        <f t="shared" si="2"/>
        <v>7.43</v>
      </c>
      <c r="J35" s="54">
        <f t="shared" si="3"/>
        <v>0</v>
      </c>
      <c r="K35" s="54">
        <f t="shared" si="4"/>
        <v>0</v>
      </c>
      <c r="L35" s="54">
        <f t="shared" si="5"/>
        <v>1.07</v>
      </c>
      <c r="M35" s="54">
        <f t="shared" si="6"/>
        <v>1</v>
      </c>
      <c r="N35" s="54">
        <f t="shared" si="7"/>
        <v>1</v>
      </c>
      <c r="O35" s="54">
        <f t="shared" si="8"/>
        <v>1</v>
      </c>
    </row>
    <row r="36" spans="1:15" ht="38.25" outlineLevel="4" x14ac:dyDescent="0.25">
      <c r="A36" s="6" t="s">
        <v>47</v>
      </c>
      <c r="B36" s="37" t="s">
        <v>48</v>
      </c>
      <c r="C36" s="65">
        <v>101677484.48</v>
      </c>
      <c r="D36" s="53">
        <v>88508709.939999998</v>
      </c>
      <c r="E36" s="52">
        <v>84851494</v>
      </c>
      <c r="F36" s="52">
        <v>86548524</v>
      </c>
      <c r="G36" s="52">
        <v>88279495</v>
      </c>
      <c r="H36" s="54">
        <f t="shared" si="1"/>
        <v>-16825990.480000004</v>
      </c>
      <c r="I36" s="54">
        <f t="shared" si="2"/>
        <v>-16.55</v>
      </c>
      <c r="J36" s="54">
        <f t="shared" si="3"/>
        <v>-3657215.9399999976</v>
      </c>
      <c r="K36" s="54">
        <f t="shared" si="4"/>
        <v>-4.13</v>
      </c>
      <c r="L36" s="54">
        <f t="shared" si="5"/>
        <v>0.87</v>
      </c>
      <c r="M36" s="54">
        <f t="shared" si="6"/>
        <v>0.96</v>
      </c>
      <c r="N36" s="54">
        <f t="shared" si="7"/>
        <v>1.02</v>
      </c>
      <c r="O36" s="54">
        <f t="shared" si="8"/>
        <v>1.02</v>
      </c>
    </row>
    <row r="37" spans="1:15" ht="38.25" outlineLevel="4" x14ac:dyDescent="0.25">
      <c r="A37" s="6" t="s">
        <v>49</v>
      </c>
      <c r="B37" s="37" t="s">
        <v>50</v>
      </c>
      <c r="C37" s="65">
        <v>3398598.85</v>
      </c>
      <c r="D37" s="53">
        <v>3160557</v>
      </c>
      <c r="E37" s="52">
        <v>3192162</v>
      </c>
      <c r="F37" s="52">
        <v>3224084</v>
      </c>
      <c r="G37" s="52">
        <v>3256325</v>
      </c>
      <c r="H37" s="54">
        <f t="shared" si="1"/>
        <v>-206436.85000000009</v>
      </c>
      <c r="I37" s="54">
        <f t="shared" si="2"/>
        <v>-6.07</v>
      </c>
      <c r="J37" s="54">
        <f t="shared" si="3"/>
        <v>31605</v>
      </c>
      <c r="K37" s="54">
        <f t="shared" si="4"/>
        <v>1</v>
      </c>
      <c r="L37" s="54">
        <f t="shared" si="5"/>
        <v>0.93</v>
      </c>
      <c r="M37" s="54">
        <f t="shared" si="6"/>
        <v>1.01</v>
      </c>
      <c r="N37" s="54">
        <f t="shared" si="7"/>
        <v>1.01</v>
      </c>
      <c r="O37" s="54">
        <f t="shared" si="8"/>
        <v>1.01</v>
      </c>
    </row>
    <row r="38" spans="1:15" s="16" customFormat="1" outlineLevel="1" x14ac:dyDescent="0.25">
      <c r="A38" s="15" t="s">
        <v>51</v>
      </c>
      <c r="B38" s="36" t="s">
        <v>52</v>
      </c>
      <c r="C38" s="64">
        <f>SUM(C39:C40)</f>
        <v>11789209.09</v>
      </c>
      <c r="D38" s="51">
        <f>SUM(D39:D40)</f>
        <v>16174725.289999999</v>
      </c>
      <c r="E38" s="51">
        <f>SUM(E39:E40)</f>
        <v>16804114.310000002</v>
      </c>
      <c r="F38" s="51">
        <f>SUM(F39:F40)</f>
        <v>17479278.879999999</v>
      </c>
      <c r="G38" s="51">
        <f>SUM(G39:G40)</f>
        <v>18181250.039999999</v>
      </c>
      <c r="H38" s="51">
        <f t="shared" si="1"/>
        <v>5014905.2200000025</v>
      </c>
      <c r="I38" s="51">
        <f t="shared" si="2"/>
        <v>42.54</v>
      </c>
      <c r="J38" s="51">
        <f t="shared" si="3"/>
        <v>629389.02000000328</v>
      </c>
      <c r="K38" s="51">
        <f t="shared" si="4"/>
        <v>3.89</v>
      </c>
      <c r="L38" s="51">
        <f t="shared" si="5"/>
        <v>1.37</v>
      </c>
      <c r="M38" s="51">
        <f t="shared" si="6"/>
        <v>1.04</v>
      </c>
      <c r="N38" s="51">
        <f t="shared" si="7"/>
        <v>1.04</v>
      </c>
      <c r="O38" s="51">
        <f t="shared" si="8"/>
        <v>1.04</v>
      </c>
    </row>
    <row r="39" spans="1:15" ht="51" outlineLevel="4" x14ac:dyDescent="0.25">
      <c r="A39" s="6" t="s">
        <v>53</v>
      </c>
      <c r="B39" s="37" t="s">
        <v>54</v>
      </c>
      <c r="C39" s="65">
        <v>11739209.09</v>
      </c>
      <c r="D39" s="53">
        <v>16109725.289999999</v>
      </c>
      <c r="E39" s="52">
        <v>16754114.310000001</v>
      </c>
      <c r="F39" s="52">
        <v>17424278.879999999</v>
      </c>
      <c r="G39" s="52">
        <v>18121250.039999999</v>
      </c>
      <c r="H39" s="54">
        <f t="shared" si="1"/>
        <v>5014905.2200000007</v>
      </c>
      <c r="I39" s="54">
        <f t="shared" si="2"/>
        <v>42.72</v>
      </c>
      <c r="J39" s="54">
        <f t="shared" si="3"/>
        <v>644389.02000000142</v>
      </c>
      <c r="K39" s="54">
        <f t="shared" si="4"/>
        <v>4</v>
      </c>
      <c r="L39" s="54">
        <f t="shared" si="5"/>
        <v>1.37</v>
      </c>
      <c r="M39" s="54">
        <f t="shared" si="6"/>
        <v>1.04</v>
      </c>
      <c r="N39" s="54">
        <f t="shared" si="7"/>
        <v>1.04</v>
      </c>
      <c r="O39" s="54">
        <f t="shared" si="8"/>
        <v>1.04</v>
      </c>
    </row>
    <row r="40" spans="1:15" ht="25.5" outlineLevel="4" x14ac:dyDescent="0.25">
      <c r="A40" s="6" t="s">
        <v>55</v>
      </c>
      <c r="B40" s="37" t="s">
        <v>56</v>
      </c>
      <c r="C40" s="65">
        <v>50000</v>
      </c>
      <c r="D40" s="53">
        <v>65000</v>
      </c>
      <c r="E40" s="52">
        <v>50000</v>
      </c>
      <c r="F40" s="52">
        <v>55000</v>
      </c>
      <c r="G40" s="52">
        <v>60000</v>
      </c>
      <c r="H40" s="54">
        <f t="shared" si="1"/>
        <v>0</v>
      </c>
      <c r="I40" s="54">
        <f t="shared" si="2"/>
        <v>0</v>
      </c>
      <c r="J40" s="54">
        <f t="shared" si="3"/>
        <v>-15000</v>
      </c>
      <c r="K40" s="54">
        <f t="shared" si="4"/>
        <v>-23.08</v>
      </c>
      <c r="L40" s="54">
        <f t="shared" si="5"/>
        <v>1.3</v>
      </c>
      <c r="M40" s="54">
        <f t="shared" si="6"/>
        <v>0.77</v>
      </c>
      <c r="N40" s="54">
        <f t="shared" si="7"/>
        <v>1.1000000000000001</v>
      </c>
      <c r="O40" s="54">
        <f t="shared" si="8"/>
        <v>1.0900000000000001</v>
      </c>
    </row>
    <row r="41" spans="1:15" ht="38.25" outlineLevel="4" x14ac:dyDescent="0.25">
      <c r="A41" s="23" t="s">
        <v>193</v>
      </c>
      <c r="B41" s="39" t="s">
        <v>194</v>
      </c>
      <c r="C41" s="64">
        <f>SUM(C42:C44)</f>
        <v>283.15999999999997</v>
      </c>
      <c r="D41" s="51">
        <f>SUM(D42:D44)</f>
        <v>0</v>
      </c>
      <c r="E41" s="51">
        <f>SUM(E42:E44)</f>
        <v>0</v>
      </c>
      <c r="F41" s="51">
        <f>SUM(F42:F44)</f>
        <v>0</v>
      </c>
      <c r="G41" s="51">
        <f>SUM(G42:G44)</f>
        <v>0</v>
      </c>
      <c r="H41" s="51">
        <f t="shared" si="1"/>
        <v>-283.15999999999997</v>
      </c>
      <c r="I41" s="51">
        <f t="shared" si="2"/>
        <v>-100</v>
      </c>
      <c r="J41" s="51">
        <f t="shared" si="3"/>
        <v>0</v>
      </c>
      <c r="K41" s="51" t="s">
        <v>262</v>
      </c>
      <c r="L41" s="51">
        <f t="shared" si="5"/>
        <v>0</v>
      </c>
      <c r="M41" s="51" t="s">
        <v>262</v>
      </c>
      <c r="N41" s="51" t="s">
        <v>262</v>
      </c>
      <c r="O41" s="51" t="s">
        <v>262</v>
      </c>
    </row>
    <row r="42" spans="1:15" outlineLevel="4" x14ac:dyDescent="0.25">
      <c r="A42" s="27" t="s">
        <v>227</v>
      </c>
      <c r="B42" s="40" t="s">
        <v>228</v>
      </c>
      <c r="C42" s="65">
        <v>47.23</v>
      </c>
      <c r="D42" s="53">
        <v>0</v>
      </c>
      <c r="E42" s="52">
        <v>0</v>
      </c>
      <c r="F42" s="52">
        <v>0</v>
      </c>
      <c r="G42" s="52">
        <v>0</v>
      </c>
      <c r="H42" s="54">
        <f t="shared" si="1"/>
        <v>-47.23</v>
      </c>
      <c r="I42" s="54">
        <f t="shared" si="2"/>
        <v>-100</v>
      </c>
      <c r="J42" s="54">
        <f t="shared" si="3"/>
        <v>0</v>
      </c>
      <c r="K42" s="54" t="s">
        <v>262</v>
      </c>
      <c r="L42" s="54">
        <f t="shared" si="5"/>
        <v>0</v>
      </c>
      <c r="M42" s="54" t="s">
        <v>262</v>
      </c>
      <c r="N42" s="54" t="s">
        <v>262</v>
      </c>
      <c r="O42" s="54" t="s">
        <v>262</v>
      </c>
    </row>
    <row r="43" spans="1:15" outlineLevel="4" x14ac:dyDescent="0.25">
      <c r="A43" s="29" t="s">
        <v>229</v>
      </c>
      <c r="B43" s="41" t="s">
        <v>231</v>
      </c>
      <c r="C43" s="65">
        <v>78.59</v>
      </c>
      <c r="D43" s="53">
        <v>0</v>
      </c>
      <c r="E43" s="52">
        <v>0</v>
      </c>
      <c r="F43" s="52">
        <v>0</v>
      </c>
      <c r="G43" s="52">
        <v>0</v>
      </c>
      <c r="H43" s="54">
        <f t="shared" si="1"/>
        <v>-78.59</v>
      </c>
      <c r="I43" s="54">
        <f t="shared" si="2"/>
        <v>-100</v>
      </c>
      <c r="J43" s="54">
        <f t="shared" si="3"/>
        <v>0</v>
      </c>
      <c r="K43" s="54" t="s">
        <v>262</v>
      </c>
      <c r="L43" s="54">
        <f t="shared" si="5"/>
        <v>0</v>
      </c>
      <c r="M43" s="54" t="s">
        <v>262</v>
      </c>
      <c r="N43" s="54" t="s">
        <v>262</v>
      </c>
      <c r="O43" s="54" t="s">
        <v>262</v>
      </c>
    </row>
    <row r="44" spans="1:15" ht="38.25" outlineLevel="4" x14ac:dyDescent="0.25">
      <c r="A44" s="29" t="s">
        <v>230</v>
      </c>
      <c r="B44" s="41" t="s">
        <v>232</v>
      </c>
      <c r="C44" s="65">
        <v>157.34</v>
      </c>
      <c r="D44" s="53">
        <v>0</v>
      </c>
      <c r="E44" s="52">
        <v>0</v>
      </c>
      <c r="F44" s="52">
        <v>0</v>
      </c>
      <c r="G44" s="52">
        <v>0</v>
      </c>
      <c r="H44" s="54">
        <f t="shared" si="1"/>
        <v>-157.34</v>
      </c>
      <c r="I44" s="54">
        <f t="shared" si="2"/>
        <v>-100</v>
      </c>
      <c r="J44" s="54">
        <f t="shared" si="3"/>
        <v>0</v>
      </c>
      <c r="K44" s="54" t="s">
        <v>262</v>
      </c>
      <c r="L44" s="54">
        <f t="shared" si="5"/>
        <v>0</v>
      </c>
      <c r="M44" s="54" t="s">
        <v>262</v>
      </c>
      <c r="N44" s="54" t="s">
        <v>262</v>
      </c>
      <c r="O44" s="54" t="s">
        <v>262</v>
      </c>
    </row>
    <row r="45" spans="1:15" s="16" customFormat="1" ht="38.25" outlineLevel="1" x14ac:dyDescent="0.25">
      <c r="A45" s="28" t="s">
        <v>57</v>
      </c>
      <c r="B45" s="36" t="s">
        <v>58</v>
      </c>
      <c r="C45" s="64">
        <f>SUM(C46:C52)</f>
        <v>191038499.28</v>
      </c>
      <c r="D45" s="51">
        <f t="shared" ref="D45:G45" si="11">SUM(D46:D52)</f>
        <v>191557884.00000003</v>
      </c>
      <c r="E45" s="51">
        <f t="shared" si="11"/>
        <v>186656167.22</v>
      </c>
      <c r="F45" s="51">
        <f t="shared" si="11"/>
        <v>187011105.85000002</v>
      </c>
      <c r="G45" s="51">
        <f t="shared" si="11"/>
        <v>187517977.24000001</v>
      </c>
      <c r="H45" s="51">
        <f t="shared" si="1"/>
        <v>-4382332.0600000024</v>
      </c>
      <c r="I45" s="51">
        <f t="shared" si="2"/>
        <v>-2.29</v>
      </c>
      <c r="J45" s="51">
        <f t="shared" si="3"/>
        <v>-4901716.780000031</v>
      </c>
      <c r="K45" s="51">
        <f t="shared" si="4"/>
        <v>-2.56</v>
      </c>
      <c r="L45" s="51">
        <f t="shared" si="5"/>
        <v>1</v>
      </c>
      <c r="M45" s="51">
        <f t="shared" si="6"/>
        <v>0.97</v>
      </c>
      <c r="N45" s="51">
        <f t="shared" si="7"/>
        <v>1</v>
      </c>
      <c r="O45" s="51">
        <f t="shared" si="8"/>
        <v>1</v>
      </c>
    </row>
    <row r="46" spans="1:15" ht="89.25" outlineLevel="4" x14ac:dyDescent="0.25">
      <c r="A46" s="6" t="s">
        <v>59</v>
      </c>
      <c r="B46" s="37" t="s">
        <v>60</v>
      </c>
      <c r="C46" s="65">
        <v>149065818.08000001</v>
      </c>
      <c r="D46" s="53">
        <v>146276628.52000001</v>
      </c>
      <c r="E46" s="52">
        <v>142010496.90000001</v>
      </c>
      <c r="F46" s="52">
        <v>142010496.90000001</v>
      </c>
      <c r="G46" s="52">
        <v>142010496.90000001</v>
      </c>
      <c r="H46" s="54">
        <f t="shared" si="1"/>
        <v>-7055321.1800000072</v>
      </c>
      <c r="I46" s="54">
        <f t="shared" si="2"/>
        <v>-4.7300000000000004</v>
      </c>
      <c r="J46" s="54">
        <f t="shared" si="3"/>
        <v>-4266131.6200000048</v>
      </c>
      <c r="K46" s="54">
        <f t="shared" si="4"/>
        <v>-2.92</v>
      </c>
      <c r="L46" s="54">
        <f t="shared" si="5"/>
        <v>0.98</v>
      </c>
      <c r="M46" s="54">
        <f t="shared" si="6"/>
        <v>0.97</v>
      </c>
      <c r="N46" s="54">
        <f t="shared" si="7"/>
        <v>1</v>
      </c>
      <c r="O46" s="54">
        <f t="shared" si="8"/>
        <v>1</v>
      </c>
    </row>
    <row r="47" spans="1:15" ht="63.75" outlineLevel="4" x14ac:dyDescent="0.25">
      <c r="A47" s="6" t="s">
        <v>61</v>
      </c>
      <c r="B47" s="37" t="s">
        <v>62</v>
      </c>
      <c r="C47" s="65">
        <v>649313.4</v>
      </c>
      <c r="D47" s="53">
        <v>331395.58</v>
      </c>
      <c r="E47" s="52">
        <v>465907.26</v>
      </c>
      <c r="F47" s="52">
        <v>465907.26</v>
      </c>
      <c r="G47" s="52">
        <v>465907.26</v>
      </c>
      <c r="H47" s="54">
        <f t="shared" si="1"/>
        <v>-183406.14</v>
      </c>
      <c r="I47" s="54">
        <f t="shared" si="2"/>
        <v>-28.25</v>
      </c>
      <c r="J47" s="54">
        <f t="shared" si="3"/>
        <v>134511.67999999999</v>
      </c>
      <c r="K47" s="54">
        <f t="shared" si="4"/>
        <v>40.590000000000003</v>
      </c>
      <c r="L47" s="54">
        <f t="shared" si="5"/>
        <v>0.51</v>
      </c>
      <c r="M47" s="54">
        <f t="shared" si="6"/>
        <v>1.41</v>
      </c>
      <c r="N47" s="54">
        <f t="shared" si="7"/>
        <v>1</v>
      </c>
      <c r="O47" s="54">
        <f t="shared" si="8"/>
        <v>1</v>
      </c>
    </row>
    <row r="48" spans="1:15" ht="63.75" outlineLevel="4" x14ac:dyDescent="0.25">
      <c r="A48" s="6" t="s">
        <v>247</v>
      </c>
      <c r="B48" s="37" t="s">
        <v>248</v>
      </c>
      <c r="C48" s="65">
        <v>71585.600000000006</v>
      </c>
      <c r="D48" s="53">
        <v>55280.11</v>
      </c>
      <c r="E48" s="52">
        <v>31803.200000000001</v>
      </c>
      <c r="F48" s="52">
        <v>33075.33</v>
      </c>
      <c r="G48" s="52">
        <v>34398.339999999997</v>
      </c>
      <c r="H48" s="54">
        <f>E48-C48</f>
        <v>-39782.400000000009</v>
      </c>
      <c r="I48" s="54">
        <f t="shared" si="2"/>
        <v>-55.57</v>
      </c>
      <c r="J48" s="54">
        <f t="shared" si="3"/>
        <v>-23476.91</v>
      </c>
      <c r="K48" s="54">
        <f t="shared" si="4"/>
        <v>-42.47</v>
      </c>
      <c r="L48" s="54">
        <f t="shared" si="5"/>
        <v>0.77</v>
      </c>
      <c r="M48" s="54">
        <f t="shared" si="6"/>
        <v>0.57999999999999996</v>
      </c>
      <c r="N48" s="54">
        <f t="shared" si="7"/>
        <v>1.04</v>
      </c>
      <c r="O48" s="54">
        <f t="shared" si="8"/>
        <v>1.04</v>
      </c>
    </row>
    <row r="49" spans="1:15" ht="38.25" outlineLevel="4" x14ac:dyDescent="0.25">
      <c r="A49" s="6" t="s">
        <v>63</v>
      </c>
      <c r="B49" s="37" t="s">
        <v>64</v>
      </c>
      <c r="C49" s="65">
        <v>31990849.109999999</v>
      </c>
      <c r="D49" s="53">
        <v>32287916.870000001</v>
      </c>
      <c r="E49" s="52">
        <v>32287916.870000001</v>
      </c>
      <c r="F49" s="52">
        <v>32287916.870000001</v>
      </c>
      <c r="G49" s="52">
        <v>32287916.870000001</v>
      </c>
      <c r="H49" s="54">
        <f t="shared" si="1"/>
        <v>297067.76000000164</v>
      </c>
      <c r="I49" s="54">
        <f t="shared" si="2"/>
        <v>0.93</v>
      </c>
      <c r="J49" s="54">
        <f t="shared" si="3"/>
        <v>0</v>
      </c>
      <c r="K49" s="54">
        <f t="shared" si="4"/>
        <v>0</v>
      </c>
      <c r="L49" s="54">
        <f t="shared" si="5"/>
        <v>1.01</v>
      </c>
      <c r="M49" s="54">
        <f t="shared" si="6"/>
        <v>1</v>
      </c>
      <c r="N49" s="54">
        <f t="shared" si="7"/>
        <v>1</v>
      </c>
      <c r="O49" s="54">
        <f t="shared" si="8"/>
        <v>1</v>
      </c>
    </row>
    <row r="50" spans="1:15" ht="114.75" outlineLevel="4" x14ac:dyDescent="0.25">
      <c r="A50" s="6" t="s">
        <v>257</v>
      </c>
      <c r="B50" s="37" t="s">
        <v>258</v>
      </c>
      <c r="C50" s="65">
        <v>29072.46</v>
      </c>
      <c r="D50" s="53">
        <v>0</v>
      </c>
      <c r="E50" s="52">
        <v>0</v>
      </c>
      <c r="F50" s="52">
        <v>0</v>
      </c>
      <c r="G50" s="52">
        <v>0</v>
      </c>
      <c r="H50" s="54">
        <f t="shared" si="1"/>
        <v>-29072.46</v>
      </c>
      <c r="I50" s="54">
        <f t="shared" si="2"/>
        <v>-100</v>
      </c>
      <c r="J50" s="54">
        <f t="shared" si="3"/>
        <v>0</v>
      </c>
      <c r="K50" s="54" t="s">
        <v>262</v>
      </c>
      <c r="L50" s="54">
        <f t="shared" si="5"/>
        <v>0</v>
      </c>
      <c r="M50" s="54" t="s">
        <v>262</v>
      </c>
      <c r="N50" s="54" t="s">
        <v>262</v>
      </c>
      <c r="O50" s="54" t="s">
        <v>262</v>
      </c>
    </row>
    <row r="51" spans="1:15" ht="51" outlineLevel="4" x14ac:dyDescent="0.25">
      <c r="A51" s="6" t="s">
        <v>65</v>
      </c>
      <c r="B51" s="37" t="s">
        <v>66</v>
      </c>
      <c r="C51" s="65">
        <v>440349.95</v>
      </c>
      <c r="D51" s="52">
        <v>1744491.35</v>
      </c>
      <c r="E51" s="52">
        <v>534360.80000000005</v>
      </c>
      <c r="F51" s="52">
        <v>435000</v>
      </c>
      <c r="G51" s="52">
        <v>469400</v>
      </c>
      <c r="H51" s="54">
        <f t="shared" si="1"/>
        <v>94010.850000000035</v>
      </c>
      <c r="I51" s="54">
        <f t="shared" si="2"/>
        <v>21.35</v>
      </c>
      <c r="J51" s="54">
        <f t="shared" si="3"/>
        <v>-1210130.55</v>
      </c>
      <c r="K51" s="54">
        <f t="shared" si="4"/>
        <v>-69.37</v>
      </c>
      <c r="L51" s="54">
        <f t="shared" si="5"/>
        <v>3.96</v>
      </c>
      <c r="M51" s="54">
        <f t="shared" si="6"/>
        <v>0.31</v>
      </c>
      <c r="N51" s="54">
        <f t="shared" si="7"/>
        <v>0.81</v>
      </c>
      <c r="O51" s="54">
        <f t="shared" si="8"/>
        <v>1.08</v>
      </c>
    </row>
    <row r="52" spans="1:15" ht="89.25" outlineLevel="4" x14ac:dyDescent="0.25">
      <c r="A52" s="6" t="s">
        <v>67</v>
      </c>
      <c r="B52" s="37" t="s">
        <v>68</v>
      </c>
      <c r="C52" s="65">
        <v>8791510.6799999997</v>
      </c>
      <c r="D52" s="53">
        <v>10862171.57</v>
      </c>
      <c r="E52" s="52">
        <v>11325682.189999999</v>
      </c>
      <c r="F52" s="52">
        <v>11778709.49</v>
      </c>
      <c r="G52" s="52">
        <v>12249857.869999999</v>
      </c>
      <c r="H52" s="54">
        <f t="shared" si="1"/>
        <v>2534171.5099999998</v>
      </c>
      <c r="I52" s="54">
        <f t="shared" si="2"/>
        <v>28.83</v>
      </c>
      <c r="J52" s="54">
        <f t="shared" si="3"/>
        <v>463510.61999999918</v>
      </c>
      <c r="K52" s="54">
        <f t="shared" si="4"/>
        <v>4.2699999999999996</v>
      </c>
      <c r="L52" s="54">
        <f t="shared" si="5"/>
        <v>1.24</v>
      </c>
      <c r="M52" s="54">
        <f t="shared" si="6"/>
        <v>1.04</v>
      </c>
      <c r="N52" s="54">
        <f t="shared" si="7"/>
        <v>1.04</v>
      </c>
      <c r="O52" s="54">
        <f t="shared" si="8"/>
        <v>1.04</v>
      </c>
    </row>
    <row r="53" spans="1:15" s="16" customFormat="1" ht="25.5" outlineLevel="1" x14ac:dyDescent="0.25">
      <c r="A53" s="15" t="s">
        <v>69</v>
      </c>
      <c r="B53" s="36" t="s">
        <v>70</v>
      </c>
      <c r="C53" s="64">
        <f>SUM(C54:C57)</f>
        <v>6013419.4199999999</v>
      </c>
      <c r="D53" s="51">
        <f t="shared" ref="D53:G53" si="12">SUM(D54:D57)</f>
        <v>3901759.39</v>
      </c>
      <c r="E53" s="51">
        <f t="shared" si="12"/>
        <v>3106688.2</v>
      </c>
      <c r="F53" s="51">
        <f t="shared" si="12"/>
        <v>3230955.73</v>
      </c>
      <c r="G53" s="51">
        <f t="shared" si="12"/>
        <v>3360193.96</v>
      </c>
      <c r="H53" s="51">
        <f t="shared" si="1"/>
        <v>-2906731.2199999997</v>
      </c>
      <c r="I53" s="51">
        <f t="shared" si="2"/>
        <v>-48.34</v>
      </c>
      <c r="J53" s="51">
        <f t="shared" si="3"/>
        <v>-795071.19</v>
      </c>
      <c r="K53" s="51">
        <f t="shared" si="4"/>
        <v>-20.38</v>
      </c>
      <c r="L53" s="51">
        <f t="shared" si="5"/>
        <v>0.65</v>
      </c>
      <c r="M53" s="51">
        <f t="shared" si="6"/>
        <v>0.8</v>
      </c>
      <c r="N53" s="51">
        <f t="shared" si="7"/>
        <v>1.04</v>
      </c>
      <c r="O53" s="51">
        <f t="shared" si="8"/>
        <v>1.04</v>
      </c>
    </row>
    <row r="54" spans="1:15" ht="25.5" outlineLevel="4" x14ac:dyDescent="0.25">
      <c r="A54" s="6" t="s">
        <v>71</v>
      </c>
      <c r="B54" s="37" t="s">
        <v>72</v>
      </c>
      <c r="C54" s="65">
        <v>384123.03</v>
      </c>
      <c r="D54" s="53">
        <v>699361.84</v>
      </c>
      <c r="E54" s="52">
        <v>574959.35999999999</v>
      </c>
      <c r="F54" s="52">
        <v>597957.73</v>
      </c>
      <c r="G54" s="52">
        <v>621876.04</v>
      </c>
      <c r="H54" s="54">
        <f t="shared" si="1"/>
        <v>190836.32999999996</v>
      </c>
      <c r="I54" s="54">
        <f t="shared" si="2"/>
        <v>49.68</v>
      </c>
      <c r="J54" s="54">
        <f t="shared" si="3"/>
        <v>-124402.47999999998</v>
      </c>
      <c r="K54" s="54">
        <f t="shared" si="4"/>
        <v>-17.79</v>
      </c>
      <c r="L54" s="54">
        <f t="shared" si="5"/>
        <v>1.82</v>
      </c>
      <c r="M54" s="54">
        <f t="shared" si="6"/>
        <v>0.82</v>
      </c>
      <c r="N54" s="54">
        <f t="shared" si="7"/>
        <v>1.04</v>
      </c>
      <c r="O54" s="54">
        <f t="shared" si="8"/>
        <v>1.04</v>
      </c>
    </row>
    <row r="55" spans="1:15" ht="25.5" outlineLevel="4" x14ac:dyDescent="0.25">
      <c r="A55" s="6" t="s">
        <v>73</v>
      </c>
      <c r="B55" s="37" t="s">
        <v>74</v>
      </c>
      <c r="C55" s="65">
        <v>593352.43999999994</v>
      </c>
      <c r="D55" s="53">
        <v>-129019.36</v>
      </c>
      <c r="E55" s="52">
        <v>-106069.4</v>
      </c>
      <c r="F55" s="52">
        <v>-110312.17</v>
      </c>
      <c r="G55" s="52">
        <v>-114724.66</v>
      </c>
      <c r="H55" s="54">
        <f t="shared" si="1"/>
        <v>-699421.84</v>
      </c>
      <c r="I55" s="54">
        <f t="shared" si="2"/>
        <v>-117.88</v>
      </c>
      <c r="J55" s="54">
        <f t="shared" si="3"/>
        <v>22949.960000000006</v>
      </c>
      <c r="K55" s="54">
        <f t="shared" si="4"/>
        <v>-17.79</v>
      </c>
      <c r="L55" s="54">
        <f t="shared" si="5"/>
        <v>-0.22</v>
      </c>
      <c r="M55" s="54">
        <f t="shared" si="6"/>
        <v>0.82</v>
      </c>
      <c r="N55" s="54">
        <f t="shared" si="7"/>
        <v>1.04</v>
      </c>
      <c r="O55" s="54">
        <f t="shared" si="8"/>
        <v>1.04</v>
      </c>
    </row>
    <row r="56" spans="1:15" outlineLevel="4" x14ac:dyDescent="0.25">
      <c r="A56" s="6" t="s">
        <v>75</v>
      </c>
      <c r="B56" s="37" t="s">
        <v>76</v>
      </c>
      <c r="C56" s="65">
        <v>5007008.54</v>
      </c>
      <c r="D56" s="53">
        <v>3331416.91</v>
      </c>
      <c r="E56" s="52">
        <v>2637798.2400000002</v>
      </c>
      <c r="F56" s="52">
        <v>2743310.17</v>
      </c>
      <c r="G56" s="52">
        <v>2853042.58</v>
      </c>
      <c r="H56" s="54">
        <f t="shared" si="1"/>
        <v>-2369210.2999999998</v>
      </c>
      <c r="I56" s="54">
        <f t="shared" si="2"/>
        <v>-47.32</v>
      </c>
      <c r="J56" s="54">
        <f t="shared" si="3"/>
        <v>-693618.66999999993</v>
      </c>
      <c r="K56" s="54">
        <f t="shared" si="4"/>
        <v>-20.82</v>
      </c>
      <c r="L56" s="54">
        <f t="shared" si="5"/>
        <v>0.67</v>
      </c>
      <c r="M56" s="54">
        <f t="shared" si="6"/>
        <v>0.79</v>
      </c>
      <c r="N56" s="54">
        <f t="shared" si="7"/>
        <v>1.04</v>
      </c>
      <c r="O56" s="54">
        <f t="shared" si="8"/>
        <v>1.04</v>
      </c>
    </row>
    <row r="57" spans="1:15" ht="25.5" outlineLevel="4" x14ac:dyDescent="0.25">
      <c r="A57" s="6" t="s">
        <v>77</v>
      </c>
      <c r="B57" s="37" t="s">
        <v>78</v>
      </c>
      <c r="C57" s="65">
        <v>28935.41</v>
      </c>
      <c r="D57" s="53">
        <v>0</v>
      </c>
      <c r="E57" s="52">
        <v>0</v>
      </c>
      <c r="F57" s="52">
        <v>0</v>
      </c>
      <c r="G57" s="52">
        <v>0</v>
      </c>
      <c r="H57" s="54">
        <f t="shared" si="1"/>
        <v>-28935.41</v>
      </c>
      <c r="I57" s="54">
        <f t="shared" si="2"/>
        <v>-100</v>
      </c>
      <c r="J57" s="54">
        <f t="shared" si="3"/>
        <v>0</v>
      </c>
      <c r="K57" s="54" t="s">
        <v>262</v>
      </c>
      <c r="L57" s="54">
        <f t="shared" si="5"/>
        <v>0</v>
      </c>
      <c r="M57" s="54" t="s">
        <v>262</v>
      </c>
      <c r="N57" s="54" t="s">
        <v>262</v>
      </c>
      <c r="O57" s="54" t="s">
        <v>262</v>
      </c>
    </row>
    <row r="58" spans="1:15" s="16" customFormat="1" ht="25.5" outlineLevel="1" x14ac:dyDescent="0.25">
      <c r="A58" s="15" t="s">
        <v>79</v>
      </c>
      <c r="B58" s="36" t="s">
        <v>80</v>
      </c>
      <c r="C58" s="64">
        <f>SUM(C59:C61)</f>
        <v>17693916.100000001</v>
      </c>
      <c r="D58" s="51">
        <f t="shared" ref="D58:G58" si="13">SUM(D59:D61)</f>
        <v>23743597.359999999</v>
      </c>
      <c r="E58" s="51">
        <f t="shared" si="13"/>
        <v>23657380.23</v>
      </c>
      <c r="F58" s="51">
        <f t="shared" si="13"/>
        <v>24588237.140000001</v>
      </c>
      <c r="G58" s="51">
        <f t="shared" si="13"/>
        <v>25556328.280000001</v>
      </c>
      <c r="H58" s="51">
        <f t="shared" si="1"/>
        <v>5963464.129999999</v>
      </c>
      <c r="I58" s="51">
        <f t="shared" si="2"/>
        <v>33.700000000000003</v>
      </c>
      <c r="J58" s="51">
        <f t="shared" si="3"/>
        <v>-86217.129999998957</v>
      </c>
      <c r="K58" s="51">
        <f t="shared" si="4"/>
        <v>-0.36</v>
      </c>
      <c r="L58" s="51">
        <f t="shared" si="5"/>
        <v>1.34</v>
      </c>
      <c r="M58" s="51">
        <f t="shared" si="6"/>
        <v>1</v>
      </c>
      <c r="N58" s="51">
        <f t="shared" si="7"/>
        <v>1.04</v>
      </c>
      <c r="O58" s="51">
        <f t="shared" si="8"/>
        <v>1.04</v>
      </c>
    </row>
    <row r="59" spans="1:15" ht="38.25" outlineLevel="4" x14ac:dyDescent="0.25">
      <c r="A59" s="6" t="s">
        <v>81</v>
      </c>
      <c r="B59" s="37" t="s">
        <v>82</v>
      </c>
      <c r="C59" s="65">
        <v>109156</v>
      </c>
      <c r="D59" s="53">
        <v>56129</v>
      </c>
      <c r="E59" s="52">
        <v>127249.73</v>
      </c>
      <c r="F59" s="52">
        <v>132339.73000000001</v>
      </c>
      <c r="G59" s="52">
        <v>137633.32</v>
      </c>
      <c r="H59" s="54">
        <f t="shared" si="1"/>
        <v>18093.729999999996</v>
      </c>
      <c r="I59" s="54">
        <f t="shared" si="2"/>
        <v>16.579999999999998</v>
      </c>
      <c r="J59" s="54">
        <f t="shared" si="3"/>
        <v>71120.73</v>
      </c>
      <c r="K59" s="54">
        <f t="shared" si="4"/>
        <v>126.71</v>
      </c>
      <c r="L59" s="54">
        <f t="shared" si="5"/>
        <v>0.51</v>
      </c>
      <c r="M59" s="54">
        <f t="shared" si="6"/>
        <v>2.27</v>
      </c>
      <c r="N59" s="54">
        <f t="shared" si="7"/>
        <v>1.04</v>
      </c>
      <c r="O59" s="54">
        <f t="shared" si="8"/>
        <v>1.04</v>
      </c>
    </row>
    <row r="60" spans="1:15" ht="38.25" outlineLevel="4" x14ac:dyDescent="0.25">
      <c r="A60" s="6" t="s">
        <v>83</v>
      </c>
      <c r="B60" s="37" t="s">
        <v>84</v>
      </c>
      <c r="C60" s="65">
        <v>746202.5</v>
      </c>
      <c r="D60" s="53">
        <v>528375.72</v>
      </c>
      <c r="E60" s="52">
        <v>481124.24</v>
      </c>
      <c r="F60" s="52">
        <v>484930.89</v>
      </c>
      <c r="G60" s="52">
        <v>488889.78</v>
      </c>
      <c r="H60" s="54">
        <f t="shared" si="1"/>
        <v>-265078.26</v>
      </c>
      <c r="I60" s="54">
        <f t="shared" si="2"/>
        <v>-35.520000000000003</v>
      </c>
      <c r="J60" s="54">
        <f t="shared" si="3"/>
        <v>-47251.479999999981</v>
      </c>
      <c r="K60" s="54">
        <f t="shared" si="4"/>
        <v>-8.94</v>
      </c>
      <c r="L60" s="54">
        <f t="shared" si="5"/>
        <v>0.71</v>
      </c>
      <c r="M60" s="54">
        <f t="shared" si="6"/>
        <v>0.91</v>
      </c>
      <c r="N60" s="54">
        <f t="shared" si="7"/>
        <v>1.01</v>
      </c>
      <c r="O60" s="54">
        <f t="shared" si="8"/>
        <v>1.01</v>
      </c>
    </row>
    <row r="61" spans="1:15" ht="25.5" outlineLevel="4" x14ac:dyDescent="0.25">
      <c r="A61" s="6" t="s">
        <v>85</v>
      </c>
      <c r="B61" s="37" t="s">
        <v>86</v>
      </c>
      <c r="C61" s="65">
        <v>16838557.600000001</v>
      </c>
      <c r="D61" s="53">
        <v>23159092.640000001</v>
      </c>
      <c r="E61" s="52">
        <v>23049006.260000002</v>
      </c>
      <c r="F61" s="52">
        <v>23970966.52</v>
      </c>
      <c r="G61" s="52">
        <v>24929805.18</v>
      </c>
      <c r="H61" s="54">
        <f t="shared" si="1"/>
        <v>6210448.6600000001</v>
      </c>
      <c r="I61" s="54">
        <f t="shared" si="2"/>
        <v>36.880000000000003</v>
      </c>
      <c r="J61" s="54">
        <f t="shared" si="3"/>
        <v>-110086.37999999896</v>
      </c>
      <c r="K61" s="54">
        <f t="shared" si="4"/>
        <v>-0.48</v>
      </c>
      <c r="L61" s="54">
        <f t="shared" si="5"/>
        <v>1.38</v>
      </c>
      <c r="M61" s="54">
        <f t="shared" si="6"/>
        <v>1</v>
      </c>
      <c r="N61" s="54">
        <f t="shared" si="7"/>
        <v>1.04</v>
      </c>
      <c r="O61" s="54">
        <f t="shared" si="8"/>
        <v>1.04</v>
      </c>
    </row>
    <row r="62" spans="1:15" s="16" customFormat="1" ht="25.5" outlineLevel="1" x14ac:dyDescent="0.25">
      <c r="A62" s="15" t="s">
        <v>87</v>
      </c>
      <c r="B62" s="36" t="s">
        <v>88</v>
      </c>
      <c r="C62" s="64">
        <f>SUM(C63:C64)</f>
        <v>17788134.370000001</v>
      </c>
      <c r="D62" s="51">
        <f>SUM(D63:D64)</f>
        <v>43440413.839999996</v>
      </c>
      <c r="E62" s="51">
        <f>SUM(E63:E64)</f>
        <v>68544878.789999992</v>
      </c>
      <c r="F62" s="51">
        <f>SUM(F63:F64)</f>
        <v>38897618.869999997</v>
      </c>
      <c r="G62" s="51">
        <f>SUM(G63:G64)</f>
        <v>36273503.399999999</v>
      </c>
      <c r="H62" s="51">
        <f t="shared" si="1"/>
        <v>50756744.419999987</v>
      </c>
      <c r="I62" s="51">
        <f t="shared" si="2"/>
        <v>285.33999999999997</v>
      </c>
      <c r="J62" s="51">
        <f t="shared" si="3"/>
        <v>25104464.949999996</v>
      </c>
      <c r="K62" s="51">
        <f t="shared" si="4"/>
        <v>57.79</v>
      </c>
      <c r="L62" s="51">
        <f t="shared" si="5"/>
        <v>2.44</v>
      </c>
      <c r="M62" s="51">
        <f t="shared" si="6"/>
        <v>1.58</v>
      </c>
      <c r="N62" s="51">
        <f t="shared" si="7"/>
        <v>0.56999999999999995</v>
      </c>
      <c r="O62" s="51">
        <f t="shared" si="8"/>
        <v>0.93</v>
      </c>
    </row>
    <row r="63" spans="1:15" ht="102" outlineLevel="4" x14ac:dyDescent="0.25">
      <c r="A63" s="6" t="s">
        <v>89</v>
      </c>
      <c r="B63" s="37" t="s">
        <v>90</v>
      </c>
      <c r="C63" s="65">
        <v>13014664.380000001</v>
      </c>
      <c r="D63" s="53">
        <v>29178661.149999999</v>
      </c>
      <c r="E63" s="52">
        <v>60583759.539999999</v>
      </c>
      <c r="F63" s="52">
        <v>29538887</v>
      </c>
      <c r="G63" s="52">
        <v>25325214.079999998</v>
      </c>
      <c r="H63" s="54">
        <f t="shared" si="1"/>
        <v>47569095.159999996</v>
      </c>
      <c r="I63" s="54">
        <f t="shared" si="2"/>
        <v>365.5</v>
      </c>
      <c r="J63" s="54">
        <f t="shared" si="3"/>
        <v>31405098.390000001</v>
      </c>
      <c r="K63" s="54">
        <f t="shared" si="4"/>
        <v>107.63</v>
      </c>
      <c r="L63" s="54">
        <f t="shared" si="5"/>
        <v>2.2400000000000002</v>
      </c>
      <c r="M63" s="54">
        <f t="shared" si="6"/>
        <v>2.08</v>
      </c>
      <c r="N63" s="54">
        <f t="shared" si="7"/>
        <v>0.49</v>
      </c>
      <c r="O63" s="54">
        <f t="shared" si="8"/>
        <v>0.86</v>
      </c>
    </row>
    <row r="64" spans="1:15" ht="51" outlineLevel="4" x14ac:dyDescent="0.25">
      <c r="A64" s="6" t="s">
        <v>91</v>
      </c>
      <c r="B64" s="37" t="s">
        <v>92</v>
      </c>
      <c r="C64" s="65">
        <v>4773469.99</v>
      </c>
      <c r="D64" s="53">
        <v>14261752.689999999</v>
      </c>
      <c r="E64" s="52">
        <v>7961119.25</v>
      </c>
      <c r="F64" s="52">
        <v>9358731.8699999992</v>
      </c>
      <c r="G64" s="52">
        <v>10948289.32</v>
      </c>
      <c r="H64" s="54">
        <f t="shared" si="1"/>
        <v>3187649.26</v>
      </c>
      <c r="I64" s="54">
        <f t="shared" si="2"/>
        <v>66.78</v>
      </c>
      <c r="J64" s="54">
        <f t="shared" si="3"/>
        <v>-6300633.4399999995</v>
      </c>
      <c r="K64" s="54">
        <f t="shared" si="4"/>
        <v>-44.18</v>
      </c>
      <c r="L64" s="54">
        <f t="shared" si="5"/>
        <v>2.99</v>
      </c>
      <c r="M64" s="54">
        <f t="shared" si="6"/>
        <v>0.56000000000000005</v>
      </c>
      <c r="N64" s="54">
        <f t="shared" si="7"/>
        <v>1.18</v>
      </c>
      <c r="O64" s="54">
        <f t="shared" si="8"/>
        <v>1.17</v>
      </c>
    </row>
    <row r="65" spans="1:15" s="16" customFormat="1" outlineLevel="1" x14ac:dyDescent="0.25">
      <c r="A65" s="15" t="s">
        <v>93</v>
      </c>
      <c r="B65" s="36" t="s">
        <v>94</v>
      </c>
      <c r="C65" s="64">
        <f>SUM(C66:C88)</f>
        <v>3882080.29</v>
      </c>
      <c r="D65" s="51">
        <f>SUM(D66:D88)</f>
        <v>3470371.5799999996</v>
      </c>
      <c r="E65" s="51">
        <f>SUM(E66:E88)</f>
        <v>3520015.3600000003</v>
      </c>
      <c r="F65" s="51">
        <f>SUM(F66:F88)</f>
        <v>3489176.29</v>
      </c>
      <c r="G65" s="51">
        <f>SUM(G66:G88)</f>
        <v>3435534.25</v>
      </c>
      <c r="H65" s="51">
        <f t="shared" si="1"/>
        <v>-362064.9299999997</v>
      </c>
      <c r="I65" s="51">
        <f t="shared" si="2"/>
        <v>-9.33</v>
      </c>
      <c r="J65" s="51">
        <f t="shared" si="3"/>
        <v>49643.780000000726</v>
      </c>
      <c r="K65" s="51">
        <f t="shared" si="4"/>
        <v>1.43</v>
      </c>
      <c r="L65" s="51">
        <f t="shared" si="5"/>
        <v>0.89</v>
      </c>
      <c r="M65" s="51">
        <f t="shared" si="6"/>
        <v>1.01</v>
      </c>
      <c r="N65" s="51">
        <f t="shared" si="7"/>
        <v>0.99</v>
      </c>
      <c r="O65" s="51">
        <f t="shared" si="8"/>
        <v>0.98</v>
      </c>
    </row>
    <row r="66" spans="1:15" ht="89.25" outlineLevel="4" x14ac:dyDescent="0.25">
      <c r="A66" s="6" t="s">
        <v>95</v>
      </c>
      <c r="B66" s="37" t="s">
        <v>96</v>
      </c>
      <c r="C66" s="65">
        <v>79833.31</v>
      </c>
      <c r="D66" s="53">
        <v>72666.34</v>
      </c>
      <c r="E66" s="52">
        <v>64048.43</v>
      </c>
      <c r="F66" s="52">
        <v>65679.25</v>
      </c>
      <c r="G66" s="52">
        <v>67375.3</v>
      </c>
      <c r="H66" s="54">
        <f t="shared" si="1"/>
        <v>-15784.879999999997</v>
      </c>
      <c r="I66" s="54">
        <f t="shared" si="2"/>
        <v>-19.77</v>
      </c>
      <c r="J66" s="54">
        <f t="shared" si="3"/>
        <v>-8617.9099999999962</v>
      </c>
      <c r="K66" s="54">
        <f t="shared" si="4"/>
        <v>-11.86</v>
      </c>
      <c r="L66" s="54">
        <f t="shared" si="5"/>
        <v>0.91</v>
      </c>
      <c r="M66" s="54">
        <f t="shared" si="6"/>
        <v>0.88</v>
      </c>
      <c r="N66" s="54">
        <f t="shared" si="7"/>
        <v>1.03</v>
      </c>
      <c r="O66" s="54">
        <f t="shared" si="8"/>
        <v>1.03</v>
      </c>
    </row>
    <row r="67" spans="1:15" ht="114.75" outlineLevel="4" x14ac:dyDescent="0.25">
      <c r="A67" s="6" t="s">
        <v>97</v>
      </c>
      <c r="B67" s="37" t="s">
        <v>98</v>
      </c>
      <c r="C67" s="65">
        <v>143679.56</v>
      </c>
      <c r="D67" s="53">
        <v>90681.78</v>
      </c>
      <c r="E67" s="52">
        <v>113504.79</v>
      </c>
      <c r="F67" s="52">
        <v>114141.5</v>
      </c>
      <c r="G67" s="52">
        <v>114803.68</v>
      </c>
      <c r="H67" s="54">
        <f t="shared" si="1"/>
        <v>-30174.770000000004</v>
      </c>
      <c r="I67" s="54">
        <f t="shared" si="2"/>
        <v>-21</v>
      </c>
      <c r="J67" s="54">
        <f t="shared" si="3"/>
        <v>22823.009999999995</v>
      </c>
      <c r="K67" s="54">
        <f t="shared" si="4"/>
        <v>25.17</v>
      </c>
      <c r="L67" s="54">
        <f t="shared" si="5"/>
        <v>0.63</v>
      </c>
      <c r="M67" s="54">
        <f t="shared" si="6"/>
        <v>1.25</v>
      </c>
      <c r="N67" s="54">
        <f t="shared" si="7"/>
        <v>1.01</v>
      </c>
      <c r="O67" s="54">
        <f t="shared" si="8"/>
        <v>1.01</v>
      </c>
    </row>
    <row r="68" spans="1:15" ht="89.25" outlineLevel="4" x14ac:dyDescent="0.25">
      <c r="A68" s="6" t="s">
        <v>99</v>
      </c>
      <c r="B68" s="37" t="s">
        <v>100</v>
      </c>
      <c r="C68" s="65">
        <v>20400.169999999998</v>
      </c>
      <c r="D68" s="53">
        <v>42920.79</v>
      </c>
      <c r="E68" s="52">
        <v>24202.81</v>
      </c>
      <c r="F68" s="52">
        <v>24801.08</v>
      </c>
      <c r="G68" s="52">
        <v>25423.279999999999</v>
      </c>
      <c r="H68" s="54">
        <f t="shared" si="1"/>
        <v>3802.6400000000031</v>
      </c>
      <c r="I68" s="54">
        <f t="shared" si="2"/>
        <v>18.64</v>
      </c>
      <c r="J68" s="54">
        <f t="shared" si="3"/>
        <v>-18717.98</v>
      </c>
      <c r="K68" s="54">
        <f t="shared" si="4"/>
        <v>-43.61</v>
      </c>
      <c r="L68" s="54">
        <f t="shared" si="5"/>
        <v>2.1</v>
      </c>
      <c r="M68" s="54">
        <f t="shared" si="6"/>
        <v>0.56000000000000005</v>
      </c>
      <c r="N68" s="54">
        <f t="shared" si="7"/>
        <v>1.02</v>
      </c>
      <c r="O68" s="54">
        <f t="shared" si="8"/>
        <v>1.03</v>
      </c>
    </row>
    <row r="69" spans="1:15" ht="76.5" outlineLevel="4" x14ac:dyDescent="0.25">
      <c r="A69" s="6" t="s">
        <v>101</v>
      </c>
      <c r="B69" s="37" t="s">
        <v>102</v>
      </c>
      <c r="C69" s="65">
        <v>0</v>
      </c>
      <c r="D69" s="52">
        <v>0</v>
      </c>
      <c r="E69" s="52">
        <v>6667</v>
      </c>
      <c r="F69" s="52">
        <v>6667</v>
      </c>
      <c r="G69" s="52">
        <v>6667</v>
      </c>
      <c r="H69" s="54">
        <f t="shared" si="1"/>
        <v>6667</v>
      </c>
      <c r="I69" s="54" t="s">
        <v>262</v>
      </c>
      <c r="J69" s="54">
        <f t="shared" si="3"/>
        <v>6667</v>
      </c>
      <c r="K69" s="54" t="s">
        <v>262</v>
      </c>
      <c r="L69" s="54" t="s">
        <v>262</v>
      </c>
      <c r="M69" s="54" t="s">
        <v>262</v>
      </c>
      <c r="N69" s="54">
        <f t="shared" si="7"/>
        <v>1</v>
      </c>
      <c r="O69" s="54">
        <f t="shared" si="8"/>
        <v>1</v>
      </c>
    </row>
    <row r="70" spans="1:15" ht="89.25" outlineLevel="4" x14ac:dyDescent="0.25">
      <c r="A70" s="6" t="s">
        <v>103</v>
      </c>
      <c r="B70" s="37" t="s">
        <v>104</v>
      </c>
      <c r="C70" s="65">
        <v>3000</v>
      </c>
      <c r="D70" s="53">
        <v>0</v>
      </c>
      <c r="E70" s="52">
        <v>2333</v>
      </c>
      <c r="F70" s="52">
        <v>2333</v>
      </c>
      <c r="G70" s="52">
        <v>2333</v>
      </c>
      <c r="H70" s="54">
        <f t="shared" si="1"/>
        <v>-667</v>
      </c>
      <c r="I70" s="54">
        <f t="shared" si="2"/>
        <v>-22.23</v>
      </c>
      <c r="J70" s="54">
        <f t="shared" si="3"/>
        <v>2333</v>
      </c>
      <c r="K70" s="54" t="s">
        <v>262</v>
      </c>
      <c r="L70" s="54">
        <f t="shared" si="5"/>
        <v>0</v>
      </c>
      <c r="M70" s="54" t="s">
        <v>262</v>
      </c>
      <c r="N70" s="54">
        <f t="shared" si="7"/>
        <v>1</v>
      </c>
      <c r="O70" s="54">
        <f t="shared" si="8"/>
        <v>1</v>
      </c>
    </row>
    <row r="71" spans="1:15" ht="89.25" outlineLevel="4" x14ac:dyDescent="0.25">
      <c r="A71" s="6" t="s">
        <v>105</v>
      </c>
      <c r="B71" s="37" t="s">
        <v>106</v>
      </c>
      <c r="C71" s="65">
        <v>0</v>
      </c>
      <c r="D71" s="53">
        <v>0</v>
      </c>
      <c r="E71" s="52">
        <v>667</v>
      </c>
      <c r="F71" s="52">
        <v>667</v>
      </c>
      <c r="G71" s="52">
        <v>667</v>
      </c>
      <c r="H71" s="54">
        <f t="shared" si="1"/>
        <v>667</v>
      </c>
      <c r="I71" s="54" t="s">
        <v>262</v>
      </c>
      <c r="J71" s="54">
        <f t="shared" si="3"/>
        <v>667</v>
      </c>
      <c r="K71" s="54" t="s">
        <v>262</v>
      </c>
      <c r="L71" s="54" t="s">
        <v>262</v>
      </c>
      <c r="M71" s="54" t="s">
        <v>262</v>
      </c>
      <c r="N71" s="54">
        <f t="shared" si="7"/>
        <v>1</v>
      </c>
      <c r="O71" s="54">
        <f t="shared" si="8"/>
        <v>1</v>
      </c>
    </row>
    <row r="72" spans="1:15" ht="76.5" outlineLevel="4" x14ac:dyDescent="0.25">
      <c r="A72" s="6" t="s">
        <v>107</v>
      </c>
      <c r="B72" s="37" t="s">
        <v>108</v>
      </c>
      <c r="C72" s="65">
        <v>10000</v>
      </c>
      <c r="D72" s="53">
        <v>0</v>
      </c>
      <c r="E72" s="52">
        <v>3333</v>
      </c>
      <c r="F72" s="52">
        <v>3333</v>
      </c>
      <c r="G72" s="52">
        <v>3333</v>
      </c>
      <c r="H72" s="54">
        <f t="shared" si="1"/>
        <v>-6667</v>
      </c>
      <c r="I72" s="54">
        <f t="shared" si="2"/>
        <v>-66.67</v>
      </c>
      <c r="J72" s="54">
        <f t="shared" si="3"/>
        <v>3333</v>
      </c>
      <c r="K72" s="54" t="s">
        <v>262</v>
      </c>
      <c r="L72" s="54">
        <f t="shared" si="5"/>
        <v>0</v>
      </c>
      <c r="M72" s="54" t="s">
        <v>262</v>
      </c>
      <c r="N72" s="54">
        <f t="shared" si="7"/>
        <v>1</v>
      </c>
      <c r="O72" s="54">
        <f t="shared" si="8"/>
        <v>1</v>
      </c>
    </row>
    <row r="73" spans="1:15" ht="89.25" outlineLevel="4" x14ac:dyDescent="0.25">
      <c r="A73" s="6" t="s">
        <v>109</v>
      </c>
      <c r="B73" s="37" t="s">
        <v>110</v>
      </c>
      <c r="C73" s="65">
        <v>15000</v>
      </c>
      <c r="D73" s="53">
        <v>0</v>
      </c>
      <c r="E73" s="52">
        <v>9333</v>
      </c>
      <c r="F73" s="52">
        <v>9333</v>
      </c>
      <c r="G73" s="52">
        <v>9333</v>
      </c>
      <c r="H73" s="54">
        <f t="shared" ref="H73:H130" si="14">E73-C73</f>
        <v>-5667</v>
      </c>
      <c r="I73" s="54">
        <f t="shared" ref="I73:I130" si="15">ROUND(E73/C73*100-100,2)</f>
        <v>-37.78</v>
      </c>
      <c r="J73" s="54">
        <f t="shared" ref="J73:J130" si="16">E73-D73</f>
        <v>9333</v>
      </c>
      <c r="K73" s="54" t="s">
        <v>262</v>
      </c>
      <c r="L73" s="54">
        <f t="shared" ref="L73:L130" si="17">ROUND(D73/C73,2)</f>
        <v>0</v>
      </c>
      <c r="M73" s="54" t="s">
        <v>262</v>
      </c>
      <c r="N73" s="54">
        <f t="shared" ref="N73:O130" si="18">ROUND(F73/E73,2)</f>
        <v>1</v>
      </c>
      <c r="O73" s="54">
        <f t="shared" ref="O73:O130" si="19">ROUND(G73/F73,2)</f>
        <v>1</v>
      </c>
    </row>
    <row r="74" spans="1:15" ht="102" outlineLevel="4" x14ac:dyDescent="0.25">
      <c r="A74" s="6" t="s">
        <v>111</v>
      </c>
      <c r="B74" s="37" t="s">
        <v>112</v>
      </c>
      <c r="C74" s="65">
        <v>10250</v>
      </c>
      <c r="D74" s="53">
        <v>13133</v>
      </c>
      <c r="E74" s="52">
        <v>7794</v>
      </c>
      <c r="F74" s="52">
        <v>7794</v>
      </c>
      <c r="G74" s="52">
        <v>7794</v>
      </c>
      <c r="H74" s="54">
        <f t="shared" si="14"/>
        <v>-2456</v>
      </c>
      <c r="I74" s="54">
        <f t="shared" si="15"/>
        <v>-23.96</v>
      </c>
      <c r="J74" s="54">
        <f t="shared" si="16"/>
        <v>-5339</v>
      </c>
      <c r="K74" s="54">
        <f t="shared" ref="K73:K130" si="20">ROUND(E74/D74*100-100,2)</f>
        <v>-40.65</v>
      </c>
      <c r="L74" s="54">
        <f t="shared" si="17"/>
        <v>1.28</v>
      </c>
      <c r="M74" s="54">
        <f t="shared" ref="M73:M130" si="21">ROUND(E74/D74,2)</f>
        <v>0.59</v>
      </c>
      <c r="N74" s="54">
        <f t="shared" si="18"/>
        <v>1</v>
      </c>
      <c r="O74" s="54">
        <f t="shared" si="19"/>
        <v>1</v>
      </c>
    </row>
    <row r="75" spans="1:15" ht="127.5" outlineLevel="4" x14ac:dyDescent="0.25">
      <c r="A75" s="6" t="s">
        <v>113</v>
      </c>
      <c r="B75" s="37" t="s">
        <v>114</v>
      </c>
      <c r="C75" s="65">
        <v>4880.08</v>
      </c>
      <c r="D75" s="53">
        <v>9753</v>
      </c>
      <c r="E75" s="52">
        <v>7195</v>
      </c>
      <c r="F75" s="52">
        <v>7195</v>
      </c>
      <c r="G75" s="52">
        <v>7195</v>
      </c>
      <c r="H75" s="54">
        <f t="shared" si="14"/>
        <v>2314.92</v>
      </c>
      <c r="I75" s="54">
        <f t="shared" si="15"/>
        <v>47.44</v>
      </c>
      <c r="J75" s="54">
        <f t="shared" si="16"/>
        <v>-2558</v>
      </c>
      <c r="K75" s="54">
        <f t="shared" si="20"/>
        <v>-26.23</v>
      </c>
      <c r="L75" s="54">
        <f t="shared" si="17"/>
        <v>2</v>
      </c>
      <c r="M75" s="54">
        <f t="shared" si="21"/>
        <v>0.74</v>
      </c>
      <c r="N75" s="54">
        <f t="shared" si="18"/>
        <v>1</v>
      </c>
      <c r="O75" s="54">
        <f t="shared" si="19"/>
        <v>1</v>
      </c>
    </row>
    <row r="76" spans="1:15" ht="229.5" outlineLevel="4" x14ac:dyDescent="0.25">
      <c r="A76" s="18" t="s">
        <v>195</v>
      </c>
      <c r="B76" s="38" t="s">
        <v>196</v>
      </c>
      <c r="C76" s="65">
        <v>7407.29</v>
      </c>
      <c r="D76" s="53">
        <v>15816.76</v>
      </c>
      <c r="E76" s="52">
        <v>0</v>
      </c>
      <c r="F76" s="52">
        <v>0</v>
      </c>
      <c r="G76" s="52">
        <v>0</v>
      </c>
      <c r="H76" s="54">
        <f t="shared" si="14"/>
        <v>-7407.29</v>
      </c>
      <c r="I76" s="54">
        <f t="shared" si="15"/>
        <v>-100</v>
      </c>
      <c r="J76" s="54">
        <f t="shared" si="16"/>
        <v>-15816.76</v>
      </c>
      <c r="K76" s="54">
        <f t="shared" si="20"/>
        <v>-100</v>
      </c>
      <c r="L76" s="54">
        <f t="shared" si="17"/>
        <v>2.14</v>
      </c>
      <c r="M76" s="54">
        <f t="shared" si="21"/>
        <v>0</v>
      </c>
      <c r="N76" s="54" t="s">
        <v>262</v>
      </c>
      <c r="O76" s="54" t="s">
        <v>262</v>
      </c>
    </row>
    <row r="77" spans="1:15" ht="89.25" outlineLevel="4" x14ac:dyDescent="0.25">
      <c r="A77" s="6" t="s">
        <v>115</v>
      </c>
      <c r="B77" s="37" t="s">
        <v>116</v>
      </c>
      <c r="C77" s="65">
        <v>4205.6400000000003</v>
      </c>
      <c r="D77" s="53">
        <v>6170</v>
      </c>
      <c r="E77" s="52">
        <v>4133</v>
      </c>
      <c r="F77" s="52">
        <v>4133</v>
      </c>
      <c r="G77" s="52">
        <v>4133</v>
      </c>
      <c r="H77" s="54">
        <f t="shared" si="14"/>
        <v>-72.640000000000327</v>
      </c>
      <c r="I77" s="54">
        <f t="shared" si="15"/>
        <v>-1.73</v>
      </c>
      <c r="J77" s="54">
        <f t="shared" si="16"/>
        <v>-2037</v>
      </c>
      <c r="K77" s="54">
        <f t="shared" si="20"/>
        <v>-33.01</v>
      </c>
      <c r="L77" s="54">
        <f t="shared" si="17"/>
        <v>1.47</v>
      </c>
      <c r="M77" s="54">
        <f t="shared" si="21"/>
        <v>0.67</v>
      </c>
      <c r="N77" s="54">
        <f t="shared" si="18"/>
        <v>1</v>
      </c>
      <c r="O77" s="54">
        <f t="shared" si="19"/>
        <v>1</v>
      </c>
    </row>
    <row r="78" spans="1:15" ht="89.25" outlineLevel="4" x14ac:dyDescent="0.25">
      <c r="A78" s="6" t="s">
        <v>117</v>
      </c>
      <c r="B78" s="37" t="s">
        <v>118</v>
      </c>
      <c r="C78" s="65">
        <v>8258.92</v>
      </c>
      <c r="D78" s="53">
        <v>21943.95</v>
      </c>
      <c r="E78" s="52">
        <v>33472</v>
      </c>
      <c r="F78" s="52">
        <v>33472</v>
      </c>
      <c r="G78" s="52">
        <v>33472</v>
      </c>
      <c r="H78" s="54">
        <f t="shared" si="14"/>
        <v>25213.08</v>
      </c>
      <c r="I78" s="54">
        <f t="shared" si="15"/>
        <v>305.27999999999997</v>
      </c>
      <c r="J78" s="54">
        <f t="shared" si="16"/>
        <v>11528.05</v>
      </c>
      <c r="K78" s="54">
        <f t="shared" si="20"/>
        <v>52.53</v>
      </c>
      <c r="L78" s="54">
        <f t="shared" si="17"/>
        <v>2.66</v>
      </c>
      <c r="M78" s="54">
        <f t="shared" si="21"/>
        <v>1.53</v>
      </c>
      <c r="N78" s="54">
        <f t="shared" si="18"/>
        <v>1</v>
      </c>
      <c r="O78" s="54">
        <f t="shared" si="19"/>
        <v>1</v>
      </c>
    </row>
    <row r="79" spans="1:15" ht="76.5" outlineLevel="4" x14ac:dyDescent="0.25">
      <c r="A79" s="6" t="s">
        <v>253</v>
      </c>
      <c r="B79" s="37" t="s">
        <v>254</v>
      </c>
      <c r="C79" s="65">
        <v>0</v>
      </c>
      <c r="D79" s="53">
        <v>0</v>
      </c>
      <c r="E79" s="52">
        <v>82312</v>
      </c>
      <c r="F79" s="52">
        <v>94404.479999999996</v>
      </c>
      <c r="G79" s="52">
        <v>96580.66</v>
      </c>
      <c r="H79" s="54">
        <f t="shared" si="14"/>
        <v>82312</v>
      </c>
      <c r="I79" s="54" t="s">
        <v>262</v>
      </c>
      <c r="J79" s="54">
        <f t="shared" si="16"/>
        <v>82312</v>
      </c>
      <c r="K79" s="54" t="s">
        <v>262</v>
      </c>
      <c r="L79" s="54" t="s">
        <v>262</v>
      </c>
      <c r="M79" s="54" t="s">
        <v>262</v>
      </c>
      <c r="N79" s="54">
        <f t="shared" si="18"/>
        <v>1.1499999999999999</v>
      </c>
      <c r="O79" s="54">
        <f t="shared" si="19"/>
        <v>1.02</v>
      </c>
    </row>
    <row r="80" spans="1:15" ht="102" outlineLevel="4" x14ac:dyDescent="0.25">
      <c r="A80" s="6" t="s">
        <v>119</v>
      </c>
      <c r="B80" s="37" t="s">
        <v>120</v>
      </c>
      <c r="C80" s="65">
        <v>509100.79</v>
      </c>
      <c r="D80" s="53">
        <v>319432.13</v>
      </c>
      <c r="E80" s="52">
        <v>393964.9</v>
      </c>
      <c r="F80" s="52">
        <v>394402.86</v>
      </c>
      <c r="G80" s="52">
        <v>394858.33</v>
      </c>
      <c r="H80" s="54">
        <f t="shared" si="14"/>
        <v>-115135.88999999996</v>
      </c>
      <c r="I80" s="54">
        <f t="shared" si="15"/>
        <v>-22.62</v>
      </c>
      <c r="J80" s="54">
        <f t="shared" si="16"/>
        <v>74532.770000000019</v>
      </c>
      <c r="K80" s="54">
        <f t="shared" si="20"/>
        <v>23.33</v>
      </c>
      <c r="L80" s="54">
        <f t="shared" si="17"/>
        <v>0.63</v>
      </c>
      <c r="M80" s="54">
        <f t="shared" si="21"/>
        <v>1.23</v>
      </c>
      <c r="N80" s="54">
        <f t="shared" si="18"/>
        <v>1</v>
      </c>
      <c r="O80" s="54">
        <f t="shared" si="19"/>
        <v>1</v>
      </c>
    </row>
    <row r="81" spans="1:15" ht="51" outlineLevel="4" x14ac:dyDescent="0.25">
      <c r="A81" s="6" t="s">
        <v>121</v>
      </c>
      <c r="B81" s="37" t="s">
        <v>122</v>
      </c>
      <c r="C81" s="65">
        <v>20130.61</v>
      </c>
      <c r="D81" s="53">
        <v>191080.43</v>
      </c>
      <c r="E81" s="52">
        <v>31200</v>
      </c>
      <c r="F81" s="52">
        <v>32448</v>
      </c>
      <c r="G81" s="52">
        <v>33745.919999999998</v>
      </c>
      <c r="H81" s="54">
        <f t="shared" si="14"/>
        <v>11069.39</v>
      </c>
      <c r="I81" s="54">
        <f t="shared" si="15"/>
        <v>54.99</v>
      </c>
      <c r="J81" s="54">
        <f t="shared" si="16"/>
        <v>-159880.43</v>
      </c>
      <c r="K81" s="54">
        <f t="shared" si="20"/>
        <v>-83.67</v>
      </c>
      <c r="L81" s="54">
        <f t="shared" si="17"/>
        <v>9.49</v>
      </c>
      <c r="M81" s="54">
        <f t="shared" si="21"/>
        <v>0.16</v>
      </c>
      <c r="N81" s="54">
        <f t="shared" si="18"/>
        <v>1.04</v>
      </c>
      <c r="O81" s="54">
        <f t="shared" si="19"/>
        <v>1.04</v>
      </c>
    </row>
    <row r="82" spans="1:15" ht="76.5" outlineLevel="4" x14ac:dyDescent="0.25">
      <c r="A82" s="6" t="s">
        <v>123</v>
      </c>
      <c r="B82" s="37" t="s">
        <v>124</v>
      </c>
      <c r="C82" s="65">
        <v>646282.42000000004</v>
      </c>
      <c r="D82" s="53">
        <v>825755.64</v>
      </c>
      <c r="E82" s="52">
        <v>747428.93</v>
      </c>
      <c r="F82" s="52">
        <v>747428.93</v>
      </c>
      <c r="G82" s="52">
        <v>747428.93</v>
      </c>
      <c r="H82" s="54">
        <f t="shared" si="14"/>
        <v>101146.51000000001</v>
      </c>
      <c r="I82" s="54">
        <f t="shared" si="15"/>
        <v>15.65</v>
      </c>
      <c r="J82" s="54">
        <f t="shared" si="16"/>
        <v>-78326.709999999963</v>
      </c>
      <c r="K82" s="54">
        <f t="shared" si="20"/>
        <v>-9.49</v>
      </c>
      <c r="L82" s="54">
        <f t="shared" si="17"/>
        <v>1.28</v>
      </c>
      <c r="M82" s="54">
        <f t="shared" si="21"/>
        <v>0.91</v>
      </c>
      <c r="N82" s="54">
        <f t="shared" si="18"/>
        <v>1</v>
      </c>
      <c r="O82" s="54">
        <f t="shared" si="19"/>
        <v>1</v>
      </c>
    </row>
    <row r="83" spans="1:15" ht="76.5" outlineLevel="4" x14ac:dyDescent="0.25">
      <c r="A83" s="6" t="s">
        <v>125</v>
      </c>
      <c r="B83" s="37" t="s">
        <v>126</v>
      </c>
      <c r="C83" s="65">
        <v>2013539.69</v>
      </c>
      <c r="D83" s="53">
        <v>1715490.2</v>
      </c>
      <c r="E83" s="52">
        <v>1988426.5</v>
      </c>
      <c r="F83" s="52">
        <v>1940943.19</v>
      </c>
      <c r="G83" s="52">
        <v>1880391.15</v>
      </c>
      <c r="H83" s="54">
        <f t="shared" si="14"/>
        <v>-25113.189999999944</v>
      </c>
      <c r="I83" s="54">
        <f t="shared" si="15"/>
        <v>-1.25</v>
      </c>
      <c r="J83" s="54">
        <f t="shared" si="16"/>
        <v>272936.30000000005</v>
      </c>
      <c r="K83" s="54">
        <f t="shared" si="20"/>
        <v>15.91</v>
      </c>
      <c r="L83" s="54">
        <f t="shared" si="17"/>
        <v>0.85</v>
      </c>
      <c r="M83" s="54">
        <f t="shared" si="21"/>
        <v>1.1599999999999999</v>
      </c>
      <c r="N83" s="54">
        <f t="shared" si="18"/>
        <v>0.98</v>
      </c>
      <c r="O83" s="54">
        <f t="shared" si="19"/>
        <v>0.97</v>
      </c>
    </row>
    <row r="84" spans="1:15" ht="165.75" outlineLevel="4" x14ac:dyDescent="0.25">
      <c r="A84" s="18" t="s">
        <v>197</v>
      </c>
      <c r="B84" s="38" t="s">
        <v>202</v>
      </c>
      <c r="C84" s="65">
        <v>93532.23</v>
      </c>
      <c r="D84" s="57">
        <v>68351.09</v>
      </c>
      <c r="E84" s="52">
        <v>0</v>
      </c>
      <c r="F84" s="52">
        <v>0</v>
      </c>
      <c r="G84" s="52">
        <v>0</v>
      </c>
      <c r="H84" s="54">
        <f t="shared" si="14"/>
        <v>-93532.23</v>
      </c>
      <c r="I84" s="54">
        <f t="shared" si="15"/>
        <v>-100</v>
      </c>
      <c r="J84" s="54">
        <f t="shared" si="16"/>
        <v>-68351.09</v>
      </c>
      <c r="K84" s="54">
        <f t="shared" si="20"/>
        <v>-100</v>
      </c>
      <c r="L84" s="54">
        <f t="shared" si="17"/>
        <v>0.73</v>
      </c>
      <c r="M84" s="54">
        <f t="shared" si="21"/>
        <v>0</v>
      </c>
      <c r="N84" s="54" t="s">
        <v>262</v>
      </c>
      <c r="O84" s="54" t="s">
        <v>262</v>
      </c>
    </row>
    <row r="85" spans="1:15" ht="63.75" outlineLevel="4" x14ac:dyDescent="0.25">
      <c r="A85" s="18" t="s">
        <v>198</v>
      </c>
      <c r="B85" s="38" t="s">
        <v>203</v>
      </c>
      <c r="C85" s="65">
        <v>289679.58</v>
      </c>
      <c r="D85" s="52">
        <v>76176.47</v>
      </c>
      <c r="E85" s="52">
        <v>0</v>
      </c>
      <c r="F85" s="52">
        <v>0</v>
      </c>
      <c r="G85" s="52">
        <v>0</v>
      </c>
      <c r="H85" s="54">
        <f t="shared" si="14"/>
        <v>-289679.58</v>
      </c>
      <c r="I85" s="54">
        <f t="shared" si="15"/>
        <v>-100</v>
      </c>
      <c r="J85" s="54">
        <f t="shared" si="16"/>
        <v>-76176.47</v>
      </c>
      <c r="K85" s="54">
        <f t="shared" si="20"/>
        <v>-100</v>
      </c>
      <c r="L85" s="54">
        <f t="shared" si="17"/>
        <v>0.26</v>
      </c>
      <c r="M85" s="54">
        <f t="shared" si="21"/>
        <v>0</v>
      </c>
      <c r="N85" s="54" t="s">
        <v>262</v>
      </c>
      <c r="O85" s="54" t="s">
        <v>262</v>
      </c>
    </row>
    <row r="86" spans="1:15" ht="76.5" outlineLevel="4" x14ac:dyDescent="0.25">
      <c r="A86" s="18" t="s">
        <v>199</v>
      </c>
      <c r="B86" s="38" t="s">
        <v>204</v>
      </c>
      <c r="C86" s="65">
        <v>0</v>
      </c>
      <c r="D86" s="52">
        <v>1000</v>
      </c>
      <c r="E86" s="52">
        <v>0</v>
      </c>
      <c r="F86" s="52">
        <v>0</v>
      </c>
      <c r="G86" s="52">
        <v>0</v>
      </c>
      <c r="H86" s="54">
        <f t="shared" si="14"/>
        <v>0</v>
      </c>
      <c r="I86" s="54" t="s">
        <v>262</v>
      </c>
      <c r="J86" s="54">
        <f t="shared" si="16"/>
        <v>-1000</v>
      </c>
      <c r="K86" s="54">
        <f t="shared" si="20"/>
        <v>-100</v>
      </c>
      <c r="L86" s="54" t="s">
        <v>262</v>
      </c>
      <c r="M86" s="54">
        <f t="shared" si="21"/>
        <v>0</v>
      </c>
      <c r="N86" s="54" t="s">
        <v>262</v>
      </c>
      <c r="O86" s="54" t="s">
        <v>262</v>
      </c>
    </row>
    <row r="87" spans="1:15" ht="76.5" outlineLevel="4" x14ac:dyDescent="0.25">
      <c r="A87" s="18" t="s">
        <v>200</v>
      </c>
      <c r="B87" s="38" t="s">
        <v>205</v>
      </c>
      <c r="C87" s="65">
        <v>2900</v>
      </c>
      <c r="D87" s="52">
        <v>0</v>
      </c>
      <c r="E87" s="52">
        <v>0</v>
      </c>
      <c r="F87" s="52">
        <v>0</v>
      </c>
      <c r="G87" s="52">
        <v>0</v>
      </c>
      <c r="H87" s="54">
        <f t="shared" si="14"/>
        <v>-2900</v>
      </c>
      <c r="I87" s="54">
        <f t="shared" si="15"/>
        <v>-100</v>
      </c>
      <c r="J87" s="54">
        <f t="shared" si="16"/>
        <v>0</v>
      </c>
      <c r="K87" s="54" t="s">
        <v>262</v>
      </c>
      <c r="L87" s="54">
        <f t="shared" si="17"/>
        <v>0</v>
      </c>
      <c r="M87" s="54" t="s">
        <v>262</v>
      </c>
      <c r="N87" s="54" t="s">
        <v>262</v>
      </c>
      <c r="O87" s="54" t="s">
        <v>262</v>
      </c>
    </row>
    <row r="88" spans="1:15" ht="63.75" outlineLevel="4" x14ac:dyDescent="0.25">
      <c r="A88" s="18" t="s">
        <v>201</v>
      </c>
      <c r="B88" s="38" t="s">
        <v>206</v>
      </c>
      <c r="C88" s="65">
        <v>0</v>
      </c>
      <c r="D88" s="52">
        <v>0</v>
      </c>
      <c r="E88" s="52">
        <v>0</v>
      </c>
      <c r="F88" s="52">
        <v>0</v>
      </c>
      <c r="G88" s="52">
        <v>0</v>
      </c>
      <c r="H88" s="54">
        <f t="shared" si="14"/>
        <v>0</v>
      </c>
      <c r="I88" s="54" t="s">
        <v>262</v>
      </c>
      <c r="J88" s="54">
        <f t="shared" si="16"/>
        <v>0</v>
      </c>
      <c r="K88" s="54" t="s">
        <v>262</v>
      </c>
      <c r="L88" s="54" t="s">
        <v>262</v>
      </c>
      <c r="M88" s="54" t="s">
        <v>262</v>
      </c>
      <c r="N88" s="54" t="s">
        <v>262</v>
      </c>
      <c r="O88" s="54" t="s">
        <v>262</v>
      </c>
    </row>
    <row r="89" spans="1:15" outlineLevel="4" x14ac:dyDescent="0.25">
      <c r="A89" s="23" t="s">
        <v>207</v>
      </c>
      <c r="B89" s="39" t="s">
        <v>214</v>
      </c>
      <c r="C89" s="66">
        <f>SUM(C90:C93)</f>
        <v>899852.79999999993</v>
      </c>
      <c r="D89" s="55">
        <f t="shared" ref="D89:G89" si="22">SUM(D90:D93)</f>
        <v>3818384.1100000003</v>
      </c>
      <c r="E89" s="55">
        <f t="shared" si="22"/>
        <v>0</v>
      </c>
      <c r="F89" s="55">
        <f t="shared" si="22"/>
        <v>0</v>
      </c>
      <c r="G89" s="55">
        <f t="shared" si="22"/>
        <v>0</v>
      </c>
      <c r="H89" s="51">
        <f t="shared" si="14"/>
        <v>-899852.79999999993</v>
      </c>
      <c r="I89" s="51">
        <f t="shared" si="15"/>
        <v>-100</v>
      </c>
      <c r="J89" s="51">
        <f t="shared" si="16"/>
        <v>-3818384.1100000003</v>
      </c>
      <c r="K89" s="51">
        <f t="shared" si="20"/>
        <v>-100</v>
      </c>
      <c r="L89" s="51">
        <f t="shared" si="17"/>
        <v>4.24</v>
      </c>
      <c r="M89" s="51">
        <f t="shared" si="21"/>
        <v>0</v>
      </c>
      <c r="N89" s="51" t="s">
        <v>262</v>
      </c>
      <c r="O89" s="51" t="s">
        <v>262</v>
      </c>
    </row>
    <row r="90" spans="1:15" s="26" customFormat="1" ht="25.5" outlineLevel="4" x14ac:dyDescent="0.25">
      <c r="A90" s="25" t="s">
        <v>208</v>
      </c>
      <c r="B90" s="42" t="s">
        <v>211</v>
      </c>
      <c r="C90" s="65">
        <v>201305.35</v>
      </c>
      <c r="D90" s="56">
        <v>0</v>
      </c>
      <c r="E90" s="56">
        <v>0</v>
      </c>
      <c r="F90" s="56">
        <v>0</v>
      </c>
      <c r="G90" s="56">
        <v>0</v>
      </c>
      <c r="H90" s="54">
        <f t="shared" si="14"/>
        <v>-201305.35</v>
      </c>
      <c r="I90" s="54">
        <f t="shared" si="15"/>
        <v>-100</v>
      </c>
      <c r="J90" s="54">
        <f t="shared" si="16"/>
        <v>0</v>
      </c>
      <c r="K90" s="54" t="s">
        <v>262</v>
      </c>
      <c r="L90" s="54">
        <f t="shared" si="17"/>
        <v>0</v>
      </c>
      <c r="M90" s="54" t="s">
        <v>262</v>
      </c>
      <c r="N90" s="54" t="s">
        <v>262</v>
      </c>
      <c r="O90" s="54" t="s">
        <v>262</v>
      </c>
    </row>
    <row r="91" spans="1:15" s="26" customFormat="1" ht="25.5" outlineLevel="4" x14ac:dyDescent="0.25">
      <c r="A91" s="25" t="s">
        <v>209</v>
      </c>
      <c r="B91" s="42" t="s">
        <v>212</v>
      </c>
      <c r="C91" s="65">
        <v>2352.09</v>
      </c>
      <c r="D91" s="57">
        <v>306203.99</v>
      </c>
      <c r="E91" s="56">
        <v>0</v>
      </c>
      <c r="F91" s="56">
        <v>0</v>
      </c>
      <c r="G91" s="56">
        <v>0</v>
      </c>
      <c r="H91" s="54">
        <f t="shared" si="14"/>
        <v>-2352.09</v>
      </c>
      <c r="I91" s="54">
        <f t="shared" si="15"/>
        <v>-100</v>
      </c>
      <c r="J91" s="54">
        <f t="shared" si="16"/>
        <v>-306203.99</v>
      </c>
      <c r="K91" s="54">
        <f t="shared" si="20"/>
        <v>-100</v>
      </c>
      <c r="L91" s="54">
        <f t="shared" si="17"/>
        <v>130.18</v>
      </c>
      <c r="M91" s="54">
        <f t="shared" si="21"/>
        <v>0</v>
      </c>
      <c r="N91" s="54" t="s">
        <v>262</v>
      </c>
      <c r="O91" s="54" t="s">
        <v>262</v>
      </c>
    </row>
    <row r="92" spans="1:15" s="26" customFormat="1" ht="25.5" outlineLevel="4" x14ac:dyDescent="0.25">
      <c r="A92" s="25" t="s">
        <v>210</v>
      </c>
      <c r="B92" s="42" t="s">
        <v>213</v>
      </c>
      <c r="C92" s="65">
        <v>696191.53</v>
      </c>
      <c r="D92" s="57">
        <v>3512180.12</v>
      </c>
      <c r="E92" s="56">
        <v>0</v>
      </c>
      <c r="F92" s="56">
        <v>0</v>
      </c>
      <c r="G92" s="56">
        <v>0</v>
      </c>
      <c r="H92" s="54">
        <f t="shared" si="14"/>
        <v>-696191.53</v>
      </c>
      <c r="I92" s="54">
        <f t="shared" si="15"/>
        <v>-100</v>
      </c>
      <c r="J92" s="54">
        <f t="shared" si="16"/>
        <v>-3512180.12</v>
      </c>
      <c r="K92" s="54">
        <f t="shared" si="20"/>
        <v>-100</v>
      </c>
      <c r="L92" s="54">
        <f t="shared" si="17"/>
        <v>5.04</v>
      </c>
      <c r="M92" s="54">
        <f t="shared" si="21"/>
        <v>0</v>
      </c>
      <c r="N92" s="54" t="s">
        <v>262</v>
      </c>
      <c r="O92" s="54" t="s">
        <v>262</v>
      </c>
    </row>
    <row r="93" spans="1:15" s="26" customFormat="1" ht="76.5" outlineLevel="4" x14ac:dyDescent="0.25">
      <c r="A93" s="27" t="s">
        <v>233</v>
      </c>
      <c r="B93" s="40" t="s">
        <v>234</v>
      </c>
      <c r="C93" s="65">
        <v>3.83</v>
      </c>
      <c r="D93" s="57">
        <v>0</v>
      </c>
      <c r="E93" s="56">
        <v>0</v>
      </c>
      <c r="F93" s="56">
        <v>0</v>
      </c>
      <c r="G93" s="56">
        <v>0</v>
      </c>
      <c r="H93" s="54">
        <f t="shared" si="14"/>
        <v>-3.83</v>
      </c>
      <c r="I93" s="54">
        <f t="shared" si="15"/>
        <v>-100</v>
      </c>
      <c r="J93" s="54">
        <f t="shared" si="16"/>
        <v>0</v>
      </c>
      <c r="K93" s="54" t="s">
        <v>262</v>
      </c>
      <c r="L93" s="54">
        <f t="shared" si="17"/>
        <v>0</v>
      </c>
      <c r="M93" s="54" t="s">
        <v>262</v>
      </c>
      <c r="N93" s="54" t="s">
        <v>262</v>
      </c>
      <c r="O93" s="54" t="s">
        <v>262</v>
      </c>
    </row>
    <row r="94" spans="1:15" s="16" customFormat="1" x14ac:dyDescent="0.25">
      <c r="A94" s="15" t="s">
        <v>127</v>
      </c>
      <c r="B94" s="36" t="s">
        <v>128</v>
      </c>
      <c r="C94" s="64">
        <f>C95+C124+C128+C126</f>
        <v>2208362942.8800001</v>
      </c>
      <c r="D94" s="51">
        <f>D95+D124+D128+D126</f>
        <v>2572598419.2400002</v>
      </c>
      <c r="E94" s="51">
        <f>E95+E124+E128+E126</f>
        <v>2401147415.9200001</v>
      </c>
      <c r="F94" s="51">
        <f>F95+F124+F128+F126</f>
        <v>2353544061.8800001</v>
      </c>
      <c r="G94" s="51">
        <f>G95+G124+G128+G126</f>
        <v>2112318579.77</v>
      </c>
      <c r="H94" s="51">
        <f t="shared" si="14"/>
        <v>192784473.03999996</v>
      </c>
      <c r="I94" s="51">
        <f t="shared" si="15"/>
        <v>8.73</v>
      </c>
      <c r="J94" s="51">
        <f t="shared" si="16"/>
        <v>-171451003.32000017</v>
      </c>
      <c r="K94" s="51">
        <f t="shared" si="20"/>
        <v>-6.66</v>
      </c>
      <c r="L94" s="51">
        <f t="shared" si="17"/>
        <v>1.1599999999999999</v>
      </c>
      <c r="M94" s="51">
        <f t="shared" si="21"/>
        <v>0.93</v>
      </c>
      <c r="N94" s="51">
        <f t="shared" si="18"/>
        <v>0.98</v>
      </c>
      <c r="O94" s="51">
        <f t="shared" si="19"/>
        <v>0.9</v>
      </c>
    </row>
    <row r="95" spans="1:15" s="16" customFormat="1" ht="38.25" outlineLevel="1" x14ac:dyDescent="0.25">
      <c r="A95" s="15" t="s">
        <v>129</v>
      </c>
      <c r="B95" s="36" t="s">
        <v>130</v>
      </c>
      <c r="C95" s="64">
        <f>C96+C100+C110+C119</f>
        <v>2208784484.4200001</v>
      </c>
      <c r="D95" s="51">
        <f>D96+D100+D110+D119</f>
        <v>2573405236.1100001</v>
      </c>
      <c r="E95" s="51">
        <f>E96+E100+E110+E119</f>
        <v>2401147415.9200001</v>
      </c>
      <c r="F95" s="51">
        <f>F96+F100+F110+F119</f>
        <v>2353544061.8800001</v>
      </c>
      <c r="G95" s="51">
        <f>G96+G100+G110+G119</f>
        <v>2112318579.77</v>
      </c>
      <c r="H95" s="51">
        <f t="shared" si="14"/>
        <v>192362931.5</v>
      </c>
      <c r="I95" s="51">
        <f t="shared" si="15"/>
        <v>8.7100000000000009</v>
      </c>
      <c r="J95" s="51">
        <f t="shared" si="16"/>
        <v>-172257820.19000006</v>
      </c>
      <c r="K95" s="51">
        <f t="shared" si="20"/>
        <v>-6.69</v>
      </c>
      <c r="L95" s="51">
        <f t="shared" si="17"/>
        <v>1.17</v>
      </c>
      <c r="M95" s="51">
        <f t="shared" si="21"/>
        <v>0.93</v>
      </c>
      <c r="N95" s="51">
        <f t="shared" si="18"/>
        <v>0.98</v>
      </c>
      <c r="O95" s="51">
        <f t="shared" si="19"/>
        <v>0.9</v>
      </c>
    </row>
    <row r="96" spans="1:15" s="16" customFormat="1" ht="25.5" outlineLevel="2" x14ac:dyDescent="0.25">
      <c r="A96" s="15" t="s">
        <v>131</v>
      </c>
      <c r="B96" s="36" t="s">
        <v>132</v>
      </c>
      <c r="C96" s="64">
        <f>SUM(C97:C99)</f>
        <v>321459291.22000003</v>
      </c>
      <c r="D96" s="51">
        <f t="shared" ref="D96:G96" si="23">SUM(D97:D98)</f>
        <v>303319381</v>
      </c>
      <c r="E96" s="51">
        <f t="shared" si="23"/>
        <v>336492843</v>
      </c>
      <c r="F96" s="51">
        <f t="shared" si="23"/>
        <v>311140037</v>
      </c>
      <c r="G96" s="51">
        <f t="shared" si="23"/>
        <v>122962945</v>
      </c>
      <c r="H96" s="51">
        <f t="shared" si="14"/>
        <v>15033551.779999971</v>
      </c>
      <c r="I96" s="51">
        <f t="shared" si="15"/>
        <v>4.68</v>
      </c>
      <c r="J96" s="51">
        <f t="shared" si="16"/>
        <v>33173462</v>
      </c>
      <c r="K96" s="51">
        <f t="shared" si="20"/>
        <v>10.94</v>
      </c>
      <c r="L96" s="51">
        <f t="shared" si="17"/>
        <v>0.94</v>
      </c>
      <c r="M96" s="51">
        <f t="shared" si="21"/>
        <v>1.1100000000000001</v>
      </c>
      <c r="N96" s="51">
        <f t="shared" si="18"/>
        <v>0.92</v>
      </c>
      <c r="O96" s="51">
        <f t="shared" si="19"/>
        <v>0.4</v>
      </c>
    </row>
    <row r="97" spans="1:15" ht="38.25" outlineLevel="4" x14ac:dyDescent="0.25">
      <c r="A97" s="6" t="s">
        <v>133</v>
      </c>
      <c r="B97" s="37" t="s">
        <v>134</v>
      </c>
      <c r="C97" s="65">
        <v>313297118</v>
      </c>
      <c r="D97" s="58">
        <v>303319381</v>
      </c>
      <c r="E97" s="52">
        <v>336492843</v>
      </c>
      <c r="F97" s="52">
        <v>311140037</v>
      </c>
      <c r="G97" s="52">
        <v>122962945</v>
      </c>
      <c r="H97" s="54">
        <f t="shared" si="14"/>
        <v>23195725</v>
      </c>
      <c r="I97" s="54">
        <f t="shared" si="15"/>
        <v>7.4</v>
      </c>
      <c r="J97" s="54">
        <f t="shared" si="16"/>
        <v>33173462</v>
      </c>
      <c r="K97" s="54">
        <f t="shared" si="20"/>
        <v>10.94</v>
      </c>
      <c r="L97" s="54">
        <f t="shared" si="17"/>
        <v>0.97</v>
      </c>
      <c r="M97" s="54">
        <f t="shared" si="21"/>
        <v>1.1100000000000001</v>
      </c>
      <c r="N97" s="54">
        <f t="shared" si="18"/>
        <v>0.92</v>
      </c>
      <c r="O97" s="54">
        <f t="shared" si="19"/>
        <v>0.4</v>
      </c>
    </row>
    <row r="98" spans="1:15" ht="38.25" outlineLevel="4" x14ac:dyDescent="0.25">
      <c r="A98" s="18" t="s">
        <v>215</v>
      </c>
      <c r="B98" s="38" t="s">
        <v>216</v>
      </c>
      <c r="C98" s="65">
        <v>6259729</v>
      </c>
      <c r="D98" s="58">
        <v>0</v>
      </c>
      <c r="E98" s="52">
        <v>0</v>
      </c>
      <c r="F98" s="52">
        <v>0</v>
      </c>
      <c r="G98" s="52">
        <v>0</v>
      </c>
      <c r="H98" s="54">
        <f t="shared" si="14"/>
        <v>-6259729</v>
      </c>
      <c r="I98" s="54">
        <f t="shared" si="15"/>
        <v>-100</v>
      </c>
      <c r="J98" s="54">
        <f t="shared" si="16"/>
        <v>0</v>
      </c>
      <c r="K98" s="54" t="s">
        <v>262</v>
      </c>
      <c r="L98" s="54">
        <f t="shared" si="17"/>
        <v>0</v>
      </c>
      <c r="M98" s="54" t="s">
        <v>262</v>
      </c>
      <c r="N98" s="54" t="s">
        <v>262</v>
      </c>
      <c r="O98" s="54" t="s">
        <v>262</v>
      </c>
    </row>
    <row r="99" spans="1:15" ht="38.25" outlineLevel="4" x14ac:dyDescent="0.25">
      <c r="A99" s="18" t="s">
        <v>259</v>
      </c>
      <c r="B99" s="38" t="s">
        <v>260</v>
      </c>
      <c r="C99" s="65">
        <v>1902444.22</v>
      </c>
      <c r="D99" s="58">
        <v>0</v>
      </c>
      <c r="E99" s="52">
        <v>0</v>
      </c>
      <c r="F99" s="52">
        <v>0</v>
      </c>
      <c r="G99" s="52">
        <v>0</v>
      </c>
      <c r="H99" s="54">
        <f t="shared" si="14"/>
        <v>-1902444.22</v>
      </c>
      <c r="I99" s="54">
        <f t="shared" si="15"/>
        <v>-100</v>
      </c>
      <c r="J99" s="54">
        <f t="shared" si="16"/>
        <v>0</v>
      </c>
      <c r="K99" s="54" t="s">
        <v>262</v>
      </c>
      <c r="L99" s="54">
        <f t="shared" si="17"/>
        <v>0</v>
      </c>
      <c r="M99" s="54" t="s">
        <v>262</v>
      </c>
      <c r="N99" s="54" t="s">
        <v>262</v>
      </c>
      <c r="O99" s="54" t="s">
        <v>262</v>
      </c>
    </row>
    <row r="100" spans="1:15" s="16" customFormat="1" ht="38.25" outlineLevel="2" x14ac:dyDescent="0.25">
      <c r="A100" s="15" t="s">
        <v>135</v>
      </c>
      <c r="B100" s="36" t="s">
        <v>136</v>
      </c>
      <c r="C100" s="64">
        <f>SUM(C101:C109)</f>
        <v>322916621.51999998</v>
      </c>
      <c r="D100" s="51">
        <f>SUM(D101:D109)</f>
        <v>465329543.85000002</v>
      </c>
      <c r="E100" s="51">
        <f>SUM(E101:E109)</f>
        <v>280335046.81</v>
      </c>
      <c r="F100" s="51">
        <f>SUM(F101:F109)</f>
        <v>274185108.13</v>
      </c>
      <c r="G100" s="51">
        <f>SUM(G101:G109)</f>
        <v>229705266.37</v>
      </c>
      <c r="H100" s="54">
        <f t="shared" si="14"/>
        <v>-42581574.709999979</v>
      </c>
      <c r="I100" s="54">
        <f t="shared" si="15"/>
        <v>-13.19</v>
      </c>
      <c r="J100" s="54">
        <f t="shared" si="16"/>
        <v>-184994497.04000002</v>
      </c>
      <c r="K100" s="54">
        <f t="shared" si="20"/>
        <v>-39.76</v>
      </c>
      <c r="L100" s="54">
        <f t="shared" si="17"/>
        <v>1.44</v>
      </c>
      <c r="M100" s="54">
        <f t="shared" si="21"/>
        <v>0.6</v>
      </c>
      <c r="N100" s="54">
        <f t="shared" si="18"/>
        <v>0.98</v>
      </c>
      <c r="O100" s="54">
        <f t="shared" si="19"/>
        <v>0.84</v>
      </c>
    </row>
    <row r="101" spans="1:15" ht="89.25" outlineLevel="4" x14ac:dyDescent="0.25">
      <c r="A101" s="30" t="s">
        <v>137</v>
      </c>
      <c r="B101" s="43" t="s">
        <v>138</v>
      </c>
      <c r="C101" s="65">
        <v>48030063.109999999</v>
      </c>
      <c r="D101" s="58">
        <v>42147593.780000001</v>
      </c>
      <c r="E101" s="52">
        <v>52927882.829999998</v>
      </c>
      <c r="F101" s="52">
        <v>48193858.280000001</v>
      </c>
      <c r="G101" s="52">
        <v>41732308.369999997</v>
      </c>
      <c r="H101" s="54">
        <f t="shared" si="14"/>
        <v>4897819.7199999988</v>
      </c>
      <c r="I101" s="54">
        <f t="shared" si="15"/>
        <v>10.199999999999999</v>
      </c>
      <c r="J101" s="54">
        <f t="shared" si="16"/>
        <v>10780289.049999997</v>
      </c>
      <c r="K101" s="54">
        <f t="shared" si="20"/>
        <v>25.58</v>
      </c>
      <c r="L101" s="54">
        <f t="shared" si="17"/>
        <v>0.88</v>
      </c>
      <c r="M101" s="54">
        <f t="shared" si="21"/>
        <v>1.26</v>
      </c>
      <c r="N101" s="54">
        <f t="shared" si="18"/>
        <v>0.91</v>
      </c>
      <c r="O101" s="54">
        <f t="shared" si="19"/>
        <v>0.87</v>
      </c>
    </row>
    <row r="102" spans="1:15" ht="89.25" outlineLevel="4" x14ac:dyDescent="0.25">
      <c r="A102" s="29" t="s">
        <v>235</v>
      </c>
      <c r="B102" s="44" t="s">
        <v>236</v>
      </c>
      <c r="C102" s="65">
        <v>517200</v>
      </c>
      <c r="D102" s="58">
        <v>0</v>
      </c>
      <c r="E102" s="52">
        <v>0</v>
      </c>
      <c r="F102" s="52">
        <v>0</v>
      </c>
      <c r="G102" s="52">
        <v>0</v>
      </c>
      <c r="H102" s="54">
        <f t="shared" si="14"/>
        <v>-517200</v>
      </c>
      <c r="I102" s="54">
        <f t="shared" si="15"/>
        <v>-100</v>
      </c>
      <c r="J102" s="54">
        <f t="shared" si="16"/>
        <v>0</v>
      </c>
      <c r="K102" s="54" t="s">
        <v>262</v>
      </c>
      <c r="L102" s="54">
        <f t="shared" si="17"/>
        <v>0</v>
      </c>
      <c r="M102" s="54" t="s">
        <v>262</v>
      </c>
      <c r="N102" s="54" t="s">
        <v>262</v>
      </c>
      <c r="O102" s="54" t="s">
        <v>262</v>
      </c>
    </row>
    <row r="103" spans="1:15" ht="63.75" outlineLevel="4" x14ac:dyDescent="0.25">
      <c r="A103" s="31" t="s">
        <v>139</v>
      </c>
      <c r="B103" s="45" t="s">
        <v>140</v>
      </c>
      <c r="C103" s="65">
        <v>50018225.880000003</v>
      </c>
      <c r="D103" s="58">
        <v>58126200</v>
      </c>
      <c r="E103" s="52">
        <v>56255400</v>
      </c>
      <c r="F103" s="52">
        <v>56255400</v>
      </c>
      <c r="G103" s="52">
        <v>57055800</v>
      </c>
      <c r="H103" s="54">
        <f t="shared" si="14"/>
        <v>6237174.1199999973</v>
      </c>
      <c r="I103" s="54">
        <f t="shared" si="15"/>
        <v>12.47</v>
      </c>
      <c r="J103" s="54">
        <f t="shared" si="16"/>
        <v>-1870800</v>
      </c>
      <c r="K103" s="54">
        <f t="shared" si="20"/>
        <v>-3.22</v>
      </c>
      <c r="L103" s="54">
        <f t="shared" si="17"/>
        <v>1.1599999999999999</v>
      </c>
      <c r="M103" s="54">
        <f t="shared" si="21"/>
        <v>0.97</v>
      </c>
      <c r="N103" s="54">
        <f t="shared" si="18"/>
        <v>1</v>
      </c>
      <c r="O103" s="54">
        <f t="shared" si="19"/>
        <v>1.01</v>
      </c>
    </row>
    <row r="104" spans="1:15" ht="38.25" outlineLevel="4" x14ac:dyDescent="0.25">
      <c r="A104" s="6" t="s">
        <v>141</v>
      </c>
      <c r="B104" s="37" t="s">
        <v>142</v>
      </c>
      <c r="C104" s="65">
        <v>1036959</v>
      </c>
      <c r="D104" s="58">
        <v>0</v>
      </c>
      <c r="E104" s="52">
        <v>0</v>
      </c>
      <c r="F104" s="52">
        <v>0</v>
      </c>
      <c r="G104" s="52">
        <v>0</v>
      </c>
      <c r="H104" s="54">
        <f t="shared" si="14"/>
        <v>-1036959</v>
      </c>
      <c r="I104" s="54">
        <f t="shared" si="15"/>
        <v>-100</v>
      </c>
      <c r="J104" s="54">
        <f t="shared" si="16"/>
        <v>0</v>
      </c>
      <c r="K104" s="54" t="s">
        <v>262</v>
      </c>
      <c r="L104" s="54">
        <f t="shared" si="17"/>
        <v>0</v>
      </c>
      <c r="M104" s="54" t="s">
        <v>262</v>
      </c>
      <c r="N104" s="54" t="s">
        <v>262</v>
      </c>
      <c r="O104" s="54" t="s">
        <v>262</v>
      </c>
    </row>
    <row r="105" spans="1:15" ht="25.5" outlineLevel="4" x14ac:dyDescent="0.25">
      <c r="A105" s="6" t="s">
        <v>249</v>
      </c>
      <c r="B105" s="37" t="s">
        <v>250</v>
      </c>
      <c r="C105" s="65">
        <v>0</v>
      </c>
      <c r="D105" s="58">
        <v>1036166.88</v>
      </c>
      <c r="E105" s="52">
        <v>778094.12</v>
      </c>
      <c r="F105" s="52">
        <v>118723.94</v>
      </c>
      <c r="G105" s="52"/>
      <c r="H105" s="54">
        <f t="shared" si="14"/>
        <v>778094.12</v>
      </c>
      <c r="I105" s="54" t="s">
        <v>262</v>
      </c>
      <c r="J105" s="54">
        <f t="shared" si="16"/>
        <v>-258072.76</v>
      </c>
      <c r="K105" s="54">
        <f t="shared" si="20"/>
        <v>-24.91</v>
      </c>
      <c r="L105" s="54" t="s">
        <v>262</v>
      </c>
      <c r="M105" s="54">
        <f t="shared" si="21"/>
        <v>0.75</v>
      </c>
      <c r="N105" s="54">
        <f t="shared" si="18"/>
        <v>0.15</v>
      </c>
      <c r="O105" s="54">
        <f t="shared" si="18"/>
        <v>0</v>
      </c>
    </row>
    <row r="106" spans="1:15" ht="38.25" outlineLevel="4" x14ac:dyDescent="0.25">
      <c r="A106" s="18" t="s">
        <v>217</v>
      </c>
      <c r="B106" s="38" t="s">
        <v>218</v>
      </c>
      <c r="C106" s="65">
        <v>0</v>
      </c>
      <c r="D106" s="52">
        <v>47500000</v>
      </c>
      <c r="E106" s="52">
        <v>0</v>
      </c>
      <c r="F106" s="52">
        <v>0</v>
      </c>
      <c r="G106" s="52">
        <v>0</v>
      </c>
      <c r="H106" s="54">
        <f t="shared" si="14"/>
        <v>0</v>
      </c>
      <c r="I106" s="54" t="s">
        <v>262</v>
      </c>
      <c r="J106" s="54">
        <f t="shared" si="16"/>
        <v>-47500000</v>
      </c>
      <c r="K106" s="54">
        <f t="shared" si="20"/>
        <v>-100</v>
      </c>
      <c r="L106" s="54" t="s">
        <v>262</v>
      </c>
      <c r="M106" s="54">
        <f t="shared" si="21"/>
        <v>0</v>
      </c>
      <c r="N106" s="54" t="s">
        <v>262</v>
      </c>
      <c r="O106" s="54" t="s">
        <v>262</v>
      </c>
    </row>
    <row r="107" spans="1:15" ht="25.5" outlineLevel="4" x14ac:dyDescent="0.25">
      <c r="A107" s="6" t="s">
        <v>143</v>
      </c>
      <c r="B107" s="37" t="s">
        <v>144</v>
      </c>
      <c r="C107" s="65">
        <v>1658987.6</v>
      </c>
      <c r="D107" s="58">
        <v>325031.21000000002</v>
      </c>
      <c r="E107" s="52">
        <v>0</v>
      </c>
      <c r="F107" s="52">
        <v>0</v>
      </c>
      <c r="G107" s="52">
        <v>0</v>
      </c>
      <c r="H107" s="54">
        <f t="shared" si="14"/>
        <v>-1658987.6</v>
      </c>
      <c r="I107" s="54">
        <f t="shared" si="15"/>
        <v>-100</v>
      </c>
      <c r="J107" s="54">
        <f t="shared" si="16"/>
        <v>-325031.21000000002</v>
      </c>
      <c r="K107" s="54">
        <f t="shared" si="20"/>
        <v>-100</v>
      </c>
      <c r="L107" s="54">
        <f t="shared" si="17"/>
        <v>0.2</v>
      </c>
      <c r="M107" s="54">
        <f t="shared" si="21"/>
        <v>0</v>
      </c>
      <c r="N107" s="54" t="s">
        <v>262</v>
      </c>
      <c r="O107" s="54" t="s">
        <v>262</v>
      </c>
    </row>
    <row r="108" spans="1:15" ht="76.5" outlineLevel="4" x14ac:dyDescent="0.25">
      <c r="A108" s="6" t="s">
        <v>255</v>
      </c>
      <c r="B108" s="62" t="s">
        <v>256</v>
      </c>
      <c r="C108" s="65">
        <v>0</v>
      </c>
      <c r="D108" s="58">
        <v>0</v>
      </c>
      <c r="E108" s="52">
        <v>39975511.859999999</v>
      </c>
      <c r="F108" s="52">
        <v>0</v>
      </c>
      <c r="G108" s="52">
        <v>0</v>
      </c>
      <c r="H108" s="54">
        <f t="shared" si="14"/>
        <v>39975511.859999999</v>
      </c>
      <c r="I108" s="54" t="s">
        <v>262</v>
      </c>
      <c r="J108" s="54">
        <f t="shared" si="16"/>
        <v>39975511.859999999</v>
      </c>
      <c r="K108" s="54" t="s">
        <v>262</v>
      </c>
      <c r="L108" s="54" t="s">
        <v>262</v>
      </c>
      <c r="M108" s="54" t="s">
        <v>262</v>
      </c>
      <c r="N108" s="54">
        <f t="shared" si="18"/>
        <v>0</v>
      </c>
      <c r="O108" s="54" t="s">
        <v>262</v>
      </c>
    </row>
    <row r="109" spans="1:15" ht="25.5" outlineLevel="4" x14ac:dyDescent="0.25">
      <c r="A109" s="6" t="s">
        <v>145</v>
      </c>
      <c r="B109" s="37" t="s">
        <v>146</v>
      </c>
      <c r="C109" s="65">
        <v>221655185.93000001</v>
      </c>
      <c r="D109" s="52">
        <v>316194551.98000002</v>
      </c>
      <c r="E109" s="52">
        <v>130398158</v>
      </c>
      <c r="F109" s="52">
        <v>169617125.91</v>
      </c>
      <c r="G109" s="52">
        <v>130917158</v>
      </c>
      <c r="H109" s="54">
        <f t="shared" si="14"/>
        <v>-91257027.930000007</v>
      </c>
      <c r="I109" s="54">
        <f t="shared" si="15"/>
        <v>-41.17</v>
      </c>
      <c r="J109" s="54">
        <f t="shared" si="16"/>
        <v>-185796393.98000002</v>
      </c>
      <c r="K109" s="54">
        <f t="shared" si="20"/>
        <v>-58.76</v>
      </c>
      <c r="L109" s="54">
        <f t="shared" si="17"/>
        <v>1.43</v>
      </c>
      <c r="M109" s="54">
        <f t="shared" si="21"/>
        <v>0.41</v>
      </c>
      <c r="N109" s="54">
        <f t="shared" si="18"/>
        <v>1.3</v>
      </c>
      <c r="O109" s="54">
        <f t="shared" si="19"/>
        <v>0.77</v>
      </c>
    </row>
    <row r="110" spans="1:15" s="16" customFormat="1" ht="25.5" outlineLevel="2" x14ac:dyDescent="0.25">
      <c r="A110" s="15" t="s">
        <v>147</v>
      </c>
      <c r="B110" s="36" t="s">
        <v>148</v>
      </c>
      <c r="C110" s="64">
        <f>SUM(C111:C118)</f>
        <v>1471150468.1500001</v>
      </c>
      <c r="D110" s="51">
        <f t="shared" ref="D110:G110" si="24">SUM(D111:D118)</f>
        <v>1654682139.26</v>
      </c>
      <c r="E110" s="51">
        <f t="shared" si="24"/>
        <v>1672228826.1100001</v>
      </c>
      <c r="F110" s="51">
        <f t="shared" si="24"/>
        <v>1657210216.75</v>
      </c>
      <c r="G110" s="51">
        <f t="shared" si="24"/>
        <v>1648641668.4000001</v>
      </c>
      <c r="H110" s="51">
        <f t="shared" si="14"/>
        <v>201078357.96000004</v>
      </c>
      <c r="I110" s="51">
        <f t="shared" si="15"/>
        <v>13.67</v>
      </c>
      <c r="J110" s="51">
        <f t="shared" si="16"/>
        <v>17546686.850000143</v>
      </c>
      <c r="K110" s="51">
        <f t="shared" si="20"/>
        <v>1.06</v>
      </c>
      <c r="L110" s="51">
        <f t="shared" si="17"/>
        <v>1.1200000000000001</v>
      </c>
      <c r="M110" s="51">
        <f t="shared" si="21"/>
        <v>1.01</v>
      </c>
      <c r="N110" s="51">
        <f t="shared" si="18"/>
        <v>0.99</v>
      </c>
      <c r="O110" s="51">
        <f t="shared" si="19"/>
        <v>0.99</v>
      </c>
    </row>
    <row r="111" spans="1:15" ht="38.25" outlineLevel="4" x14ac:dyDescent="0.25">
      <c r="A111" s="6" t="s">
        <v>149</v>
      </c>
      <c r="B111" s="37" t="s">
        <v>150</v>
      </c>
      <c r="C111" s="65">
        <v>72406184.680000007</v>
      </c>
      <c r="D111" s="52">
        <v>88641061.799999997</v>
      </c>
      <c r="E111" s="52">
        <v>83451558.299999997</v>
      </c>
      <c r="F111" s="52">
        <v>83461721.299999997</v>
      </c>
      <c r="G111" s="52">
        <v>83471321.299999997</v>
      </c>
      <c r="H111" s="54">
        <f t="shared" si="14"/>
        <v>11045373.61999999</v>
      </c>
      <c r="I111" s="54">
        <f t="shared" si="15"/>
        <v>15.25</v>
      </c>
      <c r="J111" s="54">
        <f t="shared" si="16"/>
        <v>-5189503.5</v>
      </c>
      <c r="K111" s="54">
        <f t="shared" si="20"/>
        <v>-5.85</v>
      </c>
      <c r="L111" s="54">
        <f t="shared" si="17"/>
        <v>1.22</v>
      </c>
      <c r="M111" s="54">
        <f t="shared" si="21"/>
        <v>0.94</v>
      </c>
      <c r="N111" s="54">
        <f t="shared" si="18"/>
        <v>1</v>
      </c>
      <c r="O111" s="54">
        <f t="shared" si="19"/>
        <v>1</v>
      </c>
    </row>
    <row r="112" spans="1:15" ht="51" outlineLevel="4" x14ac:dyDescent="0.25">
      <c r="A112" s="6" t="s">
        <v>151</v>
      </c>
      <c r="B112" s="37" t="s">
        <v>152</v>
      </c>
      <c r="C112" s="65">
        <v>89800622.680000007</v>
      </c>
      <c r="D112" s="58">
        <v>99292800</v>
      </c>
      <c r="E112" s="52">
        <v>101444600</v>
      </c>
      <c r="F112" s="52">
        <v>103562500</v>
      </c>
      <c r="G112" s="52">
        <v>108320400</v>
      </c>
      <c r="H112" s="54">
        <f t="shared" si="14"/>
        <v>11643977.319999993</v>
      </c>
      <c r="I112" s="54">
        <f t="shared" si="15"/>
        <v>12.97</v>
      </c>
      <c r="J112" s="54">
        <f t="shared" si="16"/>
        <v>2151800</v>
      </c>
      <c r="K112" s="54">
        <f t="shared" si="20"/>
        <v>2.17</v>
      </c>
      <c r="L112" s="54">
        <f t="shared" si="17"/>
        <v>1.1100000000000001</v>
      </c>
      <c r="M112" s="54">
        <f t="shared" si="21"/>
        <v>1.02</v>
      </c>
      <c r="N112" s="54">
        <f t="shared" si="18"/>
        <v>1.02</v>
      </c>
      <c r="O112" s="54">
        <f t="shared" si="19"/>
        <v>1.05</v>
      </c>
    </row>
    <row r="113" spans="1:15" ht="76.5" outlineLevel="4" x14ac:dyDescent="0.25">
      <c r="A113" s="6" t="s">
        <v>153</v>
      </c>
      <c r="B113" s="37" t="s">
        <v>154</v>
      </c>
      <c r="C113" s="65">
        <v>22045460.010000002</v>
      </c>
      <c r="D113" s="52">
        <v>22232400</v>
      </c>
      <c r="E113" s="52">
        <v>20524800</v>
      </c>
      <c r="F113" s="52">
        <v>20524800</v>
      </c>
      <c r="G113" s="52">
        <v>20524800</v>
      </c>
      <c r="H113" s="54">
        <f t="shared" si="14"/>
        <v>-1520660.0100000016</v>
      </c>
      <c r="I113" s="54">
        <f t="shared" si="15"/>
        <v>-6.9</v>
      </c>
      <c r="J113" s="54">
        <f t="shared" si="16"/>
        <v>-1707600</v>
      </c>
      <c r="K113" s="54">
        <f t="shared" si="20"/>
        <v>-7.68</v>
      </c>
      <c r="L113" s="54">
        <f t="shared" si="17"/>
        <v>1.01</v>
      </c>
      <c r="M113" s="54">
        <f t="shared" si="21"/>
        <v>0.92</v>
      </c>
      <c r="N113" s="54">
        <f t="shared" si="18"/>
        <v>1</v>
      </c>
      <c r="O113" s="54">
        <f t="shared" si="19"/>
        <v>1</v>
      </c>
    </row>
    <row r="114" spans="1:15" ht="63.75" outlineLevel="4" x14ac:dyDescent="0.25">
      <c r="A114" s="6" t="s">
        <v>155</v>
      </c>
      <c r="B114" s="37" t="s">
        <v>156</v>
      </c>
      <c r="C114" s="65">
        <v>11827431.9</v>
      </c>
      <c r="D114" s="52">
        <v>16118300</v>
      </c>
      <c r="E114" s="52">
        <v>21999000</v>
      </c>
      <c r="F114" s="52">
        <v>21999000</v>
      </c>
      <c r="G114" s="52">
        <v>17488900</v>
      </c>
      <c r="H114" s="54">
        <f t="shared" si="14"/>
        <v>10171568.1</v>
      </c>
      <c r="I114" s="54">
        <f t="shared" si="15"/>
        <v>86</v>
      </c>
      <c r="J114" s="54">
        <f t="shared" si="16"/>
        <v>5880700</v>
      </c>
      <c r="K114" s="54">
        <f t="shared" si="20"/>
        <v>36.479999999999997</v>
      </c>
      <c r="L114" s="54">
        <f t="shared" si="17"/>
        <v>1.36</v>
      </c>
      <c r="M114" s="54">
        <f t="shared" si="21"/>
        <v>1.36</v>
      </c>
      <c r="N114" s="54">
        <f t="shared" si="18"/>
        <v>1</v>
      </c>
      <c r="O114" s="54">
        <f t="shared" si="19"/>
        <v>0.79</v>
      </c>
    </row>
    <row r="115" spans="1:15" ht="51" outlineLevel="4" x14ac:dyDescent="0.25">
      <c r="A115" s="6" t="s">
        <v>157</v>
      </c>
      <c r="B115" s="37" t="s">
        <v>158</v>
      </c>
      <c r="C115" s="65">
        <v>7529300.4400000004</v>
      </c>
      <c r="D115" s="58">
        <v>8937530.6999999993</v>
      </c>
      <c r="E115" s="52">
        <v>10614176.83</v>
      </c>
      <c r="F115" s="52">
        <v>11683959.5</v>
      </c>
      <c r="G115" s="52">
        <v>12126590.210000001</v>
      </c>
      <c r="H115" s="54">
        <f t="shared" si="14"/>
        <v>3084876.3899999997</v>
      </c>
      <c r="I115" s="54">
        <f t="shared" si="15"/>
        <v>40.97</v>
      </c>
      <c r="J115" s="54">
        <f t="shared" si="16"/>
        <v>1676646.1300000008</v>
      </c>
      <c r="K115" s="54">
        <f t="shared" si="20"/>
        <v>18.760000000000002</v>
      </c>
      <c r="L115" s="54">
        <f t="shared" si="17"/>
        <v>1.19</v>
      </c>
      <c r="M115" s="54">
        <f t="shared" si="21"/>
        <v>1.19</v>
      </c>
      <c r="N115" s="54">
        <f t="shared" si="18"/>
        <v>1.1000000000000001</v>
      </c>
      <c r="O115" s="54">
        <f t="shared" si="19"/>
        <v>1.04</v>
      </c>
    </row>
    <row r="116" spans="1:15" ht="63.75" outlineLevel="4" x14ac:dyDescent="0.25">
      <c r="A116" s="6" t="s">
        <v>159</v>
      </c>
      <c r="B116" s="37" t="s">
        <v>160</v>
      </c>
      <c r="C116" s="65">
        <v>3918.76</v>
      </c>
      <c r="D116" s="58">
        <v>12352.24</v>
      </c>
      <c r="E116" s="52">
        <v>13038.47</v>
      </c>
      <c r="F116" s="52">
        <v>81183.44</v>
      </c>
      <c r="G116" s="52">
        <v>12704.38</v>
      </c>
      <c r="H116" s="54">
        <f t="shared" si="14"/>
        <v>9119.7099999999991</v>
      </c>
      <c r="I116" s="54">
        <f t="shared" si="15"/>
        <v>232.72</v>
      </c>
      <c r="J116" s="54">
        <f t="shared" si="16"/>
        <v>686.22999999999956</v>
      </c>
      <c r="K116" s="54">
        <f t="shared" si="20"/>
        <v>5.56</v>
      </c>
      <c r="L116" s="54">
        <f t="shared" si="17"/>
        <v>3.15</v>
      </c>
      <c r="M116" s="54">
        <f t="shared" si="21"/>
        <v>1.06</v>
      </c>
      <c r="N116" s="54">
        <f t="shared" si="18"/>
        <v>6.23</v>
      </c>
      <c r="O116" s="54">
        <f t="shared" si="19"/>
        <v>0.16</v>
      </c>
    </row>
    <row r="117" spans="1:15" ht="38.25" outlineLevel="4" x14ac:dyDescent="0.25">
      <c r="A117" s="6" t="s">
        <v>161</v>
      </c>
      <c r="B117" s="37" t="s">
        <v>162</v>
      </c>
      <c r="C117" s="65">
        <v>6851649.6799999997</v>
      </c>
      <c r="D117" s="58">
        <v>7803794.5199999996</v>
      </c>
      <c r="E117" s="52">
        <v>8079252.5099999998</v>
      </c>
      <c r="F117" s="52">
        <v>8079252.5099999998</v>
      </c>
      <c r="G117" s="52">
        <v>8079252.5099999998</v>
      </c>
      <c r="H117" s="54">
        <f t="shared" si="14"/>
        <v>1227602.83</v>
      </c>
      <c r="I117" s="54">
        <f t="shared" si="15"/>
        <v>17.920000000000002</v>
      </c>
      <c r="J117" s="54">
        <f t="shared" si="16"/>
        <v>275457.99000000022</v>
      </c>
      <c r="K117" s="54">
        <f t="shared" si="20"/>
        <v>3.53</v>
      </c>
      <c r="L117" s="54">
        <f t="shared" si="17"/>
        <v>1.1399999999999999</v>
      </c>
      <c r="M117" s="54">
        <f t="shared" si="21"/>
        <v>1.04</v>
      </c>
      <c r="N117" s="54">
        <f t="shared" si="18"/>
        <v>1</v>
      </c>
      <c r="O117" s="54">
        <f t="shared" si="19"/>
        <v>1</v>
      </c>
    </row>
    <row r="118" spans="1:15" ht="25.5" outlineLevel="4" x14ac:dyDescent="0.25">
      <c r="A118" s="6" t="s">
        <v>163</v>
      </c>
      <c r="B118" s="37" t="s">
        <v>164</v>
      </c>
      <c r="C118" s="65">
        <v>1260685900</v>
      </c>
      <c r="D118" s="58">
        <v>1411643900</v>
      </c>
      <c r="E118" s="52">
        <v>1426102400</v>
      </c>
      <c r="F118" s="52">
        <v>1407817800</v>
      </c>
      <c r="G118" s="52">
        <v>1398617700</v>
      </c>
      <c r="H118" s="54">
        <f t="shared" si="14"/>
        <v>165416500</v>
      </c>
      <c r="I118" s="54">
        <f t="shared" si="15"/>
        <v>13.12</v>
      </c>
      <c r="J118" s="54">
        <f t="shared" si="16"/>
        <v>14458500</v>
      </c>
      <c r="K118" s="54">
        <f t="shared" si="20"/>
        <v>1.02</v>
      </c>
      <c r="L118" s="54">
        <f t="shared" si="17"/>
        <v>1.1200000000000001</v>
      </c>
      <c r="M118" s="54">
        <f t="shared" si="21"/>
        <v>1.01</v>
      </c>
      <c r="N118" s="54">
        <f t="shared" si="18"/>
        <v>0.99</v>
      </c>
      <c r="O118" s="54">
        <f t="shared" si="19"/>
        <v>0.99</v>
      </c>
    </row>
    <row r="119" spans="1:15" s="16" customFormat="1" outlineLevel="2" x14ac:dyDescent="0.25">
      <c r="A119" s="15" t="s">
        <v>165</v>
      </c>
      <c r="B119" s="36" t="s">
        <v>166</v>
      </c>
      <c r="C119" s="64">
        <f>SUM(C121:C123)</f>
        <v>93258103.530000001</v>
      </c>
      <c r="D119" s="51">
        <f>SUM(D120:D123)</f>
        <v>150074172</v>
      </c>
      <c r="E119" s="51">
        <f>SUM(E120:E123)</f>
        <v>112090700</v>
      </c>
      <c r="F119" s="51">
        <f>SUM(F120:F123)</f>
        <v>111008700</v>
      </c>
      <c r="G119" s="51">
        <f>SUM(G120:G123)</f>
        <v>111008700</v>
      </c>
      <c r="H119" s="51">
        <f>E119-C119</f>
        <v>18832596.469999999</v>
      </c>
      <c r="I119" s="51">
        <f t="shared" si="15"/>
        <v>20.190000000000001</v>
      </c>
      <c r="J119" s="51">
        <f t="shared" si="16"/>
        <v>-37983472</v>
      </c>
      <c r="K119" s="51">
        <f t="shared" si="20"/>
        <v>-25.31</v>
      </c>
      <c r="L119" s="51">
        <f t="shared" si="17"/>
        <v>1.61</v>
      </c>
      <c r="M119" s="51">
        <f t="shared" si="21"/>
        <v>0.75</v>
      </c>
      <c r="N119" s="51">
        <f t="shared" si="18"/>
        <v>0.99</v>
      </c>
      <c r="O119" s="51">
        <f t="shared" si="19"/>
        <v>1</v>
      </c>
    </row>
    <row r="120" spans="1:15" s="16" customFormat="1" ht="140.25" outlineLevel="2" x14ac:dyDescent="0.25">
      <c r="A120" s="6" t="s">
        <v>251</v>
      </c>
      <c r="B120" s="61" t="s">
        <v>252</v>
      </c>
      <c r="C120" s="67">
        <v>0</v>
      </c>
      <c r="D120" s="54">
        <v>539000</v>
      </c>
      <c r="E120" s="54">
        <v>1796700</v>
      </c>
      <c r="F120" s="54">
        <v>1796700</v>
      </c>
      <c r="G120" s="54">
        <v>1796700</v>
      </c>
      <c r="H120" s="54">
        <f>E120-C120</f>
        <v>1796700</v>
      </c>
      <c r="I120" s="54" t="s">
        <v>262</v>
      </c>
      <c r="J120" s="54">
        <f t="shared" si="16"/>
        <v>1257700</v>
      </c>
      <c r="K120" s="54">
        <f t="shared" si="20"/>
        <v>233.34</v>
      </c>
      <c r="L120" s="54" t="s">
        <v>262</v>
      </c>
      <c r="M120" s="54">
        <f t="shared" si="21"/>
        <v>3.33</v>
      </c>
      <c r="N120" s="54">
        <f t="shared" si="18"/>
        <v>1</v>
      </c>
      <c r="O120" s="54">
        <f t="shared" si="19"/>
        <v>1</v>
      </c>
    </row>
    <row r="121" spans="1:15" ht="89.25" outlineLevel="4" x14ac:dyDescent="0.25">
      <c r="A121" s="6" t="s">
        <v>167</v>
      </c>
      <c r="B121" s="37" t="s">
        <v>168</v>
      </c>
      <c r="C121" s="65">
        <v>4807900</v>
      </c>
      <c r="D121" s="58">
        <v>4739600</v>
      </c>
      <c r="E121" s="52">
        <v>4754700</v>
      </c>
      <c r="F121" s="52">
        <v>4789700</v>
      </c>
      <c r="G121" s="52">
        <v>4789700</v>
      </c>
      <c r="H121" s="54">
        <f t="shared" si="14"/>
        <v>-53200</v>
      </c>
      <c r="I121" s="54">
        <f t="shared" si="15"/>
        <v>-1.1100000000000001</v>
      </c>
      <c r="J121" s="54">
        <f t="shared" si="16"/>
        <v>15100</v>
      </c>
      <c r="K121" s="54">
        <f t="shared" si="20"/>
        <v>0.32</v>
      </c>
      <c r="L121" s="54">
        <f t="shared" si="17"/>
        <v>0.99</v>
      </c>
      <c r="M121" s="54">
        <f t="shared" si="21"/>
        <v>1</v>
      </c>
      <c r="N121" s="54">
        <f t="shared" si="18"/>
        <v>1.01</v>
      </c>
      <c r="O121" s="54">
        <f t="shared" si="19"/>
        <v>1</v>
      </c>
    </row>
    <row r="122" spans="1:15" ht="63.75" outlineLevel="4" x14ac:dyDescent="0.25">
      <c r="A122" s="6" t="s">
        <v>169</v>
      </c>
      <c r="B122" s="37" t="s">
        <v>170</v>
      </c>
      <c r="C122" s="65">
        <v>49586310.049999997</v>
      </c>
      <c r="D122" s="58">
        <v>92233700</v>
      </c>
      <c r="E122" s="52">
        <v>100259200</v>
      </c>
      <c r="F122" s="52">
        <v>100259200</v>
      </c>
      <c r="G122" s="52">
        <v>100259200</v>
      </c>
      <c r="H122" s="54">
        <f t="shared" si="14"/>
        <v>50672889.950000003</v>
      </c>
      <c r="I122" s="54">
        <f t="shared" si="15"/>
        <v>102.19</v>
      </c>
      <c r="J122" s="54">
        <f t="shared" si="16"/>
        <v>8025500</v>
      </c>
      <c r="K122" s="54">
        <f t="shared" si="20"/>
        <v>8.6999999999999993</v>
      </c>
      <c r="L122" s="54">
        <f t="shared" si="17"/>
        <v>1.86</v>
      </c>
      <c r="M122" s="54">
        <f t="shared" si="21"/>
        <v>1.0900000000000001</v>
      </c>
      <c r="N122" s="54">
        <f t="shared" si="18"/>
        <v>1</v>
      </c>
      <c r="O122" s="54">
        <f t="shared" si="19"/>
        <v>1</v>
      </c>
    </row>
    <row r="123" spans="1:15" ht="25.5" outlineLevel="4" x14ac:dyDescent="0.25">
      <c r="A123" s="6" t="s">
        <v>171</v>
      </c>
      <c r="B123" s="37" t="s">
        <v>172</v>
      </c>
      <c r="C123" s="65">
        <v>38863893.479999997</v>
      </c>
      <c r="D123" s="52">
        <v>52561872</v>
      </c>
      <c r="E123" s="52">
        <v>5280100</v>
      </c>
      <c r="F123" s="52">
        <v>4163100</v>
      </c>
      <c r="G123" s="52">
        <v>4163100</v>
      </c>
      <c r="H123" s="54">
        <f t="shared" si="14"/>
        <v>-33583793.479999997</v>
      </c>
      <c r="I123" s="54">
        <f t="shared" si="15"/>
        <v>-86.41</v>
      </c>
      <c r="J123" s="54">
        <f t="shared" si="16"/>
        <v>-47281772</v>
      </c>
      <c r="K123" s="54">
        <f t="shared" si="20"/>
        <v>-89.95</v>
      </c>
      <c r="L123" s="54">
        <f t="shared" si="17"/>
        <v>1.35</v>
      </c>
      <c r="M123" s="54">
        <f t="shared" si="21"/>
        <v>0.1</v>
      </c>
      <c r="N123" s="54">
        <f t="shared" si="18"/>
        <v>0.79</v>
      </c>
      <c r="O123" s="54">
        <f t="shared" si="19"/>
        <v>1</v>
      </c>
    </row>
    <row r="124" spans="1:15" s="16" customFormat="1" ht="25.5" outlineLevel="4" x14ac:dyDescent="0.25">
      <c r="A124" s="24" t="s">
        <v>219</v>
      </c>
      <c r="B124" s="38" t="s">
        <v>223</v>
      </c>
      <c r="C124" s="64">
        <f>C125</f>
        <v>0</v>
      </c>
      <c r="D124" s="59">
        <f t="shared" ref="D124:G124" si="25">D125</f>
        <v>0</v>
      </c>
      <c r="E124" s="59">
        <f t="shared" si="25"/>
        <v>0</v>
      </c>
      <c r="F124" s="59">
        <f t="shared" si="25"/>
        <v>0</v>
      </c>
      <c r="G124" s="59">
        <f t="shared" si="25"/>
        <v>0</v>
      </c>
      <c r="H124" s="51">
        <f t="shared" si="14"/>
        <v>0</v>
      </c>
      <c r="I124" s="51" t="s">
        <v>262</v>
      </c>
      <c r="J124" s="51">
        <f t="shared" si="16"/>
        <v>0</v>
      </c>
      <c r="K124" s="51" t="s">
        <v>262</v>
      </c>
      <c r="L124" s="51" t="s">
        <v>262</v>
      </c>
      <c r="M124" s="51" t="s">
        <v>262</v>
      </c>
      <c r="N124" s="51" t="s">
        <v>262</v>
      </c>
      <c r="O124" s="51" t="s">
        <v>262</v>
      </c>
    </row>
    <row r="125" spans="1:15" s="26" customFormat="1" ht="38.25" outlineLevel="4" x14ac:dyDescent="0.25">
      <c r="A125" s="32" t="s">
        <v>220</v>
      </c>
      <c r="B125" s="38" t="s">
        <v>225</v>
      </c>
      <c r="C125" s="65">
        <v>0</v>
      </c>
      <c r="D125" s="56">
        <v>0</v>
      </c>
      <c r="E125" s="56">
        <v>0</v>
      </c>
      <c r="F125" s="56">
        <v>0</v>
      </c>
      <c r="G125" s="56">
        <v>0</v>
      </c>
      <c r="H125" s="54">
        <f t="shared" si="14"/>
        <v>0</v>
      </c>
      <c r="I125" s="54" t="s">
        <v>262</v>
      </c>
      <c r="J125" s="54">
        <f t="shared" si="16"/>
        <v>0</v>
      </c>
      <c r="K125" s="54" t="s">
        <v>262</v>
      </c>
      <c r="L125" s="54" t="s">
        <v>262</v>
      </c>
      <c r="M125" s="54" t="s">
        <v>262</v>
      </c>
      <c r="N125" s="54" t="s">
        <v>262</v>
      </c>
      <c r="O125" s="54" t="s">
        <v>262</v>
      </c>
    </row>
    <row r="126" spans="1:15" s="16" customFormat="1" ht="76.5" outlineLevel="4" x14ac:dyDescent="0.25">
      <c r="A126" s="34" t="s">
        <v>237</v>
      </c>
      <c r="B126" s="46" t="s">
        <v>239</v>
      </c>
      <c r="C126" s="64">
        <f>C127</f>
        <v>70440.86</v>
      </c>
      <c r="D126" s="51">
        <f t="shared" ref="D126:G126" si="26">D127</f>
        <v>137760.34</v>
      </c>
      <c r="E126" s="51">
        <f t="shared" si="26"/>
        <v>0</v>
      </c>
      <c r="F126" s="51">
        <f t="shared" si="26"/>
        <v>0</v>
      </c>
      <c r="G126" s="51">
        <f t="shared" si="26"/>
        <v>0</v>
      </c>
      <c r="H126" s="51">
        <f t="shared" si="14"/>
        <v>-70440.86</v>
      </c>
      <c r="I126" s="51">
        <f t="shared" si="15"/>
        <v>-100</v>
      </c>
      <c r="J126" s="51">
        <f t="shared" si="16"/>
        <v>-137760.34</v>
      </c>
      <c r="K126" s="51">
        <f t="shared" si="20"/>
        <v>-100</v>
      </c>
      <c r="L126" s="51">
        <f t="shared" si="17"/>
        <v>1.96</v>
      </c>
      <c r="M126" s="51">
        <f t="shared" si="21"/>
        <v>0</v>
      </c>
      <c r="N126" s="51" t="s">
        <v>262</v>
      </c>
      <c r="O126" s="51" t="s">
        <v>262</v>
      </c>
    </row>
    <row r="127" spans="1:15" s="26" customFormat="1" ht="38.25" outlineLevel="4" x14ac:dyDescent="0.25">
      <c r="A127" s="35" t="s">
        <v>238</v>
      </c>
      <c r="B127" s="47" t="s">
        <v>240</v>
      </c>
      <c r="C127" s="68">
        <v>70440.86</v>
      </c>
      <c r="D127" s="58">
        <v>137760.34</v>
      </c>
      <c r="E127" s="56">
        <v>0</v>
      </c>
      <c r="F127" s="56">
        <v>0</v>
      </c>
      <c r="G127" s="56">
        <v>0</v>
      </c>
      <c r="H127" s="54">
        <f t="shared" si="14"/>
        <v>-70440.86</v>
      </c>
      <c r="I127" s="54">
        <f t="shared" si="15"/>
        <v>-100</v>
      </c>
      <c r="J127" s="54">
        <f t="shared" si="16"/>
        <v>-137760.34</v>
      </c>
      <c r="K127" s="54">
        <f t="shared" si="20"/>
        <v>-100</v>
      </c>
      <c r="L127" s="54">
        <f t="shared" si="17"/>
        <v>1.96</v>
      </c>
      <c r="M127" s="54">
        <f t="shared" si="21"/>
        <v>0</v>
      </c>
      <c r="N127" s="54" t="s">
        <v>262</v>
      </c>
      <c r="O127" s="54" t="s">
        <v>262</v>
      </c>
    </row>
    <row r="128" spans="1:15" s="16" customFormat="1" ht="51" outlineLevel="4" x14ac:dyDescent="0.25">
      <c r="A128" s="33" t="s">
        <v>221</v>
      </c>
      <c r="B128" s="38" t="s">
        <v>224</v>
      </c>
      <c r="C128" s="64">
        <f>C129</f>
        <v>-491982.4</v>
      </c>
      <c r="D128" s="59">
        <f t="shared" ref="D128:G128" si="27">D129</f>
        <v>-944577.21</v>
      </c>
      <c r="E128" s="59">
        <f t="shared" si="27"/>
        <v>0</v>
      </c>
      <c r="F128" s="59">
        <f t="shared" si="27"/>
        <v>0</v>
      </c>
      <c r="G128" s="59">
        <f t="shared" si="27"/>
        <v>0</v>
      </c>
      <c r="H128" s="51">
        <f t="shared" si="14"/>
        <v>491982.4</v>
      </c>
      <c r="I128" s="51">
        <f t="shared" si="15"/>
        <v>-100</v>
      </c>
      <c r="J128" s="51">
        <f t="shared" si="16"/>
        <v>944577.21</v>
      </c>
      <c r="K128" s="51">
        <f t="shared" si="20"/>
        <v>-100</v>
      </c>
      <c r="L128" s="51">
        <f t="shared" si="17"/>
        <v>1.92</v>
      </c>
      <c r="M128" s="51">
        <f t="shared" si="21"/>
        <v>0</v>
      </c>
      <c r="N128" s="51" t="s">
        <v>262</v>
      </c>
      <c r="O128" s="51" t="s">
        <v>262</v>
      </c>
    </row>
    <row r="129" spans="1:15" s="26" customFormat="1" ht="51" outlineLevel="4" x14ac:dyDescent="0.25">
      <c r="A129" s="25" t="s">
        <v>222</v>
      </c>
      <c r="B129" s="38" t="s">
        <v>226</v>
      </c>
      <c r="C129" s="65">
        <v>-491982.4</v>
      </c>
      <c r="D129" s="56">
        <v>-944577.21</v>
      </c>
      <c r="E129" s="56">
        <v>0</v>
      </c>
      <c r="F129" s="56">
        <v>0</v>
      </c>
      <c r="G129" s="56">
        <v>0</v>
      </c>
      <c r="H129" s="54">
        <f t="shared" si="14"/>
        <v>491982.4</v>
      </c>
      <c r="I129" s="54">
        <f t="shared" si="15"/>
        <v>-100</v>
      </c>
      <c r="J129" s="54">
        <f t="shared" si="16"/>
        <v>944577.21</v>
      </c>
      <c r="K129" s="54">
        <f t="shared" si="20"/>
        <v>-100</v>
      </c>
      <c r="L129" s="54">
        <f t="shared" si="17"/>
        <v>1.92</v>
      </c>
      <c r="M129" s="54">
        <f t="shared" si="21"/>
        <v>0</v>
      </c>
      <c r="N129" s="54" t="s">
        <v>262</v>
      </c>
      <c r="O129" s="54" t="s">
        <v>262</v>
      </c>
    </row>
    <row r="130" spans="1:15" ht="12.75" customHeight="1" x14ac:dyDescent="0.25">
      <c r="A130" s="7" t="s">
        <v>173</v>
      </c>
      <c r="B130" s="20"/>
      <c r="C130" s="66">
        <f>C10+C94</f>
        <v>3299018661.1199999</v>
      </c>
      <c r="D130" s="55">
        <f>D10+D94</f>
        <v>3833404820.3899999</v>
      </c>
      <c r="E130" s="55">
        <f>E10+E94</f>
        <v>3664867915.2399998</v>
      </c>
      <c r="F130" s="55">
        <f>F10+F94</f>
        <v>3650400336.9000001</v>
      </c>
      <c r="G130" s="55">
        <f>G10+G94</f>
        <v>3449643006.8400002</v>
      </c>
      <c r="H130" s="51">
        <f t="shared" si="14"/>
        <v>365849254.11999989</v>
      </c>
      <c r="I130" s="51">
        <f t="shared" si="15"/>
        <v>11.09</v>
      </c>
      <c r="J130" s="51">
        <f t="shared" si="16"/>
        <v>-168536905.1500001</v>
      </c>
      <c r="K130" s="51">
        <f t="shared" si="20"/>
        <v>-4.4000000000000004</v>
      </c>
      <c r="L130" s="51">
        <f t="shared" si="17"/>
        <v>1.1599999999999999</v>
      </c>
      <c r="M130" s="51">
        <f t="shared" si="21"/>
        <v>0.96</v>
      </c>
      <c r="N130" s="51">
        <f t="shared" si="18"/>
        <v>1</v>
      </c>
      <c r="O130" s="51">
        <f t="shared" si="19"/>
        <v>0.95</v>
      </c>
    </row>
    <row r="131" spans="1:15" ht="12.75" customHeight="1" x14ac:dyDescent="0.25">
      <c r="A131" s="8"/>
      <c r="B131" s="21"/>
      <c r="C131" s="69"/>
      <c r="D131" s="49"/>
      <c r="E131" s="49"/>
      <c r="F131" s="49"/>
      <c r="G131" s="49"/>
      <c r="H131" s="2"/>
      <c r="I131" s="2"/>
      <c r="J131" s="50"/>
      <c r="K131" s="17"/>
      <c r="L131" s="50"/>
      <c r="M131" s="50"/>
      <c r="N131" s="50"/>
      <c r="O131" s="50"/>
    </row>
    <row r="132" spans="1:15" ht="12.75" customHeight="1" x14ac:dyDescent="0.25">
      <c r="A132" s="85"/>
      <c r="B132" s="85"/>
      <c r="C132" s="85"/>
      <c r="D132" s="85"/>
      <c r="E132" s="86"/>
      <c r="I132" s="9"/>
    </row>
  </sheetData>
  <mergeCells count="15">
    <mergeCell ref="H7:I7"/>
    <mergeCell ref="J7:K7"/>
    <mergeCell ref="L7:O7"/>
    <mergeCell ref="A3:O3"/>
    <mergeCell ref="A132:E132"/>
    <mergeCell ref="A7:A8"/>
    <mergeCell ref="B7:B8"/>
    <mergeCell ref="C7:C8"/>
    <mergeCell ref="D7:D8"/>
    <mergeCell ref="E7:G7"/>
    <mergeCell ref="A1:J1"/>
    <mergeCell ref="A2:G2"/>
    <mergeCell ref="A4:G4"/>
    <mergeCell ref="A5:G5"/>
    <mergeCell ref="A6:O6"/>
  </mergeCells>
  <pageMargins left="0.98402780000000001" right="0.59027779999999996" top="0.59027779999999996" bottom="0.59027779999999996" header="0.39374999999999999" footer="0.39374999999999999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SQUERY_GENERATOR1&lt;/Code&gt;&#10;  &lt;ObjectCode&gt;SQUERY_GENERATOR1&lt;/ObjectCode&gt;&#10;  &lt;DocName&gt;Приложение № 3 2024-2026 (копия от 01.10.2021 10_10_26)(Генератор отчетов с произвольной группировкой)&lt;/DocName&gt;&#10;  &lt;VariantName&gt;Приложение № 3 2024-2026 (копия от 01.10.2021 10:10:26)&lt;/VariantName&gt;&#10;  &lt;VariantLink&gt;21894507&lt;/VariantLink&gt;&#10;  &lt;ReportCode&gt;0DBE45B16EE24923B4B3D88FCE1C85&lt;/ReportCode&gt;&#10;  &lt;SvodReportLink xsi:nil=&quot;true&quot; /&gt;&#10;  &lt;ReportLink&gt;3282142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49FAFAA-2C64-41BE-8AEA-79DB2CFA841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Трифонова Ольга Анатольевна</dc:creator>
  <cp:lastModifiedBy>Слепенкова Надежда Игоревна</cp:lastModifiedBy>
  <dcterms:created xsi:type="dcterms:W3CDTF">2023-12-07T09:16:07Z</dcterms:created>
  <dcterms:modified xsi:type="dcterms:W3CDTF">2024-11-22T13:28:41Z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Приложение № 3 2024-2026 (копия от 01.10.2021 10_10_26)(Генератор отчетов с произвольной группировкой)</vt:lpwstr>
  </property>
  <property fmtid="{D5CDD505-2E9C-101B-9397-08002B2CF9AE}" pid="3" name="Название отчета">
    <vt:lpwstr>Приложение № 3 2024-2026 (копия от 01.10.2021 10_10_26).xlsx</vt:lpwstr>
  </property>
  <property fmtid="{D5CDD505-2E9C-101B-9397-08002B2CF9AE}" pid="4" name="Версия клиента">
    <vt:lpwstr>23.2.10.10120 (.NET 4.7.2)</vt:lpwstr>
  </property>
  <property fmtid="{D5CDD505-2E9C-101B-9397-08002B2CF9AE}" pid="5" name="Версия базы">
    <vt:lpwstr>23.2.2260.37096921</vt:lpwstr>
  </property>
  <property fmtid="{D5CDD505-2E9C-101B-9397-08002B2CF9AE}" pid="6" name="Тип сервера">
    <vt:lpwstr>MSSQL</vt:lpwstr>
  </property>
  <property fmtid="{D5CDD505-2E9C-101B-9397-08002B2CF9AE}" pid="7" name="Сервер">
    <vt:lpwstr>madm-sql2008</vt:lpwstr>
  </property>
  <property fmtid="{D5CDD505-2E9C-101B-9397-08002B2CF9AE}" pid="8" name="База">
    <vt:lpwstr>agb_2024</vt:lpwstr>
  </property>
  <property fmtid="{D5CDD505-2E9C-101B-9397-08002B2CF9AE}" pid="9" name="Пользователь">
    <vt:lpwstr>трифонова-оа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используется</vt:lpwstr>
  </property>
</Properties>
</file>