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15" windowWidth="19095" windowHeight="11520"/>
  </bookViews>
  <sheets>
    <sheet name="ДДТ" sheetId="2" r:id="rId1"/>
  </sheets>
  <definedNames>
    <definedName name="_xlnm.Print_Titles" localSheetId="0">ДДТ!$37:$39</definedName>
    <definedName name="_xlnm.Print_Area" localSheetId="0">ДДТ!$A$1:$K$46</definedName>
  </definedNames>
  <calcPr calcId="145621"/>
</workbook>
</file>

<file path=xl/calcChain.xml><?xml version="1.0" encoding="utf-8"?>
<calcChain xmlns="http://schemas.openxmlformats.org/spreadsheetml/2006/main">
  <c r="K46" i="2" l="1"/>
  <c r="K41" i="2"/>
  <c r="K42" i="2"/>
  <c r="K43" i="2"/>
  <c r="K44" i="2"/>
  <c r="K45" i="2"/>
  <c r="K40" i="2"/>
  <c r="I41" i="2"/>
  <c r="J41" i="2"/>
  <c r="K30" i="2"/>
  <c r="K31" i="2"/>
  <c r="K32" i="2"/>
  <c r="K33" i="2"/>
  <c r="K34" i="2"/>
  <c r="K29" i="2"/>
  <c r="K35" i="2" s="1"/>
  <c r="K18" i="2"/>
  <c r="K19" i="2"/>
  <c r="K20" i="2"/>
  <c r="K21" i="2"/>
  <c r="K24" i="2" s="1"/>
  <c r="K22" i="2"/>
  <c r="K23" i="2"/>
  <c r="L46" i="2"/>
  <c r="M46" i="2" s="1"/>
  <c r="L45" i="2"/>
  <c r="M45" i="2" s="1"/>
  <c r="L44" i="2"/>
  <c r="M44" i="2" s="1"/>
  <c r="L43" i="2"/>
  <c r="M43" i="2" s="1"/>
  <c r="L42" i="2"/>
  <c r="M42" i="2" s="1"/>
  <c r="L41" i="2"/>
  <c r="M41" i="2" s="1"/>
  <c r="L40" i="2"/>
  <c r="M40" i="2" s="1"/>
  <c r="L34" i="2"/>
  <c r="M34" i="2" s="1"/>
  <c r="L33" i="2"/>
  <c r="M33" i="2" s="1"/>
  <c r="L32" i="2"/>
  <c r="M32" i="2" s="1"/>
  <c r="L31" i="2"/>
  <c r="M31" i="2" s="1"/>
  <c r="L30" i="2"/>
  <c r="M30" i="2" s="1"/>
  <c r="L29" i="2"/>
  <c r="M29" i="2" s="1"/>
  <c r="L19" i="2"/>
  <c r="M19" i="2" s="1"/>
  <c r="L20" i="2"/>
  <c r="M20" i="2" s="1"/>
  <c r="L21" i="2"/>
  <c r="M21" i="2" s="1"/>
  <c r="L22" i="2"/>
  <c r="M22" i="2" s="1"/>
  <c r="L23" i="2"/>
  <c r="M23" i="2" s="1"/>
  <c r="M18" i="2"/>
  <c r="L18" i="2"/>
  <c r="E13" i="2"/>
  <c r="I7" i="2"/>
  <c r="I8" i="2"/>
  <c r="I9" i="2"/>
  <c r="I10" i="2"/>
  <c r="I11" i="2"/>
  <c r="I12" i="2"/>
  <c r="D24" i="2"/>
  <c r="E24" i="2"/>
  <c r="L24" i="2" s="1"/>
  <c r="M24" i="2" s="1"/>
  <c r="F24" i="2"/>
  <c r="G24" i="2"/>
  <c r="H24" i="2"/>
  <c r="C24" i="2"/>
  <c r="D35" i="2"/>
  <c r="E35" i="2"/>
  <c r="L35" i="2" s="1"/>
  <c r="M35" i="2" s="1"/>
  <c r="F35" i="2"/>
  <c r="G35" i="2"/>
  <c r="H35" i="2"/>
  <c r="C35" i="2"/>
  <c r="H46" i="2"/>
  <c r="G46" i="2"/>
  <c r="J46" i="2" s="1"/>
  <c r="F46" i="2"/>
  <c r="E46" i="2"/>
  <c r="D46" i="2"/>
  <c r="C46" i="2"/>
  <c r="I46" i="2"/>
  <c r="C13" i="2"/>
  <c r="J12" i="2"/>
  <c r="K12" i="2"/>
  <c r="J45" i="2"/>
  <c r="I45" i="2"/>
  <c r="J34" i="2"/>
  <c r="I34" i="2"/>
  <c r="I23" i="2"/>
  <c r="J23" i="2"/>
  <c r="D13" i="2"/>
  <c r="J9" i="2"/>
  <c r="J7" i="2"/>
  <c r="I42" i="2"/>
  <c r="J42" i="2"/>
  <c r="I43" i="2"/>
  <c r="J43" i="2"/>
  <c r="I44" i="2"/>
  <c r="J44" i="2"/>
  <c r="J40" i="2"/>
  <c r="I30" i="2"/>
  <c r="J30" i="2"/>
  <c r="I31" i="2"/>
  <c r="J31" i="2"/>
  <c r="I32" i="2"/>
  <c r="J32" i="2"/>
  <c r="I33" i="2"/>
  <c r="J33" i="2"/>
  <c r="J29" i="2"/>
  <c r="J35" i="2" s="1"/>
  <c r="I19" i="2"/>
  <c r="J19" i="2"/>
  <c r="I20" i="2"/>
  <c r="J20" i="2"/>
  <c r="I21" i="2"/>
  <c r="J21" i="2"/>
  <c r="I22" i="2"/>
  <c r="J22" i="2"/>
  <c r="J18" i="2"/>
  <c r="J24" i="2" s="1"/>
  <c r="J8" i="2"/>
  <c r="K8" i="2"/>
  <c r="K9" i="2"/>
  <c r="J10" i="2"/>
  <c r="K10" i="2"/>
  <c r="J11" i="2"/>
  <c r="K11" i="2"/>
  <c r="K7" i="2"/>
  <c r="G13" i="2" l="1"/>
  <c r="J13" i="2" s="1"/>
  <c r="F13" i="2"/>
  <c r="I13" i="2" s="1"/>
  <c r="H13" i="2"/>
  <c r="K13" i="2" s="1"/>
  <c r="I40" i="2"/>
  <c r="I29" i="2"/>
  <c r="I35" i="2" s="1"/>
  <c r="I18" i="2"/>
  <c r="I24" i="2" s="1"/>
</calcChain>
</file>

<file path=xl/sharedStrings.xml><?xml version="1.0" encoding="utf-8"?>
<sst xmlns="http://schemas.openxmlformats.org/spreadsheetml/2006/main" count="126" uniqueCount="40">
  <si>
    <t>Содержание муниципальной услуги</t>
  </si>
  <si>
    <t>Направленность
группы</t>
  </si>
  <si>
    <t>ИТОГО среднегодовая численность</t>
  </si>
  <si>
    <t>Количество объединений</t>
  </si>
  <si>
    <t>Кол-во обучающихся</t>
  </si>
  <si>
    <t>Количество часов</t>
  </si>
  <si>
    <t>Художественная</t>
  </si>
  <si>
    <t>Физкультурно-спортивная</t>
  </si>
  <si>
    <t>Естественнонаучная</t>
  </si>
  <si>
    <t>Техническая</t>
  </si>
  <si>
    <t>ИТОГО</t>
  </si>
  <si>
    <t>Потребность оказания муниципальных услуг на 2021 год</t>
  </si>
  <si>
    <t>по состоянию на 01.09.2021</t>
  </si>
  <si>
    <t>Потребность оказания муниципальных услуг на 2022 год</t>
  </si>
  <si>
    <t xml:space="preserve">ПРОГНОЗНАЯ численность по состоянию на 01.01.2022
</t>
  </si>
  <si>
    <t>по состоянию на 01.09.2022</t>
  </si>
  <si>
    <t>Потребность оказания муниципальных услуг на 2023 год</t>
  </si>
  <si>
    <t xml:space="preserve">ПРОГНОЗНАЯ численность по состоянию на 01.01.2023
</t>
  </si>
  <si>
    <t>по состоянию на 01.09.2023</t>
  </si>
  <si>
    <t>Показатели, характеризующие объём оказываемой муниципальной услуги на предоставление общедоступного образования в муниципальном бюджетном учреждении дополнительного образования "Дом детского творчества имени академика А.Е.Ферсмана"</t>
  </si>
  <si>
    <t>Уникальный номер муниципальной услуги</t>
  </si>
  <si>
    <t>Направленность</t>
  </si>
  <si>
    <t>Средняя за 8 мес.</t>
  </si>
  <si>
    <t>Приложение № 4 к приказу Управления образования от 16.06.2021 № 101-11/о</t>
  </si>
  <si>
    <t>Потребность оказания муниципальных услуг на 2024 год</t>
  </si>
  <si>
    <t>по состоянию на 01.09.2024</t>
  </si>
  <si>
    <t xml:space="preserve">Художественная </t>
  </si>
  <si>
    <t>Социально-гуманитарная</t>
  </si>
  <si>
    <t xml:space="preserve">Физкультурно-спортивная </t>
  </si>
  <si>
    <t xml:space="preserve">Техническая </t>
  </si>
  <si>
    <t>Туристско-краеведческая</t>
  </si>
  <si>
    <t xml:space="preserve">Средняя численность за 8 мес. 2021 г.      </t>
  </si>
  <si>
    <t>Средняя численность за 8 мес. 2021 г.</t>
  </si>
  <si>
    <t>ПРОГНОЗНАЯ численность по состоянию на 01.01.2024</t>
  </si>
  <si>
    <t>804200О.99.0.ББ52АЕ76000</t>
  </si>
  <si>
    <t>804200О.99.0.ББ52АЕ52000</t>
  </si>
  <si>
    <t>804200О.99.0.ББ52АЕ28000</t>
  </si>
  <si>
    <t>804200О.99.0.ББ52АЕ04000</t>
  </si>
  <si>
    <t>801012О.99.0.ББ57АЖ00000</t>
  </si>
  <si>
    <t>804200О.99.0.ББ52АЖ24000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</si>
</sst>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_-* #,##0.0\ _₽_-;\-* #,##0.0\ _₽_-;_-* &quot;-&quot;??\ _₽_-;_-@_-"/>
    <numFmt numFmtId="167" formatCode="0.000"/>
    <numFmt numFmtId="168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1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</cellStyleXfs>
  <cellXfs count="52">
    <xf numFmtId="0" fontId="0" fillId="0" borderId="0" xfId="0"/>
    <xf numFmtId="3" fontId="9" fillId="0" borderId="1" xfId="13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165" fontId="8" fillId="2" borderId="5" xfId="14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165" fontId="5" fillId="0" borderId="1" xfId="16" applyNumberFormat="1" applyFont="1" applyFill="1" applyBorder="1" applyAlignment="1">
      <alignment horizontal="center" vertical="center" wrapText="1"/>
    </xf>
    <xf numFmtId="165" fontId="5" fillId="0" borderId="1" xfId="16" applyNumberFormat="1" applyFont="1" applyFill="1" applyBorder="1" applyAlignment="1">
      <alignment horizontal="center" vertical="center"/>
    </xf>
    <xf numFmtId="0" fontId="5" fillId="0" borderId="1" xfId="17" applyFont="1" applyFill="1" applyBorder="1" applyAlignment="1">
      <alignment horizontal="center" vertical="center" wrapText="1"/>
    </xf>
    <xf numFmtId="165" fontId="5" fillId="0" borderId="1" xfId="18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5" fillId="0" borderId="1" xfId="18" applyNumberFormat="1" applyFont="1" applyFill="1" applyBorder="1" applyAlignment="1">
      <alignment horizontal="center" vertical="center"/>
    </xf>
    <xf numFmtId="165" fontId="5" fillId="0" borderId="1" xfId="19" applyNumberFormat="1" applyFont="1" applyFill="1" applyBorder="1" applyAlignment="1">
      <alignment horizontal="center" vertical="center" wrapText="1"/>
    </xf>
    <xf numFmtId="165" fontId="5" fillId="0" borderId="1" xfId="19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5" fillId="0" borderId="1" xfId="15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167" fontId="1" fillId="0" borderId="1" xfId="0" applyNumberFormat="1" applyFont="1" applyBorder="1"/>
    <xf numFmtId="14" fontId="1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5" fontId="5" fillId="0" borderId="1" xfId="15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8" fontId="13" fillId="0" borderId="0" xfId="0" applyNumberFormat="1" applyFont="1" applyFill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20">
    <cellStyle name="Обычный" xfId="0" builtinId="0"/>
    <cellStyle name="Обычный 10" xfId="13"/>
    <cellStyle name="Обычный 11" xfId="14"/>
    <cellStyle name="Обычный 13" xfId="15"/>
    <cellStyle name="Обычный 14" xfId="16"/>
    <cellStyle name="Обычный 15" xfId="17"/>
    <cellStyle name="Обычный 16" xfId="18"/>
    <cellStyle name="Обычный 17" xfId="19"/>
    <cellStyle name="Обычный 2" xfId="1"/>
    <cellStyle name="Обычный 2 2" xfId="2"/>
    <cellStyle name="Обычный 2 3" xfId="4"/>
    <cellStyle name="Обычный 2 4" xfId="6"/>
    <cellStyle name="Обычный 2 5" xfId="7"/>
    <cellStyle name="Обычный 3" xfId="3"/>
    <cellStyle name="Обычный 4" xfId="5"/>
    <cellStyle name="Обычный 5" xfId="8"/>
    <cellStyle name="Обычный 6" xfId="9"/>
    <cellStyle name="Обычный 7" xfId="10"/>
    <cellStyle name="Обычный 8" xfId="11"/>
    <cellStyle name="Обычный 9" xfId="12"/>
  </cellStyles>
  <dxfs count="0"/>
  <tableStyles count="0" defaultTableStyle="TableStyleMedium9" defaultPivotStyle="PivotStyleLight16"/>
  <colors>
    <mruColors>
      <color rgb="FF3399FF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"/>
  <sheetViews>
    <sheetView tabSelected="1" view="pageBreakPreview" topLeftCell="A4" zoomScaleSheetLayoutView="100" workbookViewId="0">
      <selection activeCell="K24" sqref="K24"/>
    </sheetView>
  </sheetViews>
  <sheetFormatPr defaultColWidth="9.140625" defaultRowHeight="15" x14ac:dyDescent="0.25"/>
  <cols>
    <col min="1" max="1" width="21.140625" style="6" customWidth="1"/>
    <col min="2" max="2" width="26" style="6" customWidth="1"/>
    <col min="3" max="3" width="12.85546875" style="6" customWidth="1"/>
    <col min="4" max="4" width="11.28515625" style="6" customWidth="1"/>
    <col min="5" max="5" width="14.28515625" style="6" customWidth="1"/>
    <col min="6" max="6" width="13" style="6" customWidth="1"/>
    <col min="7" max="7" width="10.28515625" style="6" customWidth="1"/>
    <col min="8" max="8" width="13.42578125" style="6" bestFit="1" customWidth="1"/>
    <col min="9" max="9" width="12.5703125" style="6" customWidth="1"/>
    <col min="10" max="10" width="10.140625" style="6" customWidth="1"/>
    <col min="11" max="11" width="13.42578125" style="6" bestFit="1" customWidth="1"/>
    <col min="12" max="12" width="9.140625" style="6"/>
    <col min="13" max="13" width="18" style="9" customWidth="1"/>
    <col min="14" max="16384" width="9.140625" style="6"/>
  </cols>
  <sheetData>
    <row r="1" spans="1:19" ht="55.5" customHeight="1" x14ac:dyDescent="0.25">
      <c r="H1" s="47" t="s">
        <v>23</v>
      </c>
      <c r="I1" s="47"/>
      <c r="J1" s="47"/>
      <c r="K1" s="47"/>
    </row>
    <row r="2" spans="1:19" ht="81.75" customHeight="1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4" spans="1:19" ht="31.5" customHeight="1" x14ac:dyDescent="0.25">
      <c r="A4" s="49" t="s">
        <v>0</v>
      </c>
      <c r="B4" s="50"/>
      <c r="C4" s="46" t="s">
        <v>11</v>
      </c>
      <c r="D4" s="46"/>
      <c r="E4" s="46"/>
      <c r="F4" s="46"/>
      <c r="G4" s="46"/>
      <c r="H4" s="46"/>
      <c r="I4" s="46"/>
      <c r="J4" s="46"/>
      <c r="K4" s="46"/>
      <c r="M4" s="10"/>
      <c r="N4" s="41"/>
      <c r="O4" s="41"/>
      <c r="P4" s="41"/>
      <c r="Q4" s="41"/>
      <c r="R4" s="41"/>
      <c r="S4" s="41"/>
    </row>
    <row r="5" spans="1:19" ht="30" customHeight="1" x14ac:dyDescent="0.25">
      <c r="A5" s="42" t="s">
        <v>1</v>
      </c>
      <c r="B5" s="42" t="s">
        <v>20</v>
      </c>
      <c r="C5" s="45" t="s">
        <v>32</v>
      </c>
      <c r="D5" s="45"/>
      <c r="E5" s="45"/>
      <c r="F5" s="45" t="s">
        <v>12</v>
      </c>
      <c r="G5" s="45"/>
      <c r="H5" s="45"/>
      <c r="I5" s="45" t="s">
        <v>2</v>
      </c>
      <c r="J5" s="45"/>
      <c r="K5" s="45"/>
    </row>
    <row r="6" spans="1:19" ht="24" x14ac:dyDescent="0.25">
      <c r="A6" s="43"/>
      <c r="B6" s="43"/>
      <c r="C6" s="1" t="s">
        <v>3</v>
      </c>
      <c r="D6" s="1" t="s">
        <v>5</v>
      </c>
      <c r="E6" s="1" t="s">
        <v>4</v>
      </c>
      <c r="F6" s="1" t="s">
        <v>3</v>
      </c>
      <c r="G6" s="1" t="s">
        <v>5</v>
      </c>
      <c r="H6" s="1" t="s">
        <v>4</v>
      </c>
      <c r="I6" s="1" t="s">
        <v>3</v>
      </c>
      <c r="J6" s="1" t="s">
        <v>5</v>
      </c>
      <c r="K6" s="1" t="s">
        <v>4</v>
      </c>
      <c r="M6" s="27"/>
      <c r="N6" s="41" t="s">
        <v>31</v>
      </c>
      <c r="O6" s="41"/>
      <c r="P6" s="41"/>
      <c r="Q6" s="41"/>
      <c r="R6" s="41"/>
      <c r="S6" s="41"/>
    </row>
    <row r="7" spans="1:19" ht="30" x14ac:dyDescent="0.25">
      <c r="A7" s="14" t="s">
        <v>26</v>
      </c>
      <c r="B7" s="24" t="s">
        <v>34</v>
      </c>
      <c r="C7" s="25">
        <v>42</v>
      </c>
      <c r="D7" s="34">
        <v>241</v>
      </c>
      <c r="E7" s="35">
        <v>508.6</v>
      </c>
      <c r="F7" s="22">
        <v>43</v>
      </c>
      <c r="G7" s="22">
        <v>245</v>
      </c>
      <c r="H7" s="22">
        <v>562</v>
      </c>
      <c r="I7" s="7">
        <f>ROUND((C7*8+F7*4)/12,0)</f>
        <v>42</v>
      </c>
      <c r="J7" s="7">
        <f t="shared" ref="J7" si="0">ROUND((D7*8+G7*4)/12,0)</f>
        <v>242</v>
      </c>
      <c r="K7" s="7">
        <f t="shared" ref="K7" si="1">ROUND((E7*8+H7*4)/12,0)</f>
        <v>526</v>
      </c>
      <c r="M7" s="27"/>
      <c r="N7" s="27"/>
      <c r="O7" s="27"/>
      <c r="P7" s="27"/>
      <c r="Q7" s="27"/>
      <c r="R7" s="27"/>
      <c r="S7" s="27"/>
    </row>
    <row r="8" spans="1:19" ht="30" x14ac:dyDescent="0.25">
      <c r="A8" s="14" t="s">
        <v>27</v>
      </c>
      <c r="B8" s="24" t="s">
        <v>39</v>
      </c>
      <c r="C8" s="36">
        <v>0</v>
      </c>
      <c r="D8" s="34">
        <v>0</v>
      </c>
      <c r="E8" s="35">
        <v>0</v>
      </c>
      <c r="F8" s="22">
        <v>2</v>
      </c>
      <c r="G8" s="22">
        <v>8</v>
      </c>
      <c r="H8" s="22">
        <v>30</v>
      </c>
      <c r="I8" s="7">
        <f t="shared" ref="I8:I11" si="2">ROUND((C8*8+F8*4)/12,0)</f>
        <v>1</v>
      </c>
      <c r="J8" s="7">
        <f t="shared" ref="J8:J11" si="3">ROUND((D8*8+G8*4)/12,0)</f>
        <v>3</v>
      </c>
      <c r="K8" s="7">
        <f t="shared" ref="K8:K11" si="4">ROUND((E8*8+H8*4)/12,0)</f>
        <v>10</v>
      </c>
      <c r="M8" s="30" t="s">
        <v>21</v>
      </c>
      <c r="N8" s="33">
        <v>44197</v>
      </c>
      <c r="O8" s="33">
        <v>44228</v>
      </c>
      <c r="P8" s="33">
        <v>44256</v>
      </c>
      <c r="Q8" s="33">
        <v>44287</v>
      </c>
      <c r="R8" s="33">
        <v>44317</v>
      </c>
      <c r="S8" s="28" t="s">
        <v>22</v>
      </c>
    </row>
    <row r="9" spans="1:19" ht="30" x14ac:dyDescent="0.25">
      <c r="A9" s="14" t="s">
        <v>28</v>
      </c>
      <c r="B9" s="24" t="s">
        <v>35</v>
      </c>
      <c r="C9" s="36">
        <v>35</v>
      </c>
      <c r="D9" s="34">
        <v>192</v>
      </c>
      <c r="E9" s="35">
        <v>370.5</v>
      </c>
      <c r="F9" s="23">
        <v>31</v>
      </c>
      <c r="G9" s="23">
        <v>181</v>
      </c>
      <c r="H9" s="23">
        <v>342</v>
      </c>
      <c r="I9" s="7">
        <f t="shared" si="2"/>
        <v>34</v>
      </c>
      <c r="J9" s="7">
        <f t="shared" si="3"/>
        <v>188</v>
      </c>
      <c r="K9" s="7">
        <f t="shared" si="4"/>
        <v>361</v>
      </c>
      <c r="M9" s="26" t="s">
        <v>6</v>
      </c>
      <c r="N9" s="29">
        <v>506</v>
      </c>
      <c r="O9" s="29">
        <v>509</v>
      </c>
      <c r="P9" s="26">
        <v>509</v>
      </c>
      <c r="Q9" s="26">
        <v>509</v>
      </c>
      <c r="R9" s="26">
        <v>509</v>
      </c>
      <c r="S9" s="32">
        <v>508.625</v>
      </c>
    </row>
    <row r="10" spans="1:19" ht="30" x14ac:dyDescent="0.25">
      <c r="A10" s="14" t="s">
        <v>8</v>
      </c>
      <c r="B10" s="24" t="s">
        <v>36</v>
      </c>
      <c r="C10" s="36">
        <v>8</v>
      </c>
      <c r="D10" s="34">
        <v>26</v>
      </c>
      <c r="E10" s="35">
        <v>90</v>
      </c>
      <c r="F10" s="23">
        <v>9</v>
      </c>
      <c r="G10" s="23">
        <v>25</v>
      </c>
      <c r="H10" s="23">
        <v>89</v>
      </c>
      <c r="I10" s="7">
        <f t="shared" si="2"/>
        <v>8</v>
      </c>
      <c r="J10" s="7">
        <f t="shared" si="3"/>
        <v>26</v>
      </c>
      <c r="K10" s="7">
        <f t="shared" si="4"/>
        <v>90</v>
      </c>
      <c r="M10" s="26" t="s">
        <v>7</v>
      </c>
      <c r="N10" s="29">
        <v>368</v>
      </c>
      <c r="O10" s="29">
        <v>370</v>
      </c>
      <c r="P10" s="26">
        <v>371</v>
      </c>
      <c r="Q10" s="26">
        <v>371</v>
      </c>
      <c r="R10" s="26">
        <v>371</v>
      </c>
      <c r="S10" s="32">
        <v>370.5</v>
      </c>
    </row>
    <row r="11" spans="1:19" ht="30" x14ac:dyDescent="0.25">
      <c r="A11" s="14" t="s">
        <v>29</v>
      </c>
      <c r="B11" s="24" t="s">
        <v>37</v>
      </c>
      <c r="C11" s="36">
        <v>25</v>
      </c>
      <c r="D11" s="34">
        <v>126</v>
      </c>
      <c r="E11" s="35">
        <v>358.1</v>
      </c>
      <c r="F11" s="23">
        <v>37</v>
      </c>
      <c r="G11" s="23">
        <v>122</v>
      </c>
      <c r="H11" s="23">
        <v>369</v>
      </c>
      <c r="I11" s="7">
        <f t="shared" si="2"/>
        <v>29</v>
      </c>
      <c r="J11" s="7">
        <f t="shared" si="3"/>
        <v>125</v>
      </c>
      <c r="K11" s="7">
        <f t="shared" si="4"/>
        <v>362</v>
      </c>
      <c r="M11" s="26" t="s">
        <v>8</v>
      </c>
      <c r="N11" s="29">
        <v>90</v>
      </c>
      <c r="O11" s="29">
        <v>90</v>
      </c>
      <c r="P11" s="26">
        <v>90</v>
      </c>
      <c r="Q11" s="26">
        <v>90</v>
      </c>
      <c r="R11" s="26">
        <v>90</v>
      </c>
      <c r="S11" s="32">
        <v>90</v>
      </c>
    </row>
    <row r="12" spans="1:19" ht="30" x14ac:dyDescent="0.25">
      <c r="A12" s="14" t="s">
        <v>30</v>
      </c>
      <c r="B12" s="24" t="s">
        <v>38</v>
      </c>
      <c r="C12" s="37">
        <v>0</v>
      </c>
      <c r="D12" s="34">
        <v>0</v>
      </c>
      <c r="E12" s="35">
        <v>0</v>
      </c>
      <c r="F12" s="23">
        <v>3</v>
      </c>
      <c r="G12" s="23">
        <v>3</v>
      </c>
      <c r="H12" s="23">
        <v>36</v>
      </c>
      <c r="I12" s="7">
        <f t="shared" ref="I12" si="5">ROUND((C12*8+F12*4)/12,0)</f>
        <v>1</v>
      </c>
      <c r="J12" s="7">
        <f t="shared" ref="J12" si="6">ROUND((D12*8+G12*4)/12,0)</f>
        <v>1</v>
      </c>
      <c r="K12" s="7">
        <f t="shared" ref="K12" si="7">ROUND((E12*8+H12*4)/12,0)</f>
        <v>12</v>
      </c>
      <c r="M12" s="26" t="s">
        <v>9</v>
      </c>
      <c r="N12" s="29">
        <v>359</v>
      </c>
      <c r="O12" s="29">
        <v>358</v>
      </c>
      <c r="P12" s="26">
        <v>358</v>
      </c>
      <c r="Q12" s="26">
        <v>358</v>
      </c>
      <c r="R12" s="26">
        <v>358</v>
      </c>
      <c r="S12" s="32">
        <v>358.125</v>
      </c>
    </row>
    <row r="13" spans="1:19" x14ac:dyDescent="0.25">
      <c r="A13" s="2" t="s">
        <v>10</v>
      </c>
      <c r="B13" s="2"/>
      <c r="C13" s="18">
        <f t="shared" ref="C13:F13" si="8">SUM(C7:C12)</f>
        <v>110</v>
      </c>
      <c r="D13" s="18">
        <f t="shared" si="8"/>
        <v>585</v>
      </c>
      <c r="E13" s="38">
        <f>SUM(E7:E12)</f>
        <v>1327.2</v>
      </c>
      <c r="F13" s="18">
        <f t="shared" si="8"/>
        <v>125</v>
      </c>
      <c r="G13" s="18">
        <f>SUM(G7:G12)</f>
        <v>584</v>
      </c>
      <c r="H13" s="18">
        <f t="shared" ref="H13" si="9">SUM(H7:H12)</f>
        <v>1428</v>
      </c>
      <c r="I13" s="39">
        <f>ROUND((C13*8+F13*4)/12,0)</f>
        <v>115</v>
      </c>
      <c r="J13" s="39">
        <f t="shared" ref="J13" si="10">ROUND((D13*8+G13*4)/12,0)</f>
        <v>585</v>
      </c>
      <c r="K13" s="39">
        <f t="shared" ref="K13" si="11">ROUND((E13*8+H13*4)/12,0)</f>
        <v>1361</v>
      </c>
      <c r="M13" s="31" t="s">
        <v>10</v>
      </c>
      <c r="N13" s="26">
        <v>1323</v>
      </c>
      <c r="O13" s="26">
        <v>1327</v>
      </c>
      <c r="P13" s="26">
        <v>1328</v>
      </c>
      <c r="Q13" s="26">
        <v>1328</v>
      </c>
      <c r="R13" s="26">
        <v>1328</v>
      </c>
      <c r="S13" s="32">
        <v>1327.25</v>
      </c>
    </row>
    <row r="14" spans="1:19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9" ht="24" customHeight="1" x14ac:dyDescent="0.25">
      <c r="A15" s="49" t="s">
        <v>0</v>
      </c>
      <c r="B15" s="50"/>
      <c r="C15" s="46" t="s">
        <v>13</v>
      </c>
      <c r="D15" s="46"/>
      <c r="E15" s="46"/>
      <c r="F15" s="46"/>
      <c r="G15" s="46"/>
      <c r="H15" s="46"/>
      <c r="I15" s="46"/>
      <c r="J15" s="46"/>
      <c r="K15" s="46"/>
    </row>
    <row r="16" spans="1:19" ht="32.25" customHeight="1" x14ac:dyDescent="0.25">
      <c r="A16" s="42" t="s">
        <v>1</v>
      </c>
      <c r="B16" s="42" t="s">
        <v>20</v>
      </c>
      <c r="C16" s="45" t="s">
        <v>14</v>
      </c>
      <c r="D16" s="45"/>
      <c r="E16" s="45"/>
      <c r="F16" s="45" t="s">
        <v>15</v>
      </c>
      <c r="G16" s="45"/>
      <c r="H16" s="45"/>
      <c r="I16" s="45" t="s">
        <v>2</v>
      </c>
      <c r="J16" s="45"/>
      <c r="K16" s="45"/>
    </row>
    <row r="17" spans="1:13" ht="24" x14ac:dyDescent="0.25">
      <c r="A17" s="43"/>
      <c r="B17" s="43"/>
      <c r="C17" s="1" t="s">
        <v>3</v>
      </c>
      <c r="D17" s="1" t="s">
        <v>5</v>
      </c>
      <c r="E17" s="1" t="s">
        <v>4</v>
      </c>
      <c r="F17" s="1" t="s">
        <v>3</v>
      </c>
      <c r="G17" s="1" t="s">
        <v>5</v>
      </c>
      <c r="H17" s="1" t="s">
        <v>4</v>
      </c>
      <c r="I17" s="1" t="s">
        <v>3</v>
      </c>
      <c r="J17" s="1" t="s">
        <v>5</v>
      </c>
      <c r="K17" s="1" t="s">
        <v>4</v>
      </c>
    </row>
    <row r="18" spans="1:13" ht="30" x14ac:dyDescent="0.25">
      <c r="A18" s="14" t="s">
        <v>26</v>
      </c>
      <c r="B18" s="24" t="s">
        <v>34</v>
      </c>
      <c r="C18" s="22">
        <v>43</v>
      </c>
      <c r="D18" s="22">
        <v>245</v>
      </c>
      <c r="E18" s="22">
        <v>562</v>
      </c>
      <c r="F18" s="20">
        <v>43</v>
      </c>
      <c r="G18" s="20">
        <v>245</v>
      </c>
      <c r="H18" s="20">
        <v>527</v>
      </c>
      <c r="I18" s="7">
        <f t="shared" ref="I18" si="12">ROUND((C18*8+F18*4)/12,0)</f>
        <v>43</v>
      </c>
      <c r="J18" s="7">
        <f t="shared" ref="J18" si="13">ROUND((D18*8+G18*4)/12,0)</f>
        <v>245</v>
      </c>
      <c r="K18" s="7">
        <f>ROUND((E18*8+H18*4)/12,1)</f>
        <v>550.29999999999995</v>
      </c>
      <c r="L18" s="6">
        <f>E18*8+H18*4</f>
        <v>6604</v>
      </c>
      <c r="M18" s="40">
        <f>L18/12</f>
        <v>550.33333333333337</v>
      </c>
    </row>
    <row r="19" spans="1:13" ht="30" x14ac:dyDescent="0.25">
      <c r="A19" s="14" t="s">
        <v>27</v>
      </c>
      <c r="B19" s="24" t="s">
        <v>39</v>
      </c>
      <c r="C19" s="22">
        <v>2</v>
      </c>
      <c r="D19" s="22">
        <v>8</v>
      </c>
      <c r="E19" s="22">
        <v>30</v>
      </c>
      <c r="F19" s="20">
        <v>2</v>
      </c>
      <c r="G19" s="20">
        <v>8</v>
      </c>
      <c r="H19" s="20">
        <v>30</v>
      </c>
      <c r="I19" s="7">
        <f t="shared" ref="I19:I21" si="14">ROUND((C19*8+F19*4)/12,0)</f>
        <v>2</v>
      </c>
      <c r="J19" s="7">
        <f t="shared" ref="J19:J21" si="15">ROUND((D19*8+G19*4)/12,0)</f>
        <v>8</v>
      </c>
      <c r="K19" s="7">
        <f t="shared" ref="K19:K23" si="16">ROUND((E19*8+H19*4)/12,1)</f>
        <v>30</v>
      </c>
      <c r="L19" s="6">
        <f t="shared" ref="L19:L24" si="17">E19*8+H19*4</f>
        <v>360</v>
      </c>
      <c r="M19" s="40">
        <f t="shared" ref="M19:M24" si="18">L19/12</f>
        <v>30</v>
      </c>
    </row>
    <row r="20" spans="1:13" ht="30" x14ac:dyDescent="0.25">
      <c r="A20" s="14" t="s">
        <v>28</v>
      </c>
      <c r="B20" s="24" t="s">
        <v>35</v>
      </c>
      <c r="C20" s="23">
        <v>31</v>
      </c>
      <c r="D20" s="23">
        <v>181</v>
      </c>
      <c r="E20" s="23">
        <v>342</v>
      </c>
      <c r="F20" s="21">
        <v>30</v>
      </c>
      <c r="G20" s="21">
        <v>175</v>
      </c>
      <c r="H20" s="21">
        <v>333</v>
      </c>
      <c r="I20" s="7">
        <f t="shared" si="14"/>
        <v>31</v>
      </c>
      <c r="J20" s="7">
        <f t="shared" si="15"/>
        <v>179</v>
      </c>
      <c r="K20" s="7">
        <f t="shared" si="16"/>
        <v>339</v>
      </c>
      <c r="L20" s="6">
        <f t="shared" si="17"/>
        <v>4068</v>
      </c>
      <c r="M20" s="40">
        <f t="shared" si="18"/>
        <v>339</v>
      </c>
    </row>
    <row r="21" spans="1:13" ht="30" x14ac:dyDescent="0.25">
      <c r="A21" s="14" t="s">
        <v>8</v>
      </c>
      <c r="B21" s="24" t="s">
        <v>36</v>
      </c>
      <c r="C21" s="23">
        <v>9</v>
      </c>
      <c r="D21" s="23">
        <v>25</v>
      </c>
      <c r="E21" s="23">
        <v>89</v>
      </c>
      <c r="F21" s="21">
        <v>9</v>
      </c>
      <c r="G21" s="21">
        <v>25</v>
      </c>
      <c r="H21" s="21">
        <v>89</v>
      </c>
      <c r="I21" s="7">
        <f t="shared" si="14"/>
        <v>9</v>
      </c>
      <c r="J21" s="7">
        <f t="shared" si="15"/>
        <v>25</v>
      </c>
      <c r="K21" s="7">
        <f t="shared" si="16"/>
        <v>89</v>
      </c>
      <c r="L21" s="6">
        <f t="shared" si="17"/>
        <v>1068</v>
      </c>
      <c r="M21" s="40">
        <f t="shared" si="18"/>
        <v>89</v>
      </c>
    </row>
    <row r="22" spans="1:13" ht="30" x14ac:dyDescent="0.25">
      <c r="A22" s="14" t="s">
        <v>29</v>
      </c>
      <c r="B22" s="24" t="s">
        <v>37</v>
      </c>
      <c r="C22" s="23">
        <v>37</v>
      </c>
      <c r="D22" s="23">
        <v>122</v>
      </c>
      <c r="E22" s="23">
        <v>369</v>
      </c>
      <c r="F22" s="21">
        <v>37</v>
      </c>
      <c r="G22" s="21">
        <v>120</v>
      </c>
      <c r="H22" s="21">
        <v>370</v>
      </c>
      <c r="I22" s="7">
        <f t="shared" ref="I22:J23" si="19">ROUND((C22*8+F22*4)/12,0)</f>
        <v>37</v>
      </c>
      <c r="J22" s="7">
        <f t="shared" si="19"/>
        <v>121</v>
      </c>
      <c r="K22" s="7">
        <f t="shared" si="16"/>
        <v>369.3</v>
      </c>
      <c r="L22" s="6">
        <f t="shared" si="17"/>
        <v>4432</v>
      </c>
      <c r="M22" s="40">
        <f t="shared" si="18"/>
        <v>369.33333333333331</v>
      </c>
    </row>
    <row r="23" spans="1:13" ht="30" x14ac:dyDescent="0.25">
      <c r="A23" s="14" t="s">
        <v>30</v>
      </c>
      <c r="B23" s="24" t="s">
        <v>38</v>
      </c>
      <c r="C23" s="23">
        <v>3</v>
      </c>
      <c r="D23" s="23">
        <v>3</v>
      </c>
      <c r="E23" s="23">
        <v>36</v>
      </c>
      <c r="F23" s="21">
        <v>3</v>
      </c>
      <c r="G23" s="21">
        <v>3</v>
      </c>
      <c r="H23" s="21">
        <v>36</v>
      </c>
      <c r="I23" s="7">
        <f t="shared" si="19"/>
        <v>3</v>
      </c>
      <c r="J23" s="7">
        <f t="shared" si="19"/>
        <v>3</v>
      </c>
      <c r="K23" s="7">
        <f t="shared" si="16"/>
        <v>36</v>
      </c>
      <c r="L23" s="6">
        <f t="shared" si="17"/>
        <v>432</v>
      </c>
      <c r="M23" s="40">
        <f t="shared" si="18"/>
        <v>36</v>
      </c>
    </row>
    <row r="24" spans="1:13" x14ac:dyDescent="0.25">
      <c r="A24" s="4" t="s">
        <v>10</v>
      </c>
      <c r="B24" s="2"/>
      <c r="C24" s="18">
        <f>SUM(C18:C23)</f>
        <v>125</v>
      </c>
      <c r="D24" s="18">
        <f t="shared" ref="D24:J24" si="20">SUM(D18:D23)</f>
        <v>584</v>
      </c>
      <c r="E24" s="18">
        <f t="shared" si="20"/>
        <v>1428</v>
      </c>
      <c r="F24" s="18">
        <f t="shared" si="20"/>
        <v>124</v>
      </c>
      <c r="G24" s="18">
        <f t="shared" si="20"/>
        <v>576</v>
      </c>
      <c r="H24" s="18">
        <f t="shared" si="20"/>
        <v>1385</v>
      </c>
      <c r="I24" s="39">
        <f t="shared" si="20"/>
        <v>125</v>
      </c>
      <c r="J24" s="39">
        <f t="shared" si="20"/>
        <v>581</v>
      </c>
      <c r="K24" s="39">
        <f>SUM(K18:K23)</f>
        <v>1413.6</v>
      </c>
      <c r="L24" s="6">
        <f t="shared" si="17"/>
        <v>16964</v>
      </c>
      <c r="M24" s="40">
        <f t="shared" si="18"/>
        <v>1413.6666666666667</v>
      </c>
    </row>
    <row r="25" spans="1:1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3" ht="22.5" customHeight="1" x14ac:dyDescent="0.25">
      <c r="A26" s="49" t="s">
        <v>0</v>
      </c>
      <c r="B26" s="50"/>
      <c r="C26" s="46" t="s">
        <v>16</v>
      </c>
      <c r="D26" s="46"/>
      <c r="E26" s="46"/>
      <c r="F26" s="46"/>
      <c r="G26" s="46"/>
      <c r="H26" s="46"/>
      <c r="I26" s="46"/>
      <c r="J26" s="46"/>
      <c r="K26" s="46"/>
    </row>
    <row r="27" spans="1:13" ht="35.25" customHeight="1" x14ac:dyDescent="0.25">
      <c r="A27" s="42" t="s">
        <v>1</v>
      </c>
      <c r="B27" s="42" t="s">
        <v>20</v>
      </c>
      <c r="C27" s="45" t="s">
        <v>17</v>
      </c>
      <c r="D27" s="45"/>
      <c r="E27" s="45"/>
      <c r="F27" s="45" t="s">
        <v>18</v>
      </c>
      <c r="G27" s="45"/>
      <c r="H27" s="45"/>
      <c r="I27" s="45" t="s">
        <v>2</v>
      </c>
      <c r="J27" s="45"/>
      <c r="K27" s="45"/>
    </row>
    <row r="28" spans="1:13" ht="24" x14ac:dyDescent="0.25">
      <c r="A28" s="43"/>
      <c r="B28" s="43"/>
      <c r="C28" s="1" t="s">
        <v>3</v>
      </c>
      <c r="D28" s="1" t="s">
        <v>5</v>
      </c>
      <c r="E28" s="1" t="s">
        <v>4</v>
      </c>
      <c r="F28" s="1" t="s">
        <v>3</v>
      </c>
      <c r="G28" s="1" t="s">
        <v>5</v>
      </c>
      <c r="H28" s="1" t="s">
        <v>4</v>
      </c>
      <c r="I28" s="1" t="s">
        <v>3</v>
      </c>
      <c r="J28" s="1" t="s">
        <v>5</v>
      </c>
      <c r="K28" s="1" t="s">
        <v>4</v>
      </c>
    </row>
    <row r="29" spans="1:13" ht="30" x14ac:dyDescent="0.25">
      <c r="A29" s="14" t="s">
        <v>26</v>
      </c>
      <c r="B29" s="24" t="s">
        <v>34</v>
      </c>
      <c r="C29" s="20">
        <v>43</v>
      </c>
      <c r="D29" s="20">
        <v>245</v>
      </c>
      <c r="E29" s="20">
        <v>527</v>
      </c>
      <c r="F29" s="15">
        <v>41</v>
      </c>
      <c r="G29" s="15">
        <v>222</v>
      </c>
      <c r="H29" s="15">
        <v>494</v>
      </c>
      <c r="I29" s="7">
        <f t="shared" ref="I29" si="21">ROUND((C29*8+F29*4)/12,0)</f>
        <v>42</v>
      </c>
      <c r="J29" s="7">
        <f t="shared" ref="J29" si="22">ROUND((D29*8+G29*4)/12,0)</f>
        <v>237</v>
      </c>
      <c r="K29" s="7">
        <f>ROUND((E29*8+H29*4)/12,1)</f>
        <v>516</v>
      </c>
      <c r="L29" s="6">
        <f>E29*8+H29*4</f>
        <v>6192</v>
      </c>
      <c r="M29" s="40">
        <f>L29/12</f>
        <v>516</v>
      </c>
    </row>
    <row r="30" spans="1:13" ht="30" x14ac:dyDescent="0.25">
      <c r="A30" s="14" t="s">
        <v>27</v>
      </c>
      <c r="B30" s="24" t="s">
        <v>39</v>
      </c>
      <c r="C30" s="20">
        <v>2</v>
      </c>
      <c r="D30" s="20">
        <v>8</v>
      </c>
      <c r="E30" s="20">
        <v>30</v>
      </c>
      <c r="F30" s="15">
        <v>2</v>
      </c>
      <c r="G30" s="15">
        <v>8</v>
      </c>
      <c r="H30" s="15">
        <v>30</v>
      </c>
      <c r="I30" s="7">
        <f t="shared" ref="I30:I34" si="23">ROUND((C30*8+F30*4)/12,0)</f>
        <v>2</v>
      </c>
      <c r="J30" s="7">
        <f t="shared" ref="J30:J34" si="24">ROUND((D30*8+G30*4)/12,0)</f>
        <v>8</v>
      </c>
      <c r="K30" s="7">
        <f t="shared" ref="K30:K34" si="25">ROUND((E30*8+H30*4)/12,1)</f>
        <v>30</v>
      </c>
      <c r="L30" s="6">
        <f t="shared" ref="L30:L35" si="26">E30*8+H30*4</f>
        <v>360</v>
      </c>
      <c r="M30" s="40">
        <f t="shared" ref="M30:M35" si="27">L30/12</f>
        <v>30</v>
      </c>
    </row>
    <row r="31" spans="1:13" ht="30" x14ac:dyDescent="0.25">
      <c r="A31" s="14" t="s">
        <v>28</v>
      </c>
      <c r="B31" s="24" t="s">
        <v>35</v>
      </c>
      <c r="C31" s="21">
        <v>30</v>
      </c>
      <c r="D31" s="21">
        <v>175</v>
      </c>
      <c r="E31" s="21">
        <v>333</v>
      </c>
      <c r="F31" s="19">
        <v>30</v>
      </c>
      <c r="G31" s="19">
        <v>179</v>
      </c>
      <c r="H31" s="19">
        <v>330</v>
      </c>
      <c r="I31" s="7">
        <f t="shared" si="23"/>
        <v>30</v>
      </c>
      <c r="J31" s="7">
        <f t="shared" si="24"/>
        <v>176</v>
      </c>
      <c r="K31" s="7">
        <f t="shared" si="25"/>
        <v>332</v>
      </c>
      <c r="L31" s="6">
        <f t="shared" si="26"/>
        <v>3984</v>
      </c>
      <c r="M31" s="40">
        <f t="shared" si="27"/>
        <v>332</v>
      </c>
    </row>
    <row r="32" spans="1:13" ht="30" x14ac:dyDescent="0.25">
      <c r="A32" s="14" t="s">
        <v>8</v>
      </c>
      <c r="B32" s="24" t="s">
        <v>36</v>
      </c>
      <c r="C32" s="21">
        <v>9</v>
      </c>
      <c r="D32" s="21">
        <v>25</v>
      </c>
      <c r="E32" s="21">
        <v>89</v>
      </c>
      <c r="F32" s="19">
        <v>10</v>
      </c>
      <c r="G32" s="19">
        <v>25</v>
      </c>
      <c r="H32" s="19">
        <v>97</v>
      </c>
      <c r="I32" s="7">
        <f t="shared" si="23"/>
        <v>9</v>
      </c>
      <c r="J32" s="7">
        <f t="shared" si="24"/>
        <v>25</v>
      </c>
      <c r="K32" s="7">
        <f t="shared" si="25"/>
        <v>91.7</v>
      </c>
      <c r="L32" s="6">
        <f t="shared" si="26"/>
        <v>1100</v>
      </c>
      <c r="M32" s="40">
        <f>L32/12</f>
        <v>91.666666666666671</v>
      </c>
    </row>
    <row r="33" spans="1:13" ht="30" x14ac:dyDescent="0.25">
      <c r="A33" s="14" t="s">
        <v>29</v>
      </c>
      <c r="B33" s="24" t="s">
        <v>37</v>
      </c>
      <c r="C33" s="21">
        <v>37</v>
      </c>
      <c r="D33" s="21">
        <v>120</v>
      </c>
      <c r="E33" s="21">
        <v>370</v>
      </c>
      <c r="F33" s="19">
        <v>37</v>
      </c>
      <c r="G33" s="19">
        <v>122</v>
      </c>
      <c r="H33" s="19">
        <v>367</v>
      </c>
      <c r="I33" s="7">
        <f t="shared" si="23"/>
        <v>37</v>
      </c>
      <c r="J33" s="7">
        <f t="shared" si="24"/>
        <v>121</v>
      </c>
      <c r="K33" s="7">
        <f t="shared" si="25"/>
        <v>369</v>
      </c>
      <c r="L33" s="6">
        <f t="shared" si="26"/>
        <v>4428</v>
      </c>
      <c r="M33" s="40">
        <f t="shared" si="27"/>
        <v>369</v>
      </c>
    </row>
    <row r="34" spans="1:13" ht="30" x14ac:dyDescent="0.25">
      <c r="A34" s="14" t="s">
        <v>30</v>
      </c>
      <c r="B34" s="24" t="s">
        <v>38</v>
      </c>
      <c r="C34" s="21">
        <v>3</v>
      </c>
      <c r="D34" s="21">
        <v>3</v>
      </c>
      <c r="E34" s="21">
        <v>36</v>
      </c>
      <c r="F34" s="19">
        <v>3</v>
      </c>
      <c r="G34" s="19">
        <v>3</v>
      </c>
      <c r="H34" s="19">
        <v>36</v>
      </c>
      <c r="I34" s="7">
        <f t="shared" si="23"/>
        <v>3</v>
      </c>
      <c r="J34" s="7">
        <f t="shared" si="24"/>
        <v>3</v>
      </c>
      <c r="K34" s="7">
        <f t="shared" si="25"/>
        <v>36</v>
      </c>
      <c r="L34" s="6">
        <f t="shared" si="26"/>
        <v>432</v>
      </c>
      <c r="M34" s="40">
        <f t="shared" si="27"/>
        <v>36</v>
      </c>
    </row>
    <row r="35" spans="1:13" x14ac:dyDescent="0.25">
      <c r="A35" s="4" t="s">
        <v>10</v>
      </c>
      <c r="B35" s="2"/>
      <c r="C35" s="18">
        <f>SUM(C29:C34)</f>
        <v>124</v>
      </c>
      <c r="D35" s="18">
        <f t="shared" ref="D35:J35" si="28">SUM(D29:D34)</f>
        <v>576</v>
      </c>
      <c r="E35" s="18">
        <f t="shared" si="28"/>
        <v>1385</v>
      </c>
      <c r="F35" s="18">
        <f t="shared" si="28"/>
        <v>123</v>
      </c>
      <c r="G35" s="18">
        <f t="shared" si="28"/>
        <v>559</v>
      </c>
      <c r="H35" s="18">
        <f t="shared" si="28"/>
        <v>1354</v>
      </c>
      <c r="I35" s="39">
        <f t="shared" si="28"/>
        <v>123</v>
      </c>
      <c r="J35" s="39">
        <f t="shared" si="28"/>
        <v>570</v>
      </c>
      <c r="K35" s="39">
        <f>SUM(K29:K34)</f>
        <v>1374.7</v>
      </c>
      <c r="L35" s="6">
        <f t="shared" si="26"/>
        <v>16496</v>
      </c>
      <c r="M35" s="40">
        <f t="shared" si="27"/>
        <v>1374.6666666666667</v>
      </c>
    </row>
    <row r="36" spans="1:13" x14ac:dyDescent="0.25">
      <c r="A36" s="3"/>
      <c r="B36" s="3"/>
      <c r="C36" s="5"/>
      <c r="D36" s="5"/>
      <c r="E36" s="5"/>
      <c r="F36" s="5"/>
      <c r="G36" s="5"/>
      <c r="H36" s="5"/>
      <c r="I36" s="5"/>
      <c r="J36" s="5"/>
      <c r="K36" s="5"/>
    </row>
    <row r="37" spans="1:13" ht="28.5" customHeight="1" x14ac:dyDescent="0.25">
      <c r="A37" s="49" t="s">
        <v>0</v>
      </c>
      <c r="B37" s="50"/>
      <c r="C37" s="51" t="s">
        <v>24</v>
      </c>
      <c r="D37" s="51"/>
      <c r="E37" s="51"/>
      <c r="F37" s="51"/>
      <c r="G37" s="51"/>
      <c r="H37" s="51"/>
      <c r="I37" s="51"/>
      <c r="J37" s="51"/>
      <c r="K37" s="51"/>
    </row>
    <row r="38" spans="1:13" ht="35.25" customHeight="1" x14ac:dyDescent="0.25">
      <c r="A38" s="42" t="s">
        <v>1</v>
      </c>
      <c r="B38" s="42" t="s">
        <v>20</v>
      </c>
      <c r="C38" s="44" t="s">
        <v>33</v>
      </c>
      <c r="D38" s="44"/>
      <c r="E38" s="44"/>
      <c r="F38" s="44" t="s">
        <v>25</v>
      </c>
      <c r="G38" s="44"/>
      <c r="H38" s="44"/>
      <c r="I38" s="44" t="s">
        <v>2</v>
      </c>
      <c r="J38" s="44"/>
      <c r="K38" s="44"/>
    </row>
    <row r="39" spans="1:13" ht="24" x14ac:dyDescent="0.25">
      <c r="A39" s="43"/>
      <c r="B39" s="43"/>
      <c r="C39" s="1" t="s">
        <v>3</v>
      </c>
      <c r="D39" s="1" t="s">
        <v>5</v>
      </c>
      <c r="E39" s="1" t="s">
        <v>4</v>
      </c>
      <c r="F39" s="1" t="s">
        <v>3</v>
      </c>
      <c r="G39" s="1" t="s">
        <v>5</v>
      </c>
      <c r="H39" s="1" t="s">
        <v>4</v>
      </c>
      <c r="I39" s="1" t="s">
        <v>3</v>
      </c>
      <c r="J39" s="1" t="s">
        <v>5</v>
      </c>
      <c r="K39" s="1" t="s">
        <v>4</v>
      </c>
    </row>
    <row r="40" spans="1:13" ht="30" x14ac:dyDescent="0.25">
      <c r="A40" s="14" t="s">
        <v>26</v>
      </c>
      <c r="B40" s="24" t="s">
        <v>34</v>
      </c>
      <c r="C40" s="15">
        <v>41</v>
      </c>
      <c r="D40" s="15">
        <v>222</v>
      </c>
      <c r="E40" s="15">
        <v>494</v>
      </c>
      <c r="F40" s="12">
        <v>41</v>
      </c>
      <c r="G40" s="12">
        <v>220</v>
      </c>
      <c r="H40" s="12">
        <v>503</v>
      </c>
      <c r="I40" s="16">
        <f t="shared" ref="I40" si="29">ROUND((C40*8+F40*4)/12,0)</f>
        <v>41</v>
      </c>
      <c r="J40" s="16">
        <f t="shared" ref="J40" si="30">ROUND((D40*8+G40*4)/12,0)</f>
        <v>221</v>
      </c>
      <c r="K40" s="16">
        <f>ROUND((E40*8+H40*4)/12,1)</f>
        <v>497</v>
      </c>
      <c r="L40" s="6">
        <f>E40*8+H40*4</f>
        <v>5964</v>
      </c>
      <c r="M40" s="40">
        <f>L40/12</f>
        <v>497</v>
      </c>
    </row>
    <row r="41" spans="1:13" ht="30" x14ac:dyDescent="0.25">
      <c r="A41" s="14" t="s">
        <v>27</v>
      </c>
      <c r="B41" s="24" t="s">
        <v>39</v>
      </c>
      <c r="C41" s="15">
        <v>2</v>
      </c>
      <c r="D41" s="15">
        <v>8</v>
      </c>
      <c r="E41" s="15">
        <v>30</v>
      </c>
      <c r="F41" s="12">
        <v>3</v>
      </c>
      <c r="G41" s="12">
        <v>12</v>
      </c>
      <c r="H41" s="12">
        <v>45</v>
      </c>
      <c r="I41" s="16">
        <f>ROUND((C41*8+F41*4)/12,0)</f>
        <v>2</v>
      </c>
      <c r="J41" s="16">
        <f t="shared" ref="J41" si="31">ROUND((D41*8+G41*4)/12,0)</f>
        <v>9</v>
      </c>
      <c r="K41" s="16">
        <f t="shared" ref="K41:K45" si="32">ROUND((E41*8+H41*4)/12,1)</f>
        <v>35</v>
      </c>
      <c r="L41" s="6">
        <f t="shared" ref="L41:L46" si="33">E41*8+H41*4</f>
        <v>420</v>
      </c>
      <c r="M41" s="40">
        <f t="shared" ref="M41:M46" si="34">L41/12</f>
        <v>35</v>
      </c>
    </row>
    <row r="42" spans="1:13" ht="30" x14ac:dyDescent="0.25">
      <c r="A42" s="14" t="s">
        <v>28</v>
      </c>
      <c r="B42" s="24" t="s">
        <v>35</v>
      </c>
      <c r="C42" s="19">
        <v>30</v>
      </c>
      <c r="D42" s="19">
        <v>179</v>
      </c>
      <c r="E42" s="19">
        <v>330</v>
      </c>
      <c r="F42" s="13">
        <v>30</v>
      </c>
      <c r="G42" s="13">
        <v>185</v>
      </c>
      <c r="H42" s="13">
        <v>320</v>
      </c>
      <c r="I42" s="16">
        <f t="shared" ref="I42:I46" si="35">ROUND((C42*8+F42*4)/12,0)</f>
        <v>30</v>
      </c>
      <c r="J42" s="16">
        <f t="shared" ref="J42:J46" si="36">ROUND((D42*8+G42*4)/12,0)</f>
        <v>181</v>
      </c>
      <c r="K42" s="16">
        <f t="shared" si="32"/>
        <v>326.7</v>
      </c>
      <c r="L42" s="6">
        <f t="shared" si="33"/>
        <v>3920</v>
      </c>
      <c r="M42" s="40">
        <f t="shared" si="34"/>
        <v>326.66666666666669</v>
      </c>
    </row>
    <row r="43" spans="1:13" ht="30" x14ac:dyDescent="0.25">
      <c r="A43" s="14" t="s">
        <v>8</v>
      </c>
      <c r="B43" s="24" t="s">
        <v>36</v>
      </c>
      <c r="C43" s="19">
        <v>10</v>
      </c>
      <c r="D43" s="19">
        <v>25</v>
      </c>
      <c r="E43" s="19">
        <v>97</v>
      </c>
      <c r="F43" s="13">
        <v>10</v>
      </c>
      <c r="G43" s="13">
        <v>25</v>
      </c>
      <c r="H43" s="13">
        <v>93</v>
      </c>
      <c r="I43" s="16">
        <f t="shared" si="35"/>
        <v>10</v>
      </c>
      <c r="J43" s="16">
        <f t="shared" si="36"/>
        <v>25</v>
      </c>
      <c r="K43" s="16">
        <f t="shared" si="32"/>
        <v>95.7</v>
      </c>
      <c r="L43" s="6">
        <f t="shared" si="33"/>
        <v>1148</v>
      </c>
      <c r="M43" s="40">
        <f t="shared" si="34"/>
        <v>95.666666666666671</v>
      </c>
    </row>
    <row r="44" spans="1:13" ht="30" x14ac:dyDescent="0.25">
      <c r="A44" s="14" t="s">
        <v>29</v>
      </c>
      <c r="B44" s="24" t="s">
        <v>37</v>
      </c>
      <c r="C44" s="19">
        <v>37</v>
      </c>
      <c r="D44" s="19">
        <v>122</v>
      </c>
      <c r="E44" s="19">
        <v>367</v>
      </c>
      <c r="F44" s="13">
        <v>38</v>
      </c>
      <c r="G44" s="13">
        <v>122</v>
      </c>
      <c r="H44" s="13">
        <v>380</v>
      </c>
      <c r="I44" s="16">
        <f t="shared" si="35"/>
        <v>37</v>
      </c>
      <c r="J44" s="16">
        <f t="shared" si="36"/>
        <v>122</v>
      </c>
      <c r="K44" s="16">
        <f t="shared" si="32"/>
        <v>371.3</v>
      </c>
      <c r="L44" s="6">
        <f t="shared" si="33"/>
        <v>4456</v>
      </c>
      <c r="M44" s="40">
        <f t="shared" si="34"/>
        <v>371.33333333333331</v>
      </c>
    </row>
    <row r="45" spans="1:13" ht="30" x14ac:dyDescent="0.25">
      <c r="A45" s="14" t="s">
        <v>30</v>
      </c>
      <c r="B45" s="24" t="s">
        <v>38</v>
      </c>
      <c r="C45" s="19">
        <v>3</v>
      </c>
      <c r="D45" s="19">
        <v>3</v>
      </c>
      <c r="E45" s="19">
        <v>36</v>
      </c>
      <c r="F45" s="13">
        <v>3</v>
      </c>
      <c r="G45" s="13">
        <v>3</v>
      </c>
      <c r="H45" s="13">
        <v>36</v>
      </c>
      <c r="I45" s="16">
        <f t="shared" si="35"/>
        <v>3</v>
      </c>
      <c r="J45" s="16">
        <f t="shared" si="36"/>
        <v>3</v>
      </c>
      <c r="K45" s="16">
        <f t="shared" si="32"/>
        <v>36</v>
      </c>
      <c r="L45" s="6">
        <f t="shared" si="33"/>
        <v>432</v>
      </c>
      <c r="M45" s="40">
        <f t="shared" si="34"/>
        <v>36</v>
      </c>
    </row>
    <row r="46" spans="1:13" x14ac:dyDescent="0.25">
      <c r="A46" s="17" t="s">
        <v>10</v>
      </c>
      <c r="B46" s="11"/>
      <c r="C46" s="8">
        <f>SUM(C40:C45)</f>
        <v>123</v>
      </c>
      <c r="D46" s="8">
        <f t="shared" ref="D46:H46" si="37">SUM(D40:D45)</f>
        <v>559</v>
      </c>
      <c r="E46" s="8">
        <f t="shared" si="37"/>
        <v>1354</v>
      </c>
      <c r="F46" s="8">
        <f t="shared" si="37"/>
        <v>125</v>
      </c>
      <c r="G46" s="8">
        <f t="shared" si="37"/>
        <v>567</v>
      </c>
      <c r="H46" s="8">
        <f t="shared" si="37"/>
        <v>1377</v>
      </c>
      <c r="I46" s="39">
        <f t="shared" si="35"/>
        <v>124</v>
      </c>
      <c r="J46" s="39">
        <f t="shared" si="36"/>
        <v>562</v>
      </c>
      <c r="K46" s="39">
        <f>ROUND((E46*8+H46*4)/12,1)</f>
        <v>1361.7</v>
      </c>
      <c r="L46" s="6">
        <f t="shared" si="33"/>
        <v>16340</v>
      </c>
      <c r="M46" s="40">
        <f t="shared" si="34"/>
        <v>1361.6666666666667</v>
      </c>
    </row>
  </sheetData>
  <mergeCells count="32">
    <mergeCell ref="H1:K1"/>
    <mergeCell ref="A2:K2"/>
    <mergeCell ref="I5:K5"/>
    <mergeCell ref="A37:B37"/>
    <mergeCell ref="C37:K37"/>
    <mergeCell ref="A26:B26"/>
    <mergeCell ref="B27:B28"/>
    <mergeCell ref="C27:E27"/>
    <mergeCell ref="F27:H27"/>
    <mergeCell ref="I27:K27"/>
    <mergeCell ref="A27:A28"/>
    <mergeCell ref="F5:H5"/>
    <mergeCell ref="C26:K26"/>
    <mergeCell ref="A4:B4"/>
    <mergeCell ref="C4:K4"/>
    <mergeCell ref="A15:B15"/>
    <mergeCell ref="N4:S4"/>
    <mergeCell ref="A38:A39"/>
    <mergeCell ref="B38:B39"/>
    <mergeCell ref="C38:E38"/>
    <mergeCell ref="F38:H38"/>
    <mergeCell ref="I38:K38"/>
    <mergeCell ref="A5:A6"/>
    <mergeCell ref="B5:B6"/>
    <mergeCell ref="C5:E5"/>
    <mergeCell ref="C15:K15"/>
    <mergeCell ref="A16:A17"/>
    <mergeCell ref="B16:B17"/>
    <mergeCell ref="C16:E16"/>
    <mergeCell ref="F16:H16"/>
    <mergeCell ref="I16:K16"/>
    <mergeCell ref="N6:S6"/>
  </mergeCells>
  <pageMargins left="0.70866141732283472" right="0.19685039370078741" top="0.74803149606299213" bottom="0.27559055118110237" header="0.31496062992125984" footer="0.31496062992125984"/>
  <pageSetup paperSize="9" scale="56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ДДТ</vt:lpstr>
      <vt:lpstr>ДДТ!Заголовки_для_печати</vt:lpstr>
      <vt:lpstr>ДДТ!Область_печати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дюков-вб</dc:creator>
  <cp:lastModifiedBy>Егошина Е.С.</cp:lastModifiedBy>
  <cp:lastPrinted>2021-12-02T12:49:39Z</cp:lastPrinted>
  <dcterms:created xsi:type="dcterms:W3CDTF">2017-05-16T09:39:21Z</dcterms:created>
  <dcterms:modified xsi:type="dcterms:W3CDTF">2021-12-02T12:49:46Z</dcterms:modified>
</cp:coreProperties>
</file>