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855" windowWidth="27495" windowHeight="11145"/>
  </bookViews>
  <sheets>
    <sheet name="Документ" sheetId="2" r:id="rId1"/>
  </sheets>
  <definedNames>
    <definedName name="_xlnm._FilterDatabase" localSheetId="0" hidden="1">Документ!$A$5:$V$6</definedName>
    <definedName name="_xlnm.Print_Titles" localSheetId="0">Документ!$7:$8</definedName>
  </definedNames>
  <calcPr calcId="145621"/>
</workbook>
</file>

<file path=xl/calcChain.xml><?xml version="1.0" encoding="utf-8"?>
<calcChain xmlns="http://schemas.openxmlformats.org/spreadsheetml/2006/main">
  <c r="O27" i="2" l="1"/>
  <c r="O129" i="2"/>
  <c r="O128" i="2"/>
  <c r="Q100" i="2"/>
  <c r="Q103" i="2"/>
  <c r="Q107" i="2"/>
  <c r="Q110" i="2"/>
  <c r="Q112" i="2"/>
  <c r="Q113" i="2"/>
  <c r="Q114" i="2"/>
  <c r="Q115" i="2"/>
  <c r="Q116" i="2"/>
  <c r="Q117" i="2"/>
  <c r="Q118" i="2"/>
  <c r="Q119" i="2"/>
  <c r="Q120" i="2"/>
  <c r="Q121" i="2"/>
  <c r="P100" i="2"/>
  <c r="P103" i="2"/>
  <c r="P107" i="2"/>
  <c r="P110" i="2"/>
  <c r="P112" i="2"/>
  <c r="P113" i="2"/>
  <c r="P114" i="2"/>
  <c r="P115" i="2"/>
  <c r="P116" i="2"/>
  <c r="P117" i="2"/>
  <c r="P118" i="2"/>
  <c r="P119" i="2"/>
  <c r="P120" i="2"/>
  <c r="P121" i="2"/>
  <c r="P122" i="2"/>
  <c r="P99" i="2"/>
  <c r="O100" i="2"/>
  <c r="Q93" i="2"/>
  <c r="Q92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P93" i="2"/>
  <c r="P92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M95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L122" i="2" l="1"/>
  <c r="J122" i="2"/>
  <c r="E94" i="2" l="1"/>
  <c r="F94" i="2"/>
  <c r="G94" i="2"/>
  <c r="H94" i="2"/>
  <c r="I94" i="2"/>
  <c r="D94" i="2"/>
  <c r="N128" i="2"/>
  <c r="L128" i="2"/>
  <c r="K128" i="2"/>
  <c r="J128" i="2"/>
  <c r="N123" i="2"/>
  <c r="L123" i="2"/>
  <c r="K123" i="2"/>
  <c r="J123" i="2"/>
  <c r="M94" i="2" l="1"/>
  <c r="E61" i="2"/>
  <c r="F61" i="2"/>
  <c r="G61" i="2"/>
  <c r="H61" i="2"/>
  <c r="I61" i="2"/>
  <c r="D61" i="2"/>
  <c r="E126" i="2"/>
  <c r="F126" i="2"/>
  <c r="G126" i="2"/>
  <c r="H126" i="2"/>
  <c r="I126" i="2"/>
  <c r="L121" i="2"/>
  <c r="J121" i="2"/>
  <c r="L105" i="2"/>
  <c r="J105" i="2"/>
  <c r="L104" i="2"/>
  <c r="J104" i="2"/>
  <c r="L103" i="2"/>
  <c r="J103" i="2"/>
  <c r="O111" i="2"/>
  <c r="M111" i="2"/>
  <c r="L111" i="2"/>
  <c r="J111" i="2"/>
  <c r="L93" i="2"/>
  <c r="J93" i="2"/>
  <c r="L92" i="2"/>
  <c r="J92" i="2"/>
  <c r="L91" i="2"/>
  <c r="J91" i="2"/>
  <c r="L90" i="2"/>
  <c r="J90" i="2"/>
  <c r="L89" i="2"/>
  <c r="J89" i="2"/>
  <c r="L85" i="2" l="1"/>
  <c r="J85" i="2"/>
  <c r="L84" i="2"/>
  <c r="J84" i="2"/>
  <c r="L82" i="2"/>
  <c r="J82" i="2"/>
  <c r="L81" i="2"/>
  <c r="J81" i="2"/>
  <c r="L80" i="2"/>
  <c r="J80" i="2"/>
  <c r="O40" i="2" l="1"/>
  <c r="O41" i="2"/>
  <c r="M40" i="2"/>
  <c r="M41" i="2"/>
  <c r="L40" i="2"/>
  <c r="L41" i="2"/>
  <c r="J40" i="2"/>
  <c r="J41" i="2"/>
  <c r="G38" i="2"/>
  <c r="H38" i="2"/>
  <c r="I38" i="2"/>
  <c r="D38" i="2"/>
  <c r="E38" i="2"/>
  <c r="F38" i="2"/>
  <c r="N12" i="2" l="1"/>
  <c r="O12" i="2"/>
  <c r="P12" i="2"/>
  <c r="Q12" i="2"/>
  <c r="N13" i="2"/>
  <c r="O13" i="2"/>
  <c r="P13" i="2"/>
  <c r="Q13" i="2"/>
  <c r="N14" i="2"/>
  <c r="O14" i="2"/>
  <c r="P14" i="2"/>
  <c r="Q14" i="2"/>
  <c r="N15" i="2"/>
  <c r="O15" i="2"/>
  <c r="P15" i="2"/>
  <c r="Q15" i="2"/>
  <c r="N17" i="2"/>
  <c r="O17" i="2"/>
  <c r="P17" i="2"/>
  <c r="Q17" i="2"/>
  <c r="N18" i="2"/>
  <c r="O18" i="2"/>
  <c r="P18" i="2"/>
  <c r="Q18" i="2"/>
  <c r="N19" i="2"/>
  <c r="O19" i="2"/>
  <c r="P19" i="2"/>
  <c r="Q19" i="2"/>
  <c r="N20" i="2"/>
  <c r="O20" i="2"/>
  <c r="P20" i="2"/>
  <c r="Q20" i="2"/>
  <c r="N22" i="2"/>
  <c r="O22" i="2"/>
  <c r="P22" i="2"/>
  <c r="Q22" i="2"/>
  <c r="N23" i="2"/>
  <c r="O23" i="2"/>
  <c r="N24" i="2"/>
  <c r="O24" i="2"/>
  <c r="P24" i="2"/>
  <c r="Q24" i="2"/>
  <c r="N25" i="2"/>
  <c r="N26" i="2"/>
  <c r="O26" i="2"/>
  <c r="P26" i="2"/>
  <c r="N27" i="2"/>
  <c r="N28" i="2"/>
  <c r="O28" i="2"/>
  <c r="N29" i="2"/>
  <c r="O29" i="2"/>
  <c r="P29" i="2"/>
  <c r="Q29" i="2"/>
  <c r="N31" i="2"/>
  <c r="O31" i="2"/>
  <c r="P31" i="2"/>
  <c r="Q31" i="2"/>
  <c r="N32" i="2"/>
  <c r="O32" i="2"/>
  <c r="P32" i="2"/>
  <c r="Q32" i="2"/>
  <c r="N33" i="2"/>
  <c r="O33" i="2"/>
  <c r="P33" i="2"/>
  <c r="Q33" i="2"/>
  <c r="N35" i="2"/>
  <c r="O35" i="2"/>
  <c r="P35" i="2"/>
  <c r="Q35" i="2"/>
  <c r="N36" i="2"/>
  <c r="O36" i="2"/>
  <c r="P36" i="2"/>
  <c r="Q36" i="2"/>
  <c r="N37" i="2"/>
  <c r="O37" i="2"/>
  <c r="P37" i="2"/>
  <c r="Q37" i="2"/>
  <c r="O39" i="2"/>
  <c r="N43" i="2"/>
  <c r="O43" i="2"/>
  <c r="P43" i="2"/>
  <c r="Q43" i="2"/>
  <c r="N44" i="2"/>
  <c r="O44" i="2"/>
  <c r="P44" i="2"/>
  <c r="Q44" i="2"/>
  <c r="N45" i="2"/>
  <c r="O45" i="2"/>
  <c r="P46" i="2"/>
  <c r="Q46" i="2"/>
  <c r="N47" i="2"/>
  <c r="O47" i="2"/>
  <c r="P47" i="2"/>
  <c r="Q47" i="2"/>
  <c r="N48" i="2"/>
  <c r="O48" i="2"/>
  <c r="P48" i="2"/>
  <c r="Q48" i="2"/>
  <c r="N50" i="2"/>
  <c r="O50" i="2"/>
  <c r="P50" i="2"/>
  <c r="Q50" i="2"/>
  <c r="N51" i="2"/>
  <c r="O51" i="2"/>
  <c r="P51" i="2"/>
  <c r="Q51" i="2"/>
  <c r="N52" i="2"/>
  <c r="O52" i="2"/>
  <c r="P52" i="2"/>
  <c r="Q52" i="2"/>
  <c r="O53" i="2"/>
  <c r="P53" i="2"/>
  <c r="Q53" i="2"/>
  <c r="N55" i="2"/>
  <c r="O55" i="2"/>
  <c r="P55" i="2"/>
  <c r="Q55" i="2"/>
  <c r="N56" i="2"/>
  <c r="O56" i="2"/>
  <c r="P56" i="2"/>
  <c r="Q56" i="2"/>
  <c r="N57" i="2"/>
  <c r="O57" i="2"/>
  <c r="P57" i="2"/>
  <c r="Q57" i="2"/>
  <c r="N59" i="2"/>
  <c r="O59" i="2"/>
  <c r="P59" i="2"/>
  <c r="Q59" i="2"/>
  <c r="N60" i="2"/>
  <c r="O60" i="2"/>
  <c r="P60" i="2"/>
  <c r="Q60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94" i="2"/>
  <c r="N95" i="2"/>
  <c r="N98" i="2"/>
  <c r="O98" i="2"/>
  <c r="P98" i="2"/>
  <c r="Q98" i="2"/>
  <c r="N99" i="2"/>
  <c r="O99" i="2"/>
  <c r="N101" i="2"/>
  <c r="N107" i="2"/>
  <c r="O107" i="2"/>
  <c r="N109" i="2"/>
  <c r="O109" i="2"/>
  <c r="N115" i="2"/>
  <c r="O115" i="2"/>
  <c r="N116" i="2"/>
  <c r="O116" i="2"/>
  <c r="O117" i="2"/>
  <c r="N119" i="2"/>
  <c r="O119" i="2"/>
  <c r="N127" i="2"/>
  <c r="N131" i="2"/>
  <c r="O131" i="2"/>
  <c r="N133" i="2"/>
  <c r="N136" i="2"/>
  <c r="M12" i="2"/>
  <c r="M13" i="2"/>
  <c r="M14" i="2"/>
  <c r="M15" i="2"/>
  <c r="M17" i="2"/>
  <c r="M18" i="2"/>
  <c r="M19" i="2"/>
  <c r="M20" i="2"/>
  <c r="M22" i="2"/>
  <c r="M23" i="2"/>
  <c r="M24" i="2"/>
  <c r="M26" i="2"/>
  <c r="M27" i="2"/>
  <c r="M28" i="2"/>
  <c r="M29" i="2"/>
  <c r="M31" i="2"/>
  <c r="M32" i="2"/>
  <c r="M33" i="2"/>
  <c r="M35" i="2"/>
  <c r="M36" i="2"/>
  <c r="M37" i="2"/>
  <c r="M39" i="2"/>
  <c r="M43" i="2"/>
  <c r="M44" i="2"/>
  <c r="M45" i="2"/>
  <c r="M47" i="2"/>
  <c r="M48" i="2"/>
  <c r="M50" i="2"/>
  <c r="M51" i="2"/>
  <c r="M52" i="2"/>
  <c r="M53" i="2"/>
  <c r="M55" i="2"/>
  <c r="M56" i="2"/>
  <c r="M57" i="2"/>
  <c r="M59" i="2"/>
  <c r="M60" i="2"/>
  <c r="M98" i="2"/>
  <c r="M99" i="2"/>
  <c r="M107" i="2"/>
  <c r="M109" i="2"/>
  <c r="M115" i="2"/>
  <c r="M116" i="2"/>
  <c r="M117" i="2"/>
  <c r="M119" i="2"/>
  <c r="M131" i="2"/>
  <c r="L12" i="2"/>
  <c r="L13" i="2"/>
  <c r="L14" i="2"/>
  <c r="L15" i="2"/>
  <c r="L17" i="2"/>
  <c r="L18" i="2"/>
  <c r="L19" i="2"/>
  <c r="L20" i="2"/>
  <c r="L22" i="2"/>
  <c r="L23" i="2"/>
  <c r="L24" i="2"/>
  <c r="L25" i="2"/>
  <c r="L26" i="2"/>
  <c r="L27" i="2"/>
  <c r="L28" i="2"/>
  <c r="L29" i="2"/>
  <c r="L31" i="2"/>
  <c r="L32" i="2"/>
  <c r="L33" i="2"/>
  <c r="L35" i="2"/>
  <c r="L36" i="2"/>
  <c r="L37" i="2"/>
  <c r="L39" i="2"/>
  <c r="L43" i="2"/>
  <c r="L44" i="2"/>
  <c r="L45" i="2"/>
  <c r="L46" i="2"/>
  <c r="L47" i="2"/>
  <c r="L48" i="2"/>
  <c r="L50" i="2"/>
  <c r="L51" i="2"/>
  <c r="L52" i="2"/>
  <c r="L53" i="2"/>
  <c r="L55" i="2"/>
  <c r="L56" i="2"/>
  <c r="L57" i="2"/>
  <c r="L59" i="2"/>
  <c r="L60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3" i="2"/>
  <c r="L86" i="2"/>
  <c r="L87" i="2"/>
  <c r="L88" i="2"/>
  <c r="L94" i="2"/>
  <c r="L95" i="2"/>
  <c r="L98" i="2"/>
  <c r="L99" i="2"/>
  <c r="L100" i="2"/>
  <c r="L101" i="2"/>
  <c r="L102" i="2"/>
  <c r="L106" i="2"/>
  <c r="L107" i="2"/>
  <c r="L109" i="2"/>
  <c r="L115" i="2"/>
  <c r="L116" i="2"/>
  <c r="L117" i="2"/>
  <c r="L118" i="2"/>
  <c r="L119" i="2"/>
  <c r="L124" i="2"/>
  <c r="L127" i="2"/>
  <c r="L129" i="2"/>
  <c r="L131" i="2"/>
  <c r="L133" i="2"/>
  <c r="L136" i="2"/>
  <c r="K12" i="2"/>
  <c r="K13" i="2"/>
  <c r="K14" i="2"/>
  <c r="K15" i="2"/>
  <c r="K17" i="2"/>
  <c r="K18" i="2"/>
  <c r="K19" i="2"/>
  <c r="K20" i="2"/>
  <c r="K22" i="2"/>
  <c r="K23" i="2"/>
  <c r="K24" i="2"/>
  <c r="K25" i="2"/>
  <c r="K26" i="2"/>
  <c r="K27" i="2"/>
  <c r="K28" i="2"/>
  <c r="K29" i="2"/>
  <c r="K31" i="2"/>
  <c r="K32" i="2"/>
  <c r="K33" i="2"/>
  <c r="K35" i="2"/>
  <c r="K36" i="2"/>
  <c r="K37" i="2"/>
  <c r="K43" i="2"/>
  <c r="K44" i="2"/>
  <c r="K45" i="2"/>
  <c r="K47" i="2"/>
  <c r="K48" i="2"/>
  <c r="K50" i="2"/>
  <c r="K51" i="2"/>
  <c r="K52" i="2"/>
  <c r="K55" i="2"/>
  <c r="K56" i="2"/>
  <c r="K57" i="2"/>
  <c r="K59" i="2"/>
  <c r="K60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94" i="2"/>
  <c r="K95" i="2"/>
  <c r="K98" i="2"/>
  <c r="K99" i="2"/>
  <c r="K101" i="2"/>
  <c r="K107" i="2"/>
  <c r="K108" i="2"/>
  <c r="K109" i="2"/>
  <c r="K110" i="2"/>
  <c r="K113" i="2"/>
  <c r="K114" i="2"/>
  <c r="K115" i="2"/>
  <c r="K116" i="2"/>
  <c r="K119" i="2"/>
  <c r="K125" i="2"/>
  <c r="K127" i="2"/>
  <c r="K129" i="2"/>
  <c r="K131" i="2"/>
  <c r="K133" i="2"/>
  <c r="K136" i="2"/>
  <c r="J12" i="2"/>
  <c r="J13" i="2"/>
  <c r="J14" i="2"/>
  <c r="J15" i="2"/>
  <c r="J17" i="2"/>
  <c r="J18" i="2"/>
  <c r="J19" i="2"/>
  <c r="J20" i="2"/>
  <c r="J22" i="2"/>
  <c r="J23" i="2"/>
  <c r="J24" i="2"/>
  <c r="J25" i="2"/>
  <c r="J26" i="2"/>
  <c r="J27" i="2"/>
  <c r="J28" i="2"/>
  <c r="J29" i="2"/>
  <c r="J31" i="2"/>
  <c r="J32" i="2"/>
  <c r="J33" i="2"/>
  <c r="J35" i="2"/>
  <c r="J36" i="2"/>
  <c r="J37" i="2"/>
  <c r="J38" i="2"/>
  <c r="J39" i="2"/>
  <c r="J43" i="2"/>
  <c r="J44" i="2"/>
  <c r="J45" i="2"/>
  <c r="J46" i="2"/>
  <c r="J47" i="2"/>
  <c r="J48" i="2"/>
  <c r="J50" i="2"/>
  <c r="J51" i="2"/>
  <c r="J52" i="2"/>
  <c r="J53" i="2"/>
  <c r="J55" i="2"/>
  <c r="J56" i="2"/>
  <c r="J57" i="2"/>
  <c r="J59" i="2"/>
  <c r="J60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3" i="2"/>
  <c r="J86" i="2"/>
  <c r="J87" i="2"/>
  <c r="J88" i="2"/>
  <c r="J95" i="2"/>
  <c r="J94" i="2" s="1"/>
  <c r="J98" i="2"/>
  <c r="J99" i="2"/>
  <c r="J100" i="2"/>
  <c r="J101" i="2"/>
  <c r="J102" i="2"/>
  <c r="J106" i="2"/>
  <c r="J107" i="2"/>
  <c r="J108" i="2"/>
  <c r="J109" i="2"/>
  <c r="J110" i="2"/>
  <c r="J112" i="2"/>
  <c r="J113" i="2"/>
  <c r="J114" i="2"/>
  <c r="J115" i="2"/>
  <c r="J116" i="2"/>
  <c r="J117" i="2"/>
  <c r="J118" i="2"/>
  <c r="J119" i="2"/>
  <c r="J120" i="2"/>
  <c r="J124" i="2"/>
  <c r="J125" i="2"/>
  <c r="J127" i="2"/>
  <c r="J129" i="2"/>
  <c r="J131" i="2"/>
  <c r="J133" i="2"/>
  <c r="J134" i="2"/>
  <c r="J136" i="2"/>
  <c r="F49" i="2"/>
  <c r="G97" i="2" l="1"/>
  <c r="G54" i="2"/>
  <c r="G49" i="2"/>
  <c r="G42" i="2"/>
  <c r="G11" i="2"/>
  <c r="H11" i="2"/>
  <c r="I11" i="2"/>
  <c r="G135" i="2"/>
  <c r="H135" i="2"/>
  <c r="I135" i="2"/>
  <c r="G132" i="2"/>
  <c r="H132" i="2"/>
  <c r="I132" i="2"/>
  <c r="G130" i="2"/>
  <c r="H130" i="2"/>
  <c r="I130" i="2"/>
  <c r="H97" i="2"/>
  <c r="I97" i="2"/>
  <c r="G58" i="2"/>
  <c r="H58" i="2"/>
  <c r="I58" i="2"/>
  <c r="H54" i="2"/>
  <c r="I54" i="2"/>
  <c r="H49" i="2"/>
  <c r="I49" i="2"/>
  <c r="H42" i="2"/>
  <c r="I42" i="2"/>
  <c r="G34" i="2"/>
  <c r="H34" i="2"/>
  <c r="I34" i="2"/>
  <c r="G30" i="2"/>
  <c r="H30" i="2"/>
  <c r="I30" i="2"/>
  <c r="G21" i="2"/>
  <c r="H21" i="2"/>
  <c r="I21" i="2"/>
  <c r="G16" i="2"/>
  <c r="H16" i="2"/>
  <c r="P16" i="2" s="1"/>
  <c r="I16" i="2"/>
  <c r="D126" i="2"/>
  <c r="D130" i="2"/>
  <c r="D132" i="2"/>
  <c r="D135" i="2"/>
  <c r="D97" i="2"/>
  <c r="D58" i="2"/>
  <c r="D54" i="2"/>
  <c r="D49" i="2"/>
  <c r="N49" i="2" s="1"/>
  <c r="D42" i="2"/>
  <c r="D34" i="2"/>
  <c r="D30" i="2"/>
  <c r="D21" i="2"/>
  <c r="D16" i="2"/>
  <c r="D11" i="2"/>
  <c r="P97" i="2" l="1"/>
  <c r="P54" i="2"/>
  <c r="P49" i="2"/>
  <c r="P42" i="2"/>
  <c r="Q21" i="2"/>
  <c r="P11" i="2"/>
  <c r="P30" i="2"/>
  <c r="Q34" i="2"/>
  <c r="P58" i="2"/>
  <c r="Q97" i="2"/>
  <c r="Q61" i="2"/>
  <c r="K126" i="2"/>
  <c r="J126" i="2"/>
  <c r="K132" i="2"/>
  <c r="J132" i="2"/>
  <c r="Q11" i="2"/>
  <c r="J49" i="2"/>
  <c r="K49" i="2"/>
  <c r="K61" i="2"/>
  <c r="J61" i="2"/>
  <c r="P61" i="2"/>
  <c r="L49" i="2"/>
  <c r="D10" i="2"/>
  <c r="Q16" i="2"/>
  <c r="P21" i="2"/>
  <c r="Q30" i="2"/>
  <c r="P34" i="2"/>
  <c r="Q42" i="2"/>
  <c r="Q49" i="2"/>
  <c r="Q54" i="2"/>
  <c r="Q58" i="2"/>
  <c r="K130" i="2"/>
  <c r="J130" i="2"/>
  <c r="K135" i="2"/>
  <c r="J135" i="2"/>
  <c r="K42" i="2"/>
  <c r="J42" i="2"/>
  <c r="K54" i="2"/>
  <c r="J54" i="2"/>
  <c r="J97" i="2"/>
  <c r="K97" i="2"/>
  <c r="M49" i="2"/>
  <c r="O49" i="2"/>
  <c r="J30" i="2"/>
  <c r="K30" i="2"/>
  <c r="J21" i="2"/>
  <c r="K21" i="2"/>
  <c r="J16" i="2"/>
  <c r="K16" i="2"/>
  <c r="K11" i="2"/>
  <c r="J11" i="2"/>
  <c r="J34" i="2"/>
  <c r="K34" i="2"/>
  <c r="J58" i="2"/>
  <c r="K58" i="2"/>
  <c r="G10" i="2"/>
  <c r="I10" i="2"/>
  <c r="H10" i="2"/>
  <c r="G96" i="2"/>
  <c r="H96" i="2"/>
  <c r="I96" i="2"/>
  <c r="D96" i="2"/>
  <c r="P10" i="2" l="1"/>
  <c r="P96" i="2"/>
  <c r="Q96" i="2"/>
  <c r="Q10" i="2"/>
  <c r="G137" i="2"/>
  <c r="K96" i="2"/>
  <c r="J96" i="2"/>
  <c r="J10" i="2"/>
  <c r="K10" i="2"/>
  <c r="H137" i="2"/>
  <c r="I137" i="2"/>
  <c r="E137" i="2"/>
  <c r="D137" i="2"/>
  <c r="F11" i="2"/>
  <c r="F21" i="2"/>
  <c r="F30" i="2"/>
  <c r="F34" i="2"/>
  <c r="F42" i="2"/>
  <c r="F58" i="2"/>
  <c r="F135" i="2"/>
  <c r="F130" i="2"/>
  <c r="Q137" i="2" l="1"/>
  <c r="M120" i="2"/>
  <c r="L120" i="2"/>
  <c r="O120" i="2"/>
  <c r="N110" i="2"/>
  <c r="M110" i="2"/>
  <c r="O110" i="2"/>
  <c r="L110" i="2"/>
  <c r="O113" i="2"/>
  <c r="M113" i="2"/>
  <c r="N113" i="2"/>
  <c r="L113" i="2"/>
  <c r="O114" i="2"/>
  <c r="L114" i="2"/>
  <c r="N114" i="2"/>
  <c r="M114" i="2"/>
  <c r="N108" i="2"/>
  <c r="L108" i="2"/>
  <c r="O125" i="2"/>
  <c r="M125" i="2"/>
  <c r="L125" i="2"/>
  <c r="N125" i="2"/>
  <c r="O112" i="2"/>
  <c r="L112" i="2"/>
  <c r="M112" i="2"/>
  <c r="N135" i="2"/>
  <c r="L135" i="2"/>
  <c r="P137" i="2"/>
  <c r="F132" i="2"/>
  <c r="L134" i="2"/>
  <c r="N130" i="2"/>
  <c r="O130" i="2"/>
  <c r="L130" i="2"/>
  <c r="M130" i="2"/>
  <c r="N58" i="2"/>
  <c r="O58" i="2"/>
  <c r="M58" i="2"/>
  <c r="L58" i="2"/>
  <c r="O42" i="2"/>
  <c r="M42" i="2"/>
  <c r="L42" i="2"/>
  <c r="N42" i="2"/>
  <c r="N34" i="2"/>
  <c r="O34" i="2"/>
  <c r="L34" i="2"/>
  <c r="M34" i="2"/>
  <c r="N30" i="2"/>
  <c r="O30" i="2"/>
  <c r="L30" i="2"/>
  <c r="M30" i="2"/>
  <c r="N21" i="2"/>
  <c r="O21" i="2"/>
  <c r="L21" i="2"/>
  <c r="M21" i="2"/>
  <c r="N11" i="2"/>
  <c r="O11" i="2"/>
  <c r="M11" i="2"/>
  <c r="L11" i="2"/>
  <c r="K137" i="2"/>
  <c r="J137" i="2"/>
  <c r="N132" i="2" l="1"/>
  <c r="L132" i="2"/>
  <c r="N126" i="2"/>
  <c r="O126" i="2"/>
  <c r="L126" i="2"/>
  <c r="M126" i="2"/>
  <c r="F54" i="2"/>
  <c r="N61" i="2" l="1"/>
  <c r="M61" i="2"/>
  <c r="L61" i="2"/>
  <c r="O61" i="2"/>
  <c r="N54" i="2"/>
  <c r="L54" i="2"/>
  <c r="O54" i="2"/>
  <c r="M54" i="2"/>
  <c r="F16" i="2"/>
  <c r="F97" i="2"/>
  <c r="N97" i="2" l="1"/>
  <c r="M97" i="2"/>
  <c r="O97" i="2"/>
  <c r="L97" i="2"/>
  <c r="O38" i="2"/>
  <c r="M38" i="2"/>
  <c r="L38" i="2"/>
  <c r="N16" i="2"/>
  <c r="O16" i="2"/>
  <c r="M16" i="2"/>
  <c r="L16" i="2"/>
  <c r="F96" i="2"/>
  <c r="F10" i="2"/>
  <c r="N96" i="2" l="1"/>
  <c r="O96" i="2"/>
  <c r="M96" i="2"/>
  <c r="L96" i="2"/>
  <c r="O10" i="2"/>
  <c r="N10" i="2"/>
  <c r="M10" i="2"/>
  <c r="L10" i="2"/>
  <c r="F137" i="2"/>
  <c r="N137" i="2" l="1"/>
  <c r="O137" i="2"/>
  <c r="M137" i="2"/>
  <c r="L137" i="2"/>
</calcChain>
</file>

<file path=xl/sharedStrings.xml><?xml version="1.0" encoding="utf-8"?>
<sst xmlns="http://schemas.openxmlformats.org/spreadsheetml/2006/main" count="630" uniqueCount="283">
  <si>
    <t>Единица измерения: руб.</t>
  </si>
  <si>
    <t/>
  </si>
  <si>
    <t>Наименование показателя</t>
  </si>
  <si>
    <t>Код</t>
  </si>
  <si>
    <t>Расхождение за отчетный период</t>
  </si>
  <si>
    <t>Расхождение кассового плана</t>
  </si>
  <si>
    <t>Итого</t>
  </si>
  <si>
    <t>00010000000000000000</t>
  </si>
  <si>
    <t xml:space="preserve">      НАЛОГОВЫЕ И НЕНАЛОГОВЫЕ ДОХОДЫ</t>
  </si>
  <si>
    <t>00010100000000000000</t>
  </si>
  <si>
    <t xml:space="preserve">        НАЛОГИ НА ПРИБЫЛЬ, ДОХОДЫ</t>
  </si>
  <si>
    <t>00010102010010000110</t>
  </si>
  <si>
    <t xml:space="preserve">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</si>
  <si>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00010102020010000110</t>
  </si>
  <si>
    <t xml:space="preserve">     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</si>
  <si>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00010102030010000110</t>
  </si>
  <si>
    <t xml:space="preserve">    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</si>
  <si>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00010102040010000110</t>
  </si>
  <si>
    <t xml:space="preserve">        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</si>
  <si>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00010300000000000000</t>
  </si>
  <si>
    <t xml:space="preserve">        НАЛОГИ НА ТОВАРЫ (РАБОТЫ, УСЛУГИ), РЕАЛИЗУЕМЫЕ НА ТЕРРИТОРИИ РОССИЙСКОЙ ФЕДЕРАЦИИ</t>
  </si>
  <si>
    <t>00010302231010000110</t>
  </si>
  <si>
    <t xml:space="preserve">        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</si>
  <si>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</si>
  <si>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 xml:space="preserve">        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</si>
  <si>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</si>
  <si>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 xml:space="preserve">        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</si>
  <si>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</si>
  <si>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 xml:space="preserve">        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</si>
  <si>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00010500000000000000</t>
  </si>
  <si>
    <t xml:space="preserve">        НАЛОГИ НА СОВОКУПНЫЙ ДОХОД</t>
  </si>
  <si>
    <t>00010501011010000110</t>
  </si>
  <si>
    <t xml:space="preserve">          Налог, взимаемый с налогоплательщиков, выбравших в качестве объекта налогообложения доходы</t>
  </si>
  <si>
    <t>00010501012010000110</t>
  </si>
  <si>
    <t xml:space="preserve">        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</si>
  <si>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00010501021010000110</t>
  </si>
  <si>
    <t xml:space="preserve">        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</si>
  <si>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00010501050010000110</t>
  </si>
  <si>
    <t xml:space="preserve">          Минимальный налог, зачисляемый в бюджеты субъектов Российской Федерации (за налоговые периоды, истекшие до 1 января 2016 года)</t>
  </si>
  <si>
    <t>00010502010020000110</t>
  </si>
  <si>
    <t xml:space="preserve">          Единый налог на вмененный доход для отдельных видов деятельности</t>
  </si>
  <si>
    <t>00010502020020000110</t>
  </si>
  <si>
    <t xml:space="preserve">          Единый налог на вмененный доход для отдельных видов деятельности (за налоговые периоды, истекшие до 1 января 2011 года)</t>
  </si>
  <si>
    <t>00010503010010000110</t>
  </si>
  <si>
    <t xml:space="preserve">          Единый сельскохозяйственный налог</t>
  </si>
  <si>
    <t>00010504010020000110</t>
  </si>
  <si>
    <t xml:space="preserve">          Налог, взимаемый в связи с применением патентной системы налогообложения, зачисляемый в бюджеты городских округов</t>
  </si>
  <si>
    <t>00010600000000000000</t>
  </si>
  <si>
    <t xml:space="preserve">        НАЛОГИ НА ИМУЩЕСТВО</t>
  </si>
  <si>
    <t>00010601020040000110</t>
  </si>
  <si>
    <t xml:space="preserve">          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</si>
  <si>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00010606032040000110</t>
  </si>
  <si>
    <t xml:space="preserve">          Земельный налог с организаций, обладающих земельным участком, расположенным в границах городских округов</t>
  </si>
  <si>
    <t>00010606042040000110</t>
  </si>
  <si>
    <t xml:space="preserve">          Земельный налог с физических лиц, обладающих земельным участком, расположенным в границах городских округов</t>
  </si>
  <si>
    <t>00010800000000000000</t>
  </si>
  <si>
    <t xml:space="preserve">        ГОСУДАРСТВЕННАЯ ПОШЛИНА</t>
  </si>
  <si>
    <t>00010803010010000110</t>
  </si>
  <si>
    <t xml:space="preserve">        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</si>
  <si>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00010807150010000110</t>
  </si>
  <si>
    <t xml:space="preserve">          Государственная пошлина за выдачу разрешения на установку рекламной конструкции</t>
  </si>
  <si>
    <t>00010807173010000110</t>
  </si>
  <si>
    <t xml:space="preserve">          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</si>
  <si>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00010900000000000000</t>
  </si>
  <si>
    <t xml:space="preserve">        ЗАДОЛЖЕННОСТЬ И ПЕРЕРАСЧЕТЫ ПО ОТМЕНЕННЫМ НАЛОГАМ, СБОРАМ И ИНЫМ ОБЯЗАТЕЛЬНЫМ ПЛАТЕЖАМ</t>
  </si>
  <si>
    <t>00010901020040000110</t>
  </si>
  <si>
    <t xml:space="preserve">          Налог на прибыль организаций, зачислявшийся до 1 января 2005 года в местные бюджеты, мобилизуемый на территориях городских округов</t>
  </si>
  <si>
    <t>00011100000000000000</t>
  </si>
  <si>
    <t xml:space="preserve">        ДОХОДЫ ОТ ИСПОЛЬЗОВАНИЯ ИМУЩЕСТВА, НАХОДЯЩЕГОСЯ В ГОСУДАРСТВЕННОЙ И МУНИЦИПАЛЬНОЙ СОБСТВЕННОСТИ</t>
  </si>
  <si>
    <t>00011105012040000120</t>
  </si>
  <si>
    <t xml:space="preserve">        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</si>
  <si>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00011105027040000120</t>
  </si>
  <si>
    <t xml:space="preserve">          Доходы, получаемые в виде арендной платы за земельные участки, расположенные в полосе отвода автомобильных дорог общего пользования местного значения, находящихся в собственности городских округов</t>
  </si>
  <si>
    <t>00011105034040000120</t>
  </si>
  <si>
    <t xml:space="preserve">          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</si>
  <si>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00011107014040000120</t>
  </si>
  <si>
    <t xml:space="preserve">          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</si>
  <si>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00011109044040000120</t>
  </si>
  <si>
    <t xml:space="preserve">          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</si>
  <si>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00011200000000000000</t>
  </si>
  <si>
    <t xml:space="preserve">        ПЛАТЕЖИ ПРИ ПОЛЬЗОВАНИИ ПРИРОДНЫМИ РЕСУРСАМИ</t>
  </si>
  <si>
    <t>00011201010010000120</t>
  </si>
  <si>
    <t xml:space="preserve">          Плата за выбросы загрязняющих веществ в атмосферный воздух стационарными объектами</t>
  </si>
  <si>
    <t>00011201030010000120</t>
  </si>
  <si>
    <t xml:space="preserve">          Плата за сбросы загрязняющих веществ в водные объекты</t>
  </si>
  <si>
    <t>00011201041010000120</t>
  </si>
  <si>
    <t xml:space="preserve">          Плата за размещение отходов производства</t>
  </si>
  <si>
    <t>00011201042010000120</t>
  </si>
  <si>
    <t>00011300000000000000</t>
  </si>
  <si>
    <t xml:space="preserve">        ДОХОДЫ ОТ ОКАЗАНИЯ ПЛАТНЫХ УСЛУГ (РАБОТ) И КОМПЕНСАЦИИ ЗАТРАТ ГОСУДАРСТВА</t>
  </si>
  <si>
    <t>00011301994040000130</t>
  </si>
  <si>
    <t xml:space="preserve">          Прочие доходы от оказания платных услуг (работ) получателями средств бюджетов городских округов</t>
  </si>
  <si>
    <t>00011302064040000130</t>
  </si>
  <si>
    <t xml:space="preserve">          Доходы, поступающие в порядке возмещения расходов, понесенных в связи с эксплуатацией имущества городских округов</t>
  </si>
  <si>
    <t>00011302994040000130</t>
  </si>
  <si>
    <t xml:space="preserve">          Прочие доходы от компенсации затрат бюджетов городских округов</t>
  </si>
  <si>
    <t>00011400000000000000</t>
  </si>
  <si>
    <t xml:space="preserve">        ДОХОДЫ ОТ ПРОДАЖИ МАТЕРИАЛЬНЫХ И НЕМАТЕРИАЛЬНЫХ АКТИВОВ</t>
  </si>
  <si>
    <t>00011402043040000410</t>
  </si>
  <si>
    <t xml:space="preserve">          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</si>
  <si>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00011406012040000430</t>
  </si>
  <si>
    <t xml:space="preserve">          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</si>
  <si>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00011600000000000000</t>
  </si>
  <si>
    <t xml:space="preserve">        ШТРАФЫ, САНКЦИИ, ВОЗМЕЩЕНИЕ УЩЕРБА</t>
  </si>
  <si>
    <t>00011603010010000140</t>
  </si>
  <si>
    <t xml:space="preserve">          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</si>
  <si>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00011603030010000140</t>
  </si>
  <si>
    <t xml:space="preserve">        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</si>
  <si>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00011603050010000140</t>
  </si>
  <si>
    <t xml:space="preserve">          Денежные взыскания (штрафы) за нарушение законодательства о налогах и сборах, предусмотренные статьей 129.6 Налогового кодекса Российской Федерации</t>
  </si>
  <si>
    <t>00011606000010000140</t>
  </si>
  <si>
    <t xml:space="preserve">          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</si>
  <si>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00011608010010000140</t>
  </si>
  <si>
    <t xml:space="preserve">        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</si>
  <si>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00011618040040000140</t>
  </si>
  <si>
    <t xml:space="preserve">          Денежные взыскания (штрафы) за нарушение бюджетного законодательства (в части бюджетов городских округов)</t>
  </si>
  <si>
    <t>00011623041040000140</t>
  </si>
  <si>
    <t xml:space="preserve">          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округов</t>
  </si>
  <si>
    <t>00011625050010000140</t>
  </si>
  <si>
    <t xml:space="preserve">          Денежные взыскания (штрафы) за нарушение законодательства в области охраны окружающей среды</t>
  </si>
  <si>
    <t>00011625060010000140</t>
  </si>
  <si>
    <t xml:space="preserve">          Денежные взыскания (штрафы) за нарушение земельного законодательства</t>
  </si>
  <si>
    <t>00011628000010000140</t>
  </si>
  <si>
    <t xml:space="preserve">        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</si>
  <si>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00011630030010000140</t>
  </si>
  <si>
    <t xml:space="preserve">          Прочие денежные взыскания (штрафы) за правонарушения в области дорожного движения</t>
  </si>
  <si>
    <t>00011632000040000140</t>
  </si>
  <si>
    <t xml:space="preserve">          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</si>
  <si>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00011633040040000140</t>
  </si>
  <si>
    <t xml:space="preserve">        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</si>
  <si>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00011643000010000140</t>
  </si>
  <si>
    <t xml:space="preserve">        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</si>
  <si>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00011690040040000140</t>
  </si>
  <si>
    <t xml:space="preserve">          Прочие поступления от денежных взысканий (штрафов) и иных сумм в возмещение ущерба, зачисляемые в бюджеты городских округов</t>
  </si>
  <si>
    <t>00020000000000000000</t>
  </si>
  <si>
    <t xml:space="preserve">      БЕЗВОЗМЕЗДНЫЕ ПОСТУПЛЕНИЯ</t>
  </si>
  <si>
    <t>00020200000000000000</t>
  </si>
  <si>
    <t xml:space="preserve">        БЕЗВОЗМЕЗДНЫЕ ПОСТУПЛЕНИЯ ОТ ДРУГИХ БЮДЖЕТОВ БЮДЖЕТНОЙ СИСТЕМЫ РОССИЙСКОЙ ФЕДЕРАЦИИ</t>
  </si>
  <si>
    <t>00020215001040000150</t>
  </si>
  <si>
    <t xml:space="preserve">          Дотации бюджетам городских округов на выравнивание бюджетной обеспеченности</t>
  </si>
  <si>
    <t>00020215002040000150</t>
  </si>
  <si>
    <t xml:space="preserve">          Дотации бюджетам городских округов на поддержку мер по обеспечению сбалансированности бюджетов</t>
  </si>
  <si>
    <t>00020220041040000150</t>
  </si>
  <si>
    <t xml:space="preserve">          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</si>
  <si>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00020220077040000150</t>
  </si>
  <si>
    <t>00020225497040000150</t>
  </si>
  <si>
    <t xml:space="preserve">          Субсидии бюджетам городских округов на реализацию мероприятий по обеспечению жильем молодых семей</t>
  </si>
  <si>
    <t>00020225519040000150</t>
  </si>
  <si>
    <t xml:space="preserve">          Субсидия бюджетам городских округов на поддержку отрасли культуры</t>
  </si>
  <si>
    <t>00020225555040000150</t>
  </si>
  <si>
    <t xml:space="preserve">          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</si>
  <si>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00020229999040000150</t>
  </si>
  <si>
    <t xml:space="preserve">          Прочие субсидии бюджетам городских округов</t>
  </si>
  <si>
    <t>00020230024040000150</t>
  </si>
  <si>
    <t xml:space="preserve">          Субвенции бюджетам городских округов на выполнение передаваемых полномочий субъектов Российской Федерации</t>
  </si>
  <si>
    <t>00020230027040000150</t>
  </si>
  <si>
    <t xml:space="preserve">          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</si>
  <si>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>00020230029040000150</t>
  </si>
  <si>
    <t xml:space="preserve">          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</si>
  <si>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00020235082040000150</t>
  </si>
  <si>
    <t xml:space="preserve">          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</si>
  <si>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00020235118040000150</t>
  </si>
  <si>
    <t xml:space="preserve">          Субвенции бюджетам городских округов на осуществление первичного воинского учета на территориях, где отсутствуют военные комиссариаты</t>
  </si>
  <si>
    <t>00020235120040000150</t>
  </si>
  <si>
    <t xml:space="preserve">          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</si>
  <si>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00020235930040000150</t>
  </si>
  <si>
    <t xml:space="preserve">          Субвенции бюджетам городских округов на государственную регистрацию актов гражданского состояния</t>
  </si>
  <si>
    <t>00020239998040000150</t>
  </si>
  <si>
    <t xml:space="preserve">          Единая субвенция бюджетам городских округов</t>
  </si>
  <si>
    <t>00020245453040000150</t>
  </si>
  <si>
    <t>00020249999040000150</t>
  </si>
  <si>
    <t xml:space="preserve">          Прочие межбюджетные трансферты, передаваемые бюджетам городских округов</t>
  </si>
  <si>
    <t>00020400000000000000</t>
  </si>
  <si>
    <t xml:space="preserve">        БЕЗВОЗМЕЗДНЫЕ ПОСТУПЛЕНИЯ ОТ НЕГОСУДАРСТВЕННЫХ ОРГАНИЗАЦИЙ</t>
  </si>
  <si>
    <t>00020404010040000150</t>
  </si>
  <si>
    <t xml:space="preserve">          Предоставление негосударственными организациями грантов для получателей средств бюджетов городских округов</t>
  </si>
  <si>
    <t>00020700000000000000</t>
  </si>
  <si>
    <t xml:space="preserve">        ПРОЧИЕ БЕЗВОЗМЕЗДНЫЕ ПОСТУПЛЕНИЯ</t>
  </si>
  <si>
    <t>00020704050040000150</t>
  </si>
  <si>
    <t xml:space="preserve">          Прочие безвозмездные поступления в бюджеты городских округов</t>
  </si>
  <si>
    <t>00021800000000000000</t>
  </si>
  <si>
    <t xml:space="preserve">        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</si>
  <si>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00021804020040000150</t>
  </si>
  <si>
    <t xml:space="preserve">          Доходы бюджетов городских округов от возврата автономными учреждениями остатков субсидий прошлых лет</t>
  </si>
  <si>
    <t>00021900000000000000</t>
  </si>
  <si>
    <t xml:space="preserve">        ВОЗВРАТ ОСТАТКОВ СУБСИДИЙ, СУБВЕНЦИЙ И ИНЫХ МЕЖБЮДЖЕТНЫХ ТРАНСФЕРТОВ, ИМЕЮЩИХ ЦЕЛЕВОЕ НАЗНАЧЕНИЕ, ПРОШЛЫХ ЛЕТ</t>
  </si>
  <si>
    <t>00021960010040000150</t>
  </si>
  <si>
    <t xml:space="preserve">         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</si>
  <si>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ИТОГО ДОХОДОВ</t>
  </si>
  <si>
    <t>Исполнение</t>
  </si>
  <si>
    <t xml:space="preserve">      Межбюджетные трансферты, передаваемые бюджетам городских округов на создание виртуальных концертных залов</t>
  </si>
  <si>
    <t>00020225527040000 150</t>
  </si>
  <si>
    <t xml:space="preserve">         Субсидии бюджетам городских округов на софинансирование капитальных вложений в объекты муниципальной собственности</t>
  </si>
  <si>
    <t xml:space="preserve">        Субсидии бюджетам городских округов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</si>
  <si>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 xml:space="preserve">          Плата за размещение твердых коммунальных отходов</t>
  </si>
  <si>
    <t>-</t>
  </si>
  <si>
    <t>Оценка ожидаемого исполнения бюджета по доходам на 2018 год</t>
  </si>
  <si>
    <t>2021 год</t>
  </si>
  <si>
    <t>2022 год</t>
  </si>
  <si>
    <t>Прогноз поступлений доходов</t>
  </si>
  <si>
    <t>Невыясненные поступления, зачисляемые в бюджеты городских округов</t>
  </si>
  <si>
    <t>ПРОЧИЕ НЕНАЛОГОВЫЕ ДОХОДЫ</t>
  </si>
  <si>
    <t>00011700000000000 000</t>
  </si>
  <si>
    <t>00011701040040000 180</t>
  </si>
  <si>
    <t>00020404099040000180</t>
  </si>
  <si>
    <t>00020404099049000 180</t>
  </si>
  <si>
    <t>00021804010040000 180</t>
  </si>
  <si>
    <t>00011105074040000120</t>
  </si>
  <si>
    <t>Доходы от сдачи в аренду имущества, составляющего казну городских округов (за исключением земельных участков)</t>
  </si>
  <si>
    <t>00011601053010000140</t>
  </si>
  <si>
    <t>00011601063010000140</t>
  </si>
  <si>
    <t>00011601073010000140</t>
  </si>
  <si>
    <t>00011601193010000140</t>
  </si>
  <si>
    <t>00011601203010000140</t>
  </si>
  <si>
    <t>00011602020020000140</t>
  </si>
  <si>
    <t>00011607090040000140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</si>
  <si>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</si>
  <si>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</si>
  <si>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</si>
  <si>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</si>
  <si>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</si>
  <si>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</si>
  <si>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</si>
  <si>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00020220216040000150</t>
  </si>
  <si>
    <t>00020245454040000150</t>
  </si>
  <si>
    <t>руб., (ст.5-ст.3)</t>
  </si>
  <si>
    <t>%, (ст.5/ст.3*100-100)</t>
  </si>
  <si>
    <t>руб., (ст.5-ст.4)</t>
  </si>
  <si>
    <t>%, (ст.5/ст.4*100-100)</t>
  </si>
  <si>
    <t>Темп роста</t>
  </si>
  <si>
    <t>2020/2019</t>
  </si>
  <si>
    <t>2021/2020</t>
  </si>
  <si>
    <t>2022/2021</t>
  </si>
  <si>
    <t>Оценка ожидаемого исполнения бюджета по доходам на 2020 год</t>
  </si>
  <si>
    <t>Отклонение показателей 2021 года от показателей 2019 года</t>
  </si>
  <si>
    <t>Отклонение показателей 2021 года от показателей 2020 года (оценка)</t>
  </si>
  <si>
    <t>Поступления 2019 года</t>
  </si>
  <si>
    <t>Ожидаемое исполнение за 2020 год</t>
  </si>
  <si>
    <t>2023/2022</t>
  </si>
  <si>
    <t>2023 год</t>
  </si>
  <si>
    <t xml:space="preserve">        Налог на имущество предприятий</t>
  </si>
  <si>
    <t>00010904010020000 110</t>
  </si>
  <si>
    <t xml:space="preserve">        Прочие местные налоги и сборы, мобилизуемые на территориях городских округов</t>
  </si>
  <si>
    <t>00010907052040000 110</t>
  </si>
  <si>
    <t xml:space="preserve">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</si>
  <si>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00011601074010000 140</t>
  </si>
  <si>
    <t xml:space="preserve">      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</si>
  <si>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00011601083010000 140</t>
  </si>
  <si>
    <t xml:space="preserve">        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</si>
  <si>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00011601103010000 140</t>
  </si>
  <si>
    <t xml:space="preserve">      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</si>
  <si>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00011601143010000 140</t>
  </si>
  <si>
    <t xml:space="preserve">      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</si>
  <si>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00011601153010000 140</t>
  </si>
  <si>
    <t xml:space="preserve">      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</si>
  <si>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00011601173010000 140</t>
  </si>
  <si>
    <t xml:space="preserve">      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</si>
  <si>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00011607010040000 140</t>
  </si>
  <si>
    <t xml:space="preserve">        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</si>
  <si>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00011610100040000 140</t>
  </si>
  <si>
    <t xml:space="preserve">      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</si>
  <si>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00011610123010000 140</t>
  </si>
  <si>
    <t xml:space="preserve">      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</si>
  <si>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00011610129010000 140</t>
  </si>
  <si>
    <t>00020229999049000 150</t>
  </si>
  <si>
    <t xml:space="preserve">        Субсидии муниципальным образованиям на реализацию проектов по поддержке местных инициатив</t>
  </si>
  <si>
    <t xml:space="preserve">        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</si>
  <si>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00020225304040000 150</t>
  </si>
  <si>
    <t xml:space="preserve">        Субсидии бюджетам городских округов на создание новых мест дополнительного образования детей</t>
  </si>
  <si>
    <t>00020225491040000 150</t>
  </si>
  <si>
    <t xml:space="preserve">        Субсидии бюджетам городских округов на реализацию федеральной целевой программы "Развитие физической культуры и спорта в Российской Федерации на 2016 - 2020 годы"</t>
  </si>
  <si>
    <t>00020225495040000 150</t>
  </si>
  <si>
    <t xml:space="preserve">        Субвенции бюджетам городских округов на проведение Всероссийской переписи населения 2020 года</t>
  </si>
  <si>
    <t>00020235469040000 150</t>
  </si>
  <si>
    <t xml:space="preserve">    'Межбюджетные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</si>
  <si>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00020245303040000 150</t>
  </si>
  <si>
    <t xml:space="preserve">     'Межбюджетные трансферты, передаваемые бюджетам городских округов на создание модельных муниципальных библиотек</t>
  </si>
  <si>
    <t xml:space="preserve">          Прочие безвозмездные поступления от негосударственных организаций в бюджеты городских округов</t>
  </si>
  <si>
    <t xml:space="preserve">         Прочие безвозмездные поступления от негосударственных организаций в бюджеты городских округов на реализацию проектов по поддержке местных инициатив</t>
  </si>
  <si>
    <t xml:space="preserve">          Доходы бюджетов городских округов от возврата бюджетными учреждениями остатков субсидий прошлых лет</t>
  </si>
  <si>
    <t xml:space="preserve">         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</si>
  <si>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       Межбюджетные трансферты, передаваемые бюджетам городских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</si>
  <si>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00020245424040000 150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</si>
</sst>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name val="Arial Cyr"/>
    </font>
    <font>
      <sz val="10"/>
      <color rgb="FF000000"/>
      <name val="Arial"/>
      <family val="2"/>
      <charset val="204"/>
    </font>
    <font>
      <b/>
      <sz val="11"/>
      <name val="Calibri"/>
      <family val="2"/>
      <scheme val="minor"/>
    </font>
    <font>
      <sz val="10"/>
      <color rgb="FF000000"/>
      <name val="Arial Cyr"/>
      <family val="2"/>
    </font>
    <font>
      <b/>
      <sz val="10"/>
      <name val="Arial Cyr"/>
    </font>
    <font>
      <sz val="10"/>
      <color rgb="FF000000"/>
      <name val="Arial Cyr"/>
      <charset val="204"/>
    </font>
    <font>
      <b/>
      <sz val="10"/>
      <color rgb="FF000000"/>
      <name val="Arial Cyr"/>
      <charset val="204"/>
    </font>
    <font>
      <i/>
      <sz val="10"/>
      <color rgb="FF000000"/>
      <name val="Arial Cyr"/>
      <charset val="204"/>
    </font>
    <font>
      <i/>
      <sz val="10"/>
      <color rgb="FF000000"/>
      <name val="Arial Cyr"/>
    </font>
    <font>
      <i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1">
      <alignment horizontal="left"/>
    </xf>
    <xf numFmtId="0" fontId="8" fillId="0" borderId="2">
      <alignment horizontal="left" vertical="top" wrapText="1"/>
    </xf>
    <xf numFmtId="0" fontId="4" fillId="0" borderId="1"/>
    <xf numFmtId="0" fontId="4" fillId="0" borderId="1"/>
    <xf numFmtId="0" fontId="4" fillId="0" borderId="1"/>
    <xf numFmtId="0" fontId="4" fillId="0" borderId="1"/>
  </cellStyleXfs>
  <cellXfs count="111">
    <xf numFmtId="0" fontId="0" fillId="0" borderId="0" xfId="0"/>
    <xf numFmtId="0" fontId="0" fillId="0" borderId="0" xfId="0" applyProtection="1">
      <protection locked="0"/>
    </xf>
    <xf numFmtId="4" fontId="3" fillId="0" borderId="2" xfId="17" applyNumberFormat="1" applyFill="1" applyProtection="1">
      <alignment horizontal="right" vertical="top" shrinkToFit="1"/>
    </xf>
    <xf numFmtId="4" fontId="3" fillId="0" borderId="2" xfId="21" applyNumberFormat="1" applyFill="1" applyProtection="1">
      <alignment horizontal="right" vertical="top" shrinkToFit="1"/>
    </xf>
    <xf numFmtId="0" fontId="1" fillId="0" borderId="1" xfId="2" applyNumberFormat="1" applyFill="1" applyProtection="1"/>
    <xf numFmtId="0" fontId="0" fillId="0" borderId="0" xfId="0" applyFill="1" applyProtection="1">
      <protection locked="0"/>
    </xf>
    <xf numFmtId="4" fontId="1" fillId="0" borderId="2" xfId="17" applyNumberFormat="1" applyFont="1" applyFill="1" applyProtection="1">
      <alignment horizontal="right" vertical="top" shrinkToFit="1"/>
    </xf>
    <xf numFmtId="0" fontId="1" fillId="0" borderId="1" xfId="2" applyNumberFormat="1" applyFont="1" applyFill="1" applyProtection="1"/>
    <xf numFmtId="0" fontId="0" fillId="0" borderId="0" xfId="0" applyFont="1" applyFill="1" applyProtection="1">
      <protection locked="0"/>
    </xf>
    <xf numFmtId="0" fontId="0" fillId="0" borderId="0" xfId="0" applyFont="1" applyProtection="1">
      <protection locked="0"/>
    </xf>
    <xf numFmtId="1" fontId="1" fillId="0" borderId="2" xfId="14" applyNumberFormat="1" applyFill="1" applyProtection="1">
      <alignment horizontal="center" vertical="top" shrinkToFit="1"/>
    </xf>
    <xf numFmtId="0" fontId="1" fillId="0" borderId="2" xfId="15" applyNumberFormat="1" applyFill="1" applyProtection="1">
      <alignment horizontal="left" vertical="top" wrapText="1"/>
    </xf>
    <xf numFmtId="10" fontId="3" fillId="0" borderId="2" xfId="18" applyNumberFormat="1" applyFill="1" applyProtection="1">
      <alignment horizontal="center" vertical="top" shrinkToFit="1"/>
    </xf>
    <xf numFmtId="0" fontId="1" fillId="0" borderId="6" xfId="12" applyNumberFormat="1" applyFill="1" applyBorder="1" applyAlignment="1" applyProtection="1">
      <alignment horizontal="center" vertical="center" wrapText="1"/>
    </xf>
    <xf numFmtId="4" fontId="5" fillId="0" borderId="2" xfId="17" applyNumberFormat="1" applyFont="1" applyFill="1" applyProtection="1">
      <alignment horizontal="right" vertical="top" shrinkToFit="1"/>
    </xf>
    <xf numFmtId="1" fontId="3" fillId="0" borderId="2" xfId="14" applyNumberFormat="1" applyFont="1" applyFill="1" applyProtection="1">
      <alignment horizontal="center" vertical="top" shrinkToFit="1"/>
    </xf>
    <xf numFmtId="0" fontId="3" fillId="0" borderId="2" xfId="15" applyNumberFormat="1" applyFont="1" applyFill="1" applyProtection="1">
      <alignment horizontal="left" vertical="top" wrapText="1"/>
    </xf>
    <xf numFmtId="4" fontId="3" fillId="0" borderId="2" xfId="17" applyNumberFormat="1" applyFont="1" applyFill="1" applyProtection="1">
      <alignment horizontal="right" vertical="top" shrinkToFit="1"/>
    </xf>
    <xf numFmtId="10" fontId="3" fillId="0" borderId="2" xfId="18" applyNumberFormat="1" applyFont="1" applyFill="1" applyProtection="1">
      <alignment horizontal="center" vertical="top" shrinkToFit="1"/>
    </xf>
    <xf numFmtId="0" fontId="3" fillId="0" borderId="1" xfId="2" applyNumberFormat="1" applyFont="1" applyFill="1" applyProtection="1"/>
    <xf numFmtId="0" fontId="7" fillId="0" borderId="0" xfId="0" applyFont="1" applyFill="1" applyProtection="1">
      <protection locked="0"/>
    </xf>
    <xf numFmtId="0" fontId="8" fillId="0" borderId="2" xfId="32" quotePrefix="1" applyNumberFormat="1" applyFill="1" applyProtection="1">
      <alignment horizontal="left" vertical="top" wrapText="1"/>
    </xf>
    <xf numFmtId="0" fontId="2" fillId="0" borderId="1" xfId="3" applyNumberFormat="1" applyFill="1" applyProtection="1">
      <alignment horizontal="center" wrapText="1"/>
    </xf>
    <xf numFmtId="0" fontId="2" fillId="0" borderId="1" xfId="4" applyNumberFormat="1" applyFill="1" applyProtection="1">
      <alignment horizontal="center"/>
    </xf>
    <xf numFmtId="0" fontId="1" fillId="0" borderId="2" xfId="12" applyNumberFormat="1" applyFill="1" applyProtection="1">
      <alignment horizontal="center" vertical="center" wrapText="1"/>
    </xf>
    <xf numFmtId="1" fontId="9" fillId="0" borderId="2" xfId="14" applyNumberFormat="1" applyFont="1" applyFill="1" applyProtection="1">
      <alignment horizontal="center" vertical="top" shrinkToFit="1"/>
    </xf>
    <xf numFmtId="0" fontId="9" fillId="0" borderId="2" xfId="15" applyNumberFormat="1" applyFont="1" applyFill="1" applyProtection="1">
      <alignment horizontal="left" vertical="top" wrapText="1"/>
    </xf>
    <xf numFmtId="4" fontId="9" fillId="0" borderId="2" xfId="17" applyNumberFormat="1" applyFont="1" applyFill="1" applyProtection="1">
      <alignment horizontal="right" vertical="top" shrinkToFit="1"/>
    </xf>
    <xf numFmtId="10" fontId="9" fillId="0" borderId="2" xfId="18" applyNumberFormat="1" applyFont="1" applyFill="1" applyProtection="1">
      <alignment horizontal="center" vertical="top" shrinkToFit="1"/>
    </xf>
    <xf numFmtId="0" fontId="9" fillId="0" borderId="1" xfId="2" applyNumberFormat="1" applyFont="1" applyFill="1" applyProtection="1"/>
    <xf numFmtId="49" fontId="6" fillId="0" borderId="2" xfId="29" quotePrefix="1" applyNumberFormat="1" applyFont="1" applyFill="1" applyAlignment="1" applyProtection="1">
      <alignment horizontal="center" vertical="center" wrapText="1"/>
    </xf>
    <xf numFmtId="4" fontId="6" fillId="0" borderId="2" xfId="30" applyNumberFormat="1" applyFont="1" applyFill="1" applyAlignment="1" applyProtection="1">
      <alignment horizontal="right" vertical="center" shrinkToFit="1"/>
    </xf>
    <xf numFmtId="0" fontId="1" fillId="0" borderId="2" xfId="29" quotePrefix="1" applyNumberFormat="1" applyFill="1" applyAlignment="1" applyProtection="1">
      <alignment horizontal="left" vertical="top" wrapText="1"/>
    </xf>
    <xf numFmtId="10" fontId="3" fillId="0" borderId="2" xfId="22" applyNumberFormat="1" applyFill="1" applyProtection="1">
      <alignment horizontal="center" vertical="top" shrinkToFit="1"/>
    </xf>
    <xf numFmtId="0" fontId="1" fillId="0" borderId="1" xfId="1" applyNumberFormat="1" applyFill="1" applyProtection="1">
      <alignment horizontal="left" wrapText="1"/>
    </xf>
    <xf numFmtId="4" fontId="10" fillId="0" borderId="2" xfId="17" applyNumberFormat="1" applyFont="1" applyFill="1" applyProtection="1">
      <alignment horizontal="right" vertical="top" shrinkToFit="1"/>
    </xf>
    <xf numFmtId="4" fontId="11" fillId="0" borderId="2" xfId="17" applyNumberFormat="1" applyFont="1" applyFill="1" applyProtection="1">
      <alignment horizontal="right" vertical="top" shrinkToFit="1"/>
    </xf>
    <xf numFmtId="4" fontId="11" fillId="0" borderId="2" xfId="17" applyNumberFormat="1" applyFont="1" applyFill="1" applyAlignment="1" applyProtection="1">
      <alignment horizontal="right" vertical="top" shrinkToFit="1"/>
    </xf>
    <xf numFmtId="4" fontId="10" fillId="0" borderId="2" xfId="17" applyNumberFormat="1" applyFont="1" applyFill="1" applyAlignment="1" applyProtection="1">
      <alignment horizontal="right" vertical="top" shrinkToFit="1"/>
    </xf>
    <xf numFmtId="0" fontId="1" fillId="0" borderId="1" xfId="2" applyNumberFormat="1" applyFill="1" applyAlignment="1" applyProtection="1">
      <alignment horizontal="right"/>
    </xf>
    <xf numFmtId="0" fontId="0" fillId="0" borderId="0" xfId="0" applyFill="1" applyAlignment="1" applyProtection="1">
      <alignment horizontal="right"/>
      <protection locked="0"/>
    </xf>
    <xf numFmtId="4" fontId="11" fillId="0" borderId="2" xfId="21" applyNumberFormat="1" applyFont="1" applyFill="1" applyProtection="1">
      <alignment horizontal="right" vertical="top" shrinkToFit="1"/>
    </xf>
    <xf numFmtId="0" fontId="1" fillId="0" borderId="1" xfId="1" applyNumberFormat="1" applyFill="1" applyAlignment="1" applyProtection="1">
      <alignment wrapText="1"/>
    </xf>
    <xf numFmtId="0" fontId="1" fillId="0" borderId="1" xfId="1" applyFill="1" applyAlignment="1">
      <alignment wrapText="1"/>
    </xf>
    <xf numFmtId="0" fontId="2" fillId="0" borderId="1" xfId="3" applyNumberFormat="1" applyFill="1" applyAlignment="1" applyProtection="1">
      <alignment wrapText="1"/>
    </xf>
    <xf numFmtId="0" fontId="2" fillId="0" borderId="1" xfId="3" applyFill="1" applyAlignment="1">
      <alignment wrapText="1"/>
    </xf>
    <xf numFmtId="0" fontId="13" fillId="0" borderId="2" xfId="6" applyFont="1" applyFill="1" applyAlignment="1">
      <alignment horizontal="center" vertical="center" wrapText="1"/>
    </xf>
    <xf numFmtId="0" fontId="13" fillId="0" borderId="2" xfId="7" applyFont="1" applyFill="1" applyAlignment="1">
      <alignment horizontal="center" vertical="center" wrapText="1"/>
    </xf>
    <xf numFmtId="0" fontId="13" fillId="0" borderId="2" xfId="8" applyFont="1" applyFill="1" applyAlignment="1">
      <alignment horizontal="center" vertical="center" wrapText="1"/>
    </xf>
    <xf numFmtId="0" fontId="13" fillId="0" borderId="2" xfId="12" applyFont="1" applyFill="1" applyAlignment="1">
      <alignment horizontal="center" vertical="center" wrapText="1"/>
    </xf>
    <xf numFmtId="0" fontId="13" fillId="0" borderId="2" xfId="12" applyNumberFormat="1" applyFont="1" applyFill="1" applyAlignment="1" applyProtection="1">
      <alignment horizontal="center" vertical="center" wrapText="1"/>
    </xf>
    <xf numFmtId="0" fontId="13" fillId="0" borderId="6" xfId="12" applyNumberFormat="1" applyFont="1" applyFill="1" applyBorder="1" applyAlignment="1" applyProtection="1">
      <alignment horizontal="center" vertical="center" wrapText="1"/>
    </xf>
    <xf numFmtId="0" fontId="13" fillId="0" borderId="1" xfId="2" applyNumberFormat="1" applyFont="1" applyFill="1" applyAlignment="1" applyProtection="1">
      <alignment horizontal="center"/>
    </xf>
    <xf numFmtId="0" fontId="14" fillId="0" borderId="0" xfId="0" applyFont="1" applyFill="1" applyAlignment="1" applyProtection="1">
      <alignment horizontal="center"/>
      <protection locked="0"/>
    </xf>
    <xf numFmtId="0" fontId="1" fillId="0" borderId="8" xfId="12" applyNumberFormat="1" applyFont="1" applyFill="1" applyBorder="1" applyAlignment="1" applyProtection="1">
      <alignment horizontal="center" vertical="center" wrapText="1"/>
    </xf>
    <xf numFmtId="49" fontId="1" fillId="0" borderId="2" xfId="14" applyNumberFormat="1" applyFill="1" applyProtection="1">
      <alignment horizontal="center" vertical="top" shrinkToFit="1"/>
    </xf>
    <xf numFmtId="49" fontId="3" fillId="0" borderId="2" xfId="14" applyNumberFormat="1" applyFont="1" applyFill="1" applyProtection="1">
      <alignment horizontal="center" vertical="top" shrinkToFit="1"/>
    </xf>
    <xf numFmtId="1" fontId="1" fillId="0" borderId="2" xfId="14" applyNumberFormat="1" applyFont="1" applyFill="1" applyProtection="1">
      <alignment horizontal="center" vertical="top" shrinkToFit="1"/>
    </xf>
    <xf numFmtId="0" fontId="1" fillId="0" borderId="2" xfId="15" applyNumberFormat="1" applyFont="1" applyFill="1" applyProtection="1">
      <alignment horizontal="left" vertical="top" wrapText="1"/>
    </xf>
    <xf numFmtId="49" fontId="1" fillId="0" borderId="2" xfId="14" applyNumberFormat="1" applyFont="1" applyFill="1" applyProtection="1">
      <alignment horizontal="center" vertical="top" shrinkToFit="1"/>
    </xf>
    <xf numFmtId="10" fontId="1" fillId="0" borderId="2" xfId="18" applyNumberFormat="1" applyFont="1" applyFill="1" applyProtection="1">
      <alignment horizontal="center" vertical="top" shrinkToFit="1"/>
    </xf>
    <xf numFmtId="4" fontId="5" fillId="0" borderId="5" xfId="17" applyNumberFormat="1" applyFont="1" applyFill="1" applyBorder="1" applyProtection="1">
      <alignment horizontal="right" vertical="top" shrinkToFit="1"/>
    </xf>
    <xf numFmtId="4" fontId="5" fillId="0" borderId="6" xfId="17" applyNumberFormat="1" applyFont="1" applyFill="1" applyBorder="1" applyProtection="1">
      <alignment horizontal="right" vertical="top" shrinkToFit="1"/>
    </xf>
    <xf numFmtId="4" fontId="5" fillId="0" borderId="8" xfId="17" applyNumberFormat="1" applyFont="1" applyFill="1" applyBorder="1" applyProtection="1">
      <alignment horizontal="right" vertical="top" shrinkToFit="1"/>
    </xf>
    <xf numFmtId="4" fontId="5" fillId="0" borderId="10" xfId="17" applyNumberFormat="1" applyFont="1" applyFill="1" applyBorder="1" applyProtection="1">
      <alignment horizontal="right" vertical="top" shrinkToFit="1"/>
    </xf>
    <xf numFmtId="0" fontId="1" fillId="0" borderId="1" xfId="1" applyFont="1" applyFill="1" applyAlignment="1">
      <alignment wrapText="1"/>
    </xf>
    <xf numFmtId="0" fontId="1" fillId="0" borderId="2" xfId="12" applyNumberFormat="1" applyFont="1" applyFill="1" applyAlignment="1" applyProtection="1">
      <alignment horizontal="center" vertical="center" wrapText="1"/>
    </xf>
    <xf numFmtId="0" fontId="1" fillId="0" borderId="11" xfId="12" applyNumberFormat="1" applyFont="1" applyFill="1" applyBorder="1" applyAlignment="1" applyProtection="1">
      <alignment horizontal="center" vertical="center" wrapText="1"/>
    </xf>
    <xf numFmtId="0" fontId="1" fillId="0" borderId="4" xfId="11" applyFill="1" applyBorder="1">
      <alignment horizontal="center" vertical="center" wrapText="1"/>
    </xf>
    <xf numFmtId="0" fontId="1" fillId="0" borderId="12" xfId="12" applyNumberFormat="1" applyFill="1" applyBorder="1" applyAlignment="1" applyProtection="1">
      <alignment horizontal="center" vertical="center" wrapText="1"/>
    </xf>
    <xf numFmtId="0" fontId="1" fillId="0" borderId="8" xfId="12" applyNumberFormat="1" applyFont="1" applyFill="1" applyBorder="1" applyAlignment="1" applyProtection="1">
      <alignment horizontal="center" vertical="center" wrapText="1"/>
    </xf>
    <xf numFmtId="4" fontId="1" fillId="5" borderId="2" xfId="30" applyNumberFormat="1" applyFill="1" applyAlignment="1" applyProtection="1">
      <alignment horizontal="right" vertical="top" shrinkToFit="1"/>
    </xf>
    <xf numFmtId="0" fontId="1" fillId="5" borderId="2" xfId="29" quotePrefix="1" applyNumberFormat="1" applyFill="1" applyAlignment="1" applyProtection="1">
      <alignment horizontal="left" vertical="top" wrapText="1"/>
    </xf>
    <xf numFmtId="0" fontId="1" fillId="5" borderId="2" xfId="29" quotePrefix="1" applyNumberFormat="1" applyFill="1" applyAlignment="1" applyProtection="1">
      <alignment horizontal="center" vertical="top" wrapText="1"/>
    </xf>
    <xf numFmtId="0" fontId="10" fillId="0" borderId="2" xfId="29" quotePrefix="1" applyNumberFormat="1" applyFont="1" applyAlignment="1" applyProtection="1">
      <alignment horizontal="left" vertical="top" wrapText="1"/>
    </xf>
    <xf numFmtId="0" fontId="10" fillId="0" borderId="2" xfId="29" quotePrefix="1" applyNumberFormat="1" applyFont="1" applyAlignment="1" applyProtection="1">
      <alignment horizontal="center" vertical="top" wrapText="1"/>
    </xf>
    <xf numFmtId="0" fontId="12" fillId="0" borderId="1" xfId="5" applyNumberFormat="1" applyFont="1" applyFill="1" applyAlignment="1" applyProtection="1"/>
    <xf numFmtId="0" fontId="12" fillId="0" borderId="1" xfId="5" applyFont="1" applyFill="1" applyAlignment="1"/>
    <xf numFmtId="4" fontId="3" fillId="0" borderId="2" xfId="17" applyNumberFormat="1" applyFill="1" applyProtection="1">
      <alignment horizontal="right" vertical="top" shrinkToFit="1"/>
    </xf>
    <xf numFmtId="0" fontId="1" fillId="0" borderId="1" xfId="2" applyNumberFormat="1" applyFill="1" applyProtection="1"/>
    <xf numFmtId="4" fontId="1" fillId="0" borderId="2" xfId="17" applyNumberFormat="1" applyFont="1" applyFill="1" applyProtection="1">
      <alignment horizontal="right" vertical="top" shrinkToFit="1"/>
    </xf>
    <xf numFmtId="1" fontId="1" fillId="0" borderId="2" xfId="14" applyNumberFormat="1" applyFill="1" applyProtection="1">
      <alignment horizontal="center" vertical="top" shrinkToFit="1"/>
    </xf>
    <xf numFmtId="0" fontId="1" fillId="0" borderId="2" xfId="15" applyNumberFormat="1" applyFill="1" applyProtection="1">
      <alignment horizontal="left" vertical="top" wrapText="1"/>
    </xf>
    <xf numFmtId="10" fontId="3" fillId="0" borderId="2" xfId="18" applyNumberFormat="1" applyFill="1" applyProtection="1">
      <alignment horizontal="center" vertical="top" shrinkToFit="1"/>
    </xf>
    <xf numFmtId="4" fontId="5" fillId="0" borderId="2" xfId="17" applyNumberFormat="1" applyFont="1" applyFill="1" applyProtection="1">
      <alignment horizontal="right" vertical="top" shrinkToFit="1"/>
    </xf>
    <xf numFmtId="4" fontId="3" fillId="0" borderId="2" xfId="17" applyNumberFormat="1" applyFont="1" applyFill="1" applyProtection="1">
      <alignment horizontal="right" vertical="top" shrinkToFit="1"/>
    </xf>
    <xf numFmtId="4" fontId="10" fillId="0" borderId="2" xfId="17" applyNumberFormat="1" applyFont="1" applyFill="1" applyProtection="1">
      <alignment horizontal="right" vertical="top" shrinkToFit="1"/>
    </xf>
    <xf numFmtId="4" fontId="10" fillId="0" borderId="2" xfId="17" applyNumberFormat="1" applyFont="1" applyFill="1" applyAlignment="1" applyProtection="1">
      <alignment horizontal="right" vertical="top" shrinkToFit="1"/>
    </xf>
    <xf numFmtId="0" fontId="1" fillId="0" borderId="2" xfId="11" applyNumberFormat="1" applyFill="1" applyProtection="1">
      <alignment horizontal="center" vertical="center" wrapText="1"/>
    </xf>
    <xf numFmtId="0" fontId="1" fillId="0" borderId="2" xfId="11" applyFill="1">
      <alignment horizontal="center" vertical="center" wrapText="1"/>
    </xf>
    <xf numFmtId="0" fontId="1" fillId="0" borderId="1" xfId="1" applyNumberFormat="1" applyFill="1" applyProtection="1">
      <alignment horizontal="left" wrapText="1"/>
    </xf>
    <xf numFmtId="0" fontId="1" fillId="0" borderId="1" xfId="1" applyFill="1">
      <alignment horizontal="left" wrapText="1"/>
    </xf>
    <xf numFmtId="0" fontId="2" fillId="0" borderId="1" xfId="4" applyNumberFormat="1" applyFill="1" applyProtection="1">
      <alignment horizontal="center"/>
    </xf>
    <xf numFmtId="0" fontId="2" fillId="0" borderId="1" xfId="4" applyFill="1">
      <alignment horizontal="center"/>
    </xf>
    <xf numFmtId="0" fontId="1" fillId="0" borderId="7" xfId="12" applyNumberFormat="1" applyFont="1" applyFill="1" applyBorder="1" applyAlignment="1" applyProtection="1">
      <alignment horizontal="center" vertical="center" wrapText="1"/>
    </xf>
    <xf numFmtId="0" fontId="1" fillId="0" borderId="9" xfId="12" applyNumberFormat="1" applyFont="1" applyFill="1" applyBorder="1" applyAlignment="1" applyProtection="1">
      <alignment horizontal="center" vertical="center" wrapText="1"/>
    </xf>
    <xf numFmtId="0" fontId="1" fillId="0" borderId="8" xfId="12" applyNumberFormat="1" applyFont="1" applyFill="1" applyBorder="1" applyAlignment="1" applyProtection="1">
      <alignment horizontal="center" vertical="center" wrapText="1"/>
    </xf>
    <xf numFmtId="0" fontId="1" fillId="0" borderId="13" xfId="12" applyNumberFormat="1" applyFill="1" applyBorder="1" applyAlignment="1" applyProtection="1">
      <alignment horizontal="center" vertical="center" wrapText="1"/>
    </xf>
    <xf numFmtId="0" fontId="1" fillId="0" borderId="14" xfId="12" applyNumberFormat="1" applyFill="1" applyBorder="1" applyAlignment="1" applyProtection="1">
      <alignment horizontal="center" vertical="center" wrapText="1"/>
    </xf>
    <xf numFmtId="0" fontId="1" fillId="0" borderId="15" xfId="12" applyNumberFormat="1" applyFill="1" applyBorder="1" applyAlignment="1" applyProtection="1">
      <alignment horizontal="center" vertical="center" wrapText="1"/>
    </xf>
    <xf numFmtId="0" fontId="2" fillId="0" borderId="1" xfId="3" applyFill="1" applyAlignment="1">
      <alignment horizontal="center" wrapText="1"/>
    </xf>
    <xf numFmtId="1" fontId="3" fillId="0" borderId="2" xfId="19" applyNumberFormat="1" applyFill="1" applyProtection="1">
      <alignment horizontal="left" vertical="top" shrinkToFit="1"/>
    </xf>
    <xf numFmtId="1" fontId="3" fillId="0" borderId="2" xfId="19" applyFill="1">
      <alignment horizontal="left" vertical="top" shrinkToFit="1"/>
    </xf>
    <xf numFmtId="0" fontId="1" fillId="0" borderId="2" xfId="6" applyNumberFormat="1" applyFill="1" applyProtection="1">
      <alignment horizontal="center" vertical="center" wrapText="1"/>
    </xf>
    <xf numFmtId="0" fontId="1" fillId="0" borderId="2" xfId="6" applyFill="1">
      <alignment horizontal="center" vertical="center" wrapText="1"/>
    </xf>
    <xf numFmtId="0" fontId="1" fillId="0" borderId="2" xfId="7" applyNumberFormat="1" applyFill="1" applyAlignment="1" applyProtection="1">
      <alignment horizontal="center" vertical="center" wrapText="1"/>
    </xf>
    <xf numFmtId="0" fontId="1" fillId="0" borderId="2" xfId="7" applyFill="1" applyAlignment="1">
      <alignment horizontal="center" vertical="center" wrapText="1"/>
    </xf>
    <xf numFmtId="0" fontId="1" fillId="0" borderId="2" xfId="8" applyNumberFormat="1" applyFill="1" applyAlignment="1" applyProtection="1">
      <alignment horizontal="center" vertical="center" wrapText="1"/>
    </xf>
    <xf numFmtId="0" fontId="1" fillId="0" borderId="2" xfId="8" applyFill="1" applyAlignment="1">
      <alignment horizontal="center" vertical="center" wrapText="1"/>
    </xf>
    <xf numFmtId="0" fontId="1" fillId="0" borderId="2" xfId="12" applyNumberFormat="1" applyFont="1" applyFill="1" applyAlignment="1" applyProtection="1">
      <alignment horizontal="center" vertical="center" wrapText="1"/>
    </xf>
    <xf numFmtId="0" fontId="1" fillId="0" borderId="2" xfId="12" applyFont="1" applyFill="1" applyAlignment="1">
      <alignment horizontal="center" vertical="center" wrapText="1"/>
    </xf>
  </cellXfs>
  <cellStyles count="37">
    <cellStyle name="br" xfId="25"/>
    <cellStyle name="br 2" xfId="36"/>
    <cellStyle name="col" xfId="24"/>
    <cellStyle name="col 2" xfId="35"/>
    <cellStyle name="style0" xfId="26"/>
    <cellStyle name="td" xfId="27"/>
    <cellStyle name="tr" xfId="23"/>
    <cellStyle name="tr 2" xfId="34"/>
    <cellStyle name="xl21" xfId="28"/>
    <cellStyle name="xl22" xfId="6"/>
    <cellStyle name="xl23" xfId="14"/>
    <cellStyle name="xl24" xfId="2"/>
    <cellStyle name="xl25" xfId="7"/>
    <cellStyle name="xl26" xfId="16"/>
    <cellStyle name="xl27" xfId="8"/>
    <cellStyle name="xl28" xfId="9"/>
    <cellStyle name="xl29" xfId="10"/>
    <cellStyle name="xl30" xfId="12"/>
    <cellStyle name="xl31" xfId="11"/>
    <cellStyle name="xl32" xfId="19"/>
    <cellStyle name="xl33" xfId="20"/>
    <cellStyle name="xl34" xfId="29"/>
    <cellStyle name="xl35" xfId="21"/>
    <cellStyle name="xl36" xfId="1"/>
    <cellStyle name="xl37" xfId="13"/>
    <cellStyle name="xl38" xfId="30"/>
    <cellStyle name="xl38 4" xfId="32"/>
    <cellStyle name="xl39" xfId="22"/>
    <cellStyle name="xl40" xfId="3"/>
    <cellStyle name="xl41" xfId="4"/>
    <cellStyle name="xl42" xfId="5"/>
    <cellStyle name="xl43" xfId="31"/>
    <cellStyle name="xl44" xfId="15"/>
    <cellStyle name="xl45" xfId="17"/>
    <cellStyle name="xl46" xfId="18"/>
    <cellStyle name="Обычный" xfId="0" builtinId="0"/>
    <cellStyle name="Обычный 2" xfId="3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1"/>
  <sheetViews>
    <sheetView showGridLines="0" tabSelected="1" topLeftCell="B1" zoomScaleNormal="100" zoomScaleSheetLayoutView="100" workbookViewId="0">
      <pane ySplit="8" topLeftCell="A9" activePane="bottomLeft" state="frozen"/>
      <selection pane="bottomLeft" activeCell="O134" sqref="O134:O136"/>
    </sheetView>
  </sheetViews>
  <sheetFormatPr defaultRowHeight="15" outlineLevelRow="2" x14ac:dyDescent="0.25"/>
  <cols>
    <col min="1" max="1" width="9.140625" style="1" hidden="1"/>
    <col min="2" max="2" width="47.7109375" style="1" customWidth="1"/>
    <col min="3" max="3" width="21.7109375" style="1" customWidth="1"/>
    <col min="4" max="4" width="15.7109375" style="8" customWidth="1"/>
    <col min="5" max="5" width="15.7109375" style="9" hidden="1" customWidth="1"/>
    <col min="6" max="7" width="16.140625" style="8" customWidth="1"/>
    <col min="8" max="8" width="16.7109375" style="8" customWidth="1"/>
    <col min="9" max="9" width="15.7109375" style="8" customWidth="1"/>
    <col min="10" max="10" width="14.140625" style="8" customWidth="1"/>
    <col min="11" max="11" width="9.42578125" style="8" customWidth="1"/>
    <col min="12" max="12" width="15" style="8" customWidth="1"/>
    <col min="13" max="13" width="9.7109375" style="8" customWidth="1"/>
    <col min="14" max="15" width="9.42578125" style="8" customWidth="1"/>
    <col min="16" max="16" width="9.7109375" style="5" customWidth="1"/>
    <col min="17" max="17" width="9.42578125" style="40" customWidth="1"/>
    <col min="18" max="22" width="9.140625" style="1" hidden="1" customWidth="1"/>
    <col min="23" max="23" width="9.140625" style="1" customWidth="1"/>
    <col min="24" max="16384" width="9.140625" style="1"/>
  </cols>
  <sheetData>
    <row r="1" spans="1:23" s="5" customFormat="1" ht="15.2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65"/>
      <c r="K1" s="65"/>
      <c r="L1" s="65"/>
      <c r="M1" s="65"/>
      <c r="N1" s="65"/>
      <c r="O1" s="65"/>
      <c r="P1" s="43"/>
      <c r="Q1" s="43"/>
      <c r="R1" s="43"/>
      <c r="S1" s="43"/>
      <c r="T1" s="43"/>
      <c r="U1" s="43"/>
      <c r="V1" s="43"/>
      <c r="W1" s="4"/>
    </row>
    <row r="2" spans="1:23" s="5" customFormat="1" x14ac:dyDescent="0.25">
      <c r="A2" s="90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4"/>
    </row>
    <row r="3" spans="1:23" s="5" customFormat="1" x14ac:dyDescent="0.25">
      <c r="A3" s="90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4"/>
    </row>
    <row r="4" spans="1:23" s="5" customFormat="1" ht="15.2" customHeight="1" x14ac:dyDescent="0.25">
      <c r="A4" s="44" t="s">
        <v>196</v>
      </c>
      <c r="B4" s="100" t="s">
        <v>233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45"/>
      <c r="S4" s="45"/>
      <c r="T4" s="45"/>
      <c r="U4" s="22"/>
      <c r="V4" s="22"/>
      <c r="W4" s="4"/>
    </row>
    <row r="5" spans="1:23" s="5" customFormat="1" ht="15.75" customHeight="1" x14ac:dyDescent="0.25">
      <c r="A5" s="92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23"/>
      <c r="V5" s="23"/>
      <c r="W5" s="4"/>
    </row>
    <row r="6" spans="1:23" s="5" customFormat="1" ht="12.75" customHeight="1" x14ac:dyDescent="0.25">
      <c r="A6" s="76" t="s">
        <v>0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4"/>
    </row>
    <row r="7" spans="1:23" s="5" customFormat="1" ht="41.25" customHeight="1" x14ac:dyDescent="0.25">
      <c r="A7" s="103" t="s">
        <v>1</v>
      </c>
      <c r="B7" s="105" t="s">
        <v>2</v>
      </c>
      <c r="C7" s="107" t="s">
        <v>3</v>
      </c>
      <c r="D7" s="109" t="s">
        <v>236</v>
      </c>
      <c r="E7" s="66" t="s">
        <v>189</v>
      </c>
      <c r="F7" s="94" t="s">
        <v>237</v>
      </c>
      <c r="G7" s="96" t="s">
        <v>199</v>
      </c>
      <c r="H7" s="96"/>
      <c r="I7" s="96"/>
      <c r="J7" s="96" t="s">
        <v>234</v>
      </c>
      <c r="K7" s="96"/>
      <c r="L7" s="96" t="s">
        <v>235</v>
      </c>
      <c r="M7" s="96"/>
      <c r="N7" s="97" t="s">
        <v>229</v>
      </c>
      <c r="O7" s="98"/>
      <c r="P7" s="98"/>
      <c r="Q7" s="99"/>
      <c r="R7" s="68"/>
      <c r="S7" s="88" t="s">
        <v>4</v>
      </c>
      <c r="T7" s="89"/>
      <c r="U7" s="88" t="s">
        <v>5</v>
      </c>
      <c r="V7" s="89"/>
      <c r="W7" s="4"/>
    </row>
    <row r="8" spans="1:23" s="5" customFormat="1" ht="52.5" customHeight="1" x14ac:dyDescent="0.25">
      <c r="A8" s="104"/>
      <c r="B8" s="106"/>
      <c r="C8" s="108"/>
      <c r="D8" s="110"/>
      <c r="E8" s="66" t="s">
        <v>6</v>
      </c>
      <c r="F8" s="95"/>
      <c r="G8" s="54" t="s">
        <v>197</v>
      </c>
      <c r="H8" s="54" t="s">
        <v>198</v>
      </c>
      <c r="I8" s="70" t="s">
        <v>239</v>
      </c>
      <c r="J8" s="54" t="s">
        <v>225</v>
      </c>
      <c r="K8" s="54" t="s">
        <v>226</v>
      </c>
      <c r="L8" s="54" t="s">
        <v>227</v>
      </c>
      <c r="M8" s="54" t="s">
        <v>228</v>
      </c>
      <c r="N8" s="67" t="s">
        <v>230</v>
      </c>
      <c r="O8" s="67" t="s">
        <v>231</v>
      </c>
      <c r="P8" s="69" t="s">
        <v>232</v>
      </c>
      <c r="Q8" s="13" t="s">
        <v>238</v>
      </c>
      <c r="R8" s="24" t="s">
        <v>1</v>
      </c>
      <c r="S8" s="24" t="s">
        <v>1</v>
      </c>
      <c r="T8" s="24" t="s">
        <v>1</v>
      </c>
      <c r="U8" s="24" t="s">
        <v>1</v>
      </c>
      <c r="V8" s="24" t="s">
        <v>1</v>
      </c>
      <c r="W8" s="4"/>
    </row>
    <row r="9" spans="1:23" s="53" customFormat="1" x14ac:dyDescent="0.25">
      <c r="A9" s="46"/>
      <c r="B9" s="47">
        <v>1</v>
      </c>
      <c r="C9" s="48">
        <v>2</v>
      </c>
      <c r="D9" s="49">
        <v>3</v>
      </c>
      <c r="E9" s="50"/>
      <c r="F9" s="51">
        <v>4</v>
      </c>
      <c r="G9" s="51">
        <v>5</v>
      </c>
      <c r="H9" s="51">
        <v>6</v>
      </c>
      <c r="I9" s="51">
        <v>7</v>
      </c>
      <c r="J9" s="51">
        <v>8</v>
      </c>
      <c r="K9" s="51">
        <v>9</v>
      </c>
      <c r="L9" s="51">
        <v>10</v>
      </c>
      <c r="M9" s="51">
        <v>11</v>
      </c>
      <c r="N9" s="51">
        <v>12</v>
      </c>
      <c r="O9" s="51">
        <v>13</v>
      </c>
      <c r="P9" s="51">
        <v>14</v>
      </c>
      <c r="Q9" s="51">
        <v>15</v>
      </c>
      <c r="R9" s="50"/>
      <c r="S9" s="50"/>
      <c r="T9" s="50"/>
      <c r="U9" s="50"/>
      <c r="V9" s="50"/>
      <c r="W9" s="52"/>
    </row>
    <row r="10" spans="1:23" s="20" customFormat="1" x14ac:dyDescent="0.25">
      <c r="A10" s="15" t="s">
        <v>7</v>
      </c>
      <c r="B10" s="16" t="s">
        <v>8</v>
      </c>
      <c r="C10" s="15" t="s">
        <v>7</v>
      </c>
      <c r="D10" s="17">
        <f>D11+D16+D21+D30+D34+D38+D42+D49+D54+D58+D61+D94</f>
        <v>952152680.25000012</v>
      </c>
      <c r="E10" s="17">
        <v>792488346.47000003</v>
      </c>
      <c r="F10" s="17">
        <f>F11+F16+F21+F30+F34+F38+F42+F49+F54+F58+F61</f>
        <v>947740413.45000005</v>
      </c>
      <c r="G10" s="17">
        <f t="shared" ref="G10:I10" si="0">G11+G16+G21+G30+G34+G38+G42+G49+G54+G58+G61</f>
        <v>909428895.02999985</v>
      </c>
      <c r="H10" s="17">
        <f t="shared" si="0"/>
        <v>918742169.06999993</v>
      </c>
      <c r="I10" s="17">
        <f t="shared" si="0"/>
        <v>1014008653.8000001</v>
      </c>
      <c r="J10" s="36">
        <f>G10-D10</f>
        <v>-42723785.220000267</v>
      </c>
      <c r="K10" s="36">
        <f>G10/D10*100-100</f>
        <v>-4.4870729354857843</v>
      </c>
      <c r="L10" s="36">
        <f>G10-F10</f>
        <v>-38311518.420000196</v>
      </c>
      <c r="M10" s="36">
        <f>G10/F10*100-100</f>
        <v>-4.0424063252232969</v>
      </c>
      <c r="N10" s="36">
        <f>F10/D10</f>
        <v>0.9953660091584875</v>
      </c>
      <c r="O10" s="36">
        <f>G10/F10</f>
        <v>0.95957593674776709</v>
      </c>
      <c r="P10" s="36">
        <f>H10/G10</f>
        <v>1.0102407940751572</v>
      </c>
      <c r="Q10" s="37">
        <f>I10/H10</f>
        <v>1.1036922957682829</v>
      </c>
      <c r="R10" s="18">
        <v>0.78864986659826319</v>
      </c>
      <c r="S10" s="17">
        <v>212378806.91999999</v>
      </c>
      <c r="T10" s="18">
        <v>0.78864986659826319</v>
      </c>
      <c r="U10" s="17">
        <v>0</v>
      </c>
      <c r="V10" s="18">
        <v>0.90851798827132868</v>
      </c>
      <c r="W10" s="19"/>
    </row>
    <row r="11" spans="1:23" s="20" customFormat="1" outlineLevel="1" x14ac:dyDescent="0.25">
      <c r="A11" s="15" t="s">
        <v>9</v>
      </c>
      <c r="B11" s="16" t="s">
        <v>10</v>
      </c>
      <c r="C11" s="15" t="s">
        <v>9</v>
      </c>
      <c r="D11" s="17">
        <f>SUM(D12:D15)</f>
        <v>418273295.42000002</v>
      </c>
      <c r="E11" s="17">
        <v>332249364.45999998</v>
      </c>
      <c r="F11" s="17">
        <f>SUM(F12:F15)</f>
        <v>459331730</v>
      </c>
      <c r="G11" s="17">
        <f t="shared" ref="G11:I11" si="1">SUM(G12:G15)</f>
        <v>477672999.19999999</v>
      </c>
      <c r="H11" s="17">
        <f t="shared" si="1"/>
        <v>496747919.17000002</v>
      </c>
      <c r="I11" s="17">
        <f t="shared" si="1"/>
        <v>516585835.93000001</v>
      </c>
      <c r="J11" s="36">
        <f t="shared" ref="J11:J76" si="2">G11-D11</f>
        <v>59399703.779999971</v>
      </c>
      <c r="K11" s="36">
        <f t="shared" ref="K11:K76" si="3">G11/D11*100-100</f>
        <v>14.201170485998887</v>
      </c>
      <c r="L11" s="36">
        <f t="shared" ref="L11:L76" si="4">G11-F11</f>
        <v>18341269.199999988</v>
      </c>
      <c r="M11" s="36">
        <f t="shared" ref="M11:M61" si="5">G11/F11*100-100</f>
        <v>3.9930333573950918</v>
      </c>
      <c r="N11" s="36">
        <f t="shared" ref="N11:N76" si="6">F11/D11</f>
        <v>1.0981617402535155</v>
      </c>
      <c r="O11" s="36">
        <f t="shared" ref="O11:O61" si="7">G11/F11</f>
        <v>1.0399303335739509</v>
      </c>
      <c r="P11" s="36">
        <f t="shared" ref="P11:P61" si="8">H11/G11</f>
        <v>1.0399330085685112</v>
      </c>
      <c r="Q11" s="37">
        <f t="shared" ref="Q11:Q61" si="9">I11/H11</f>
        <v>1.0399355809947761</v>
      </c>
      <c r="R11" s="18">
        <v>0.81535787336590682</v>
      </c>
      <c r="S11" s="17">
        <v>75239635.540000007</v>
      </c>
      <c r="T11" s="18">
        <v>0.81535787336590682</v>
      </c>
      <c r="U11" s="17">
        <v>0</v>
      </c>
      <c r="V11" s="18">
        <v>0.94870165607247181</v>
      </c>
      <c r="W11" s="19"/>
    </row>
    <row r="12" spans="1:23" s="5" customFormat="1" ht="76.5" outlineLevel="2" x14ac:dyDescent="0.25">
      <c r="A12" s="10" t="s">
        <v>11</v>
      </c>
      <c r="B12" s="11" t="s">
        <v>12</v>
      </c>
      <c r="C12" s="10" t="s">
        <v>11</v>
      </c>
      <c r="D12" s="6">
        <v>416269055.00999999</v>
      </c>
      <c r="E12" s="6">
        <v>330449540.49000001</v>
      </c>
      <c r="F12" s="71">
        <v>457531730</v>
      </c>
      <c r="G12" s="71">
        <v>475832999.19999999</v>
      </c>
      <c r="H12" s="71">
        <v>494866319.17000002</v>
      </c>
      <c r="I12" s="71">
        <v>514660971.93000001</v>
      </c>
      <c r="J12" s="6">
        <f t="shared" si="2"/>
        <v>59563944.189999998</v>
      </c>
      <c r="K12" s="6">
        <f t="shared" si="3"/>
        <v>14.309001227239705</v>
      </c>
      <c r="L12" s="35">
        <f t="shared" si="4"/>
        <v>18301269.199999988</v>
      </c>
      <c r="M12" s="35">
        <f t="shared" si="5"/>
        <v>4</v>
      </c>
      <c r="N12" s="35">
        <f t="shared" si="6"/>
        <v>1.0991250118003817</v>
      </c>
      <c r="O12" s="35">
        <f t="shared" si="7"/>
        <v>1.04</v>
      </c>
      <c r="P12" s="35">
        <f t="shared" si="8"/>
        <v>1.0400000000042031</v>
      </c>
      <c r="Q12" s="38">
        <f t="shared" si="9"/>
        <v>1.0399999999862588</v>
      </c>
      <c r="R12" s="12">
        <v>0.8148845559865554</v>
      </c>
      <c r="S12" s="2">
        <v>75067459.510000005</v>
      </c>
      <c r="T12" s="12">
        <v>0.8148845559865554</v>
      </c>
      <c r="U12" s="2">
        <v>0</v>
      </c>
      <c r="V12" s="12">
        <v>0.94855195195588204</v>
      </c>
      <c r="W12" s="4"/>
    </row>
    <row r="13" spans="1:23" s="5" customFormat="1" ht="114.75" outlineLevel="2" x14ac:dyDescent="0.25">
      <c r="A13" s="10" t="s">
        <v>13</v>
      </c>
      <c r="B13" s="11" t="s">
        <v>14</v>
      </c>
      <c r="C13" s="10" t="s">
        <v>13</v>
      </c>
      <c r="D13" s="6">
        <v>662104.5</v>
      </c>
      <c r="E13" s="6">
        <v>593010.32999999996</v>
      </c>
      <c r="F13" s="71">
        <v>800000</v>
      </c>
      <c r="G13" s="71">
        <v>800000</v>
      </c>
      <c r="H13" s="71">
        <v>800000</v>
      </c>
      <c r="I13" s="71">
        <v>800000</v>
      </c>
      <c r="J13" s="6">
        <f t="shared" si="2"/>
        <v>137895.5</v>
      </c>
      <c r="K13" s="6">
        <f t="shared" si="3"/>
        <v>20.826848329833126</v>
      </c>
      <c r="L13" s="35">
        <f t="shared" si="4"/>
        <v>0</v>
      </c>
      <c r="M13" s="35">
        <f t="shared" si="5"/>
        <v>0</v>
      </c>
      <c r="N13" s="35">
        <f t="shared" si="6"/>
        <v>1.2082684832983313</v>
      </c>
      <c r="O13" s="35">
        <f t="shared" si="7"/>
        <v>1</v>
      </c>
      <c r="P13" s="35">
        <f t="shared" si="8"/>
        <v>1</v>
      </c>
      <c r="Q13" s="38">
        <f t="shared" si="9"/>
        <v>1</v>
      </c>
      <c r="R13" s="12">
        <v>0.94428396496815281</v>
      </c>
      <c r="S13" s="2">
        <v>34989.67</v>
      </c>
      <c r="T13" s="12">
        <v>0.94428396496815281</v>
      </c>
      <c r="U13" s="2">
        <v>0</v>
      </c>
      <c r="V13" s="12">
        <v>0.94428396496815281</v>
      </c>
      <c r="W13" s="4"/>
    </row>
    <row r="14" spans="1:23" s="5" customFormat="1" ht="51" outlineLevel="2" x14ac:dyDescent="0.25">
      <c r="A14" s="10" t="s">
        <v>15</v>
      </c>
      <c r="B14" s="11" t="s">
        <v>16</v>
      </c>
      <c r="C14" s="10" t="s">
        <v>15</v>
      </c>
      <c r="D14" s="6">
        <v>1161274.97</v>
      </c>
      <c r="E14" s="6">
        <v>1041513.94</v>
      </c>
      <c r="F14" s="71">
        <v>800000</v>
      </c>
      <c r="G14" s="71">
        <v>832000</v>
      </c>
      <c r="H14" s="71">
        <v>865280</v>
      </c>
      <c r="I14" s="71">
        <v>899891.19999999995</v>
      </c>
      <c r="J14" s="6">
        <f t="shared" si="2"/>
        <v>-329274.96999999997</v>
      </c>
      <c r="K14" s="6">
        <f t="shared" si="3"/>
        <v>-28.354608383576888</v>
      </c>
      <c r="L14" s="35">
        <f t="shared" si="4"/>
        <v>32000</v>
      </c>
      <c r="M14" s="35">
        <f t="shared" si="5"/>
        <v>4</v>
      </c>
      <c r="N14" s="35">
        <f t="shared" si="6"/>
        <v>0.68889799631176074</v>
      </c>
      <c r="O14" s="35">
        <f t="shared" si="7"/>
        <v>1.04</v>
      </c>
      <c r="P14" s="35">
        <f t="shared" si="8"/>
        <v>1.04</v>
      </c>
      <c r="Q14" s="38">
        <f t="shared" si="9"/>
        <v>1.04</v>
      </c>
      <c r="R14" s="12">
        <v>0.95202371115173678</v>
      </c>
      <c r="S14" s="2">
        <v>52486.06</v>
      </c>
      <c r="T14" s="12">
        <v>0.95202371115173678</v>
      </c>
      <c r="U14" s="2">
        <v>0</v>
      </c>
      <c r="V14" s="12">
        <v>1.0135138562081403</v>
      </c>
      <c r="W14" s="4"/>
    </row>
    <row r="15" spans="1:23" s="5" customFormat="1" ht="89.25" outlineLevel="2" x14ac:dyDescent="0.25">
      <c r="A15" s="10" t="s">
        <v>17</v>
      </c>
      <c r="B15" s="11" t="s">
        <v>18</v>
      </c>
      <c r="C15" s="10" t="s">
        <v>17</v>
      </c>
      <c r="D15" s="6">
        <v>180860.94</v>
      </c>
      <c r="E15" s="6">
        <v>165299.70000000001</v>
      </c>
      <c r="F15" s="71">
        <v>200000</v>
      </c>
      <c r="G15" s="71">
        <v>208000</v>
      </c>
      <c r="H15" s="71">
        <v>216320</v>
      </c>
      <c r="I15" s="71">
        <v>224972.79999999999</v>
      </c>
      <c r="J15" s="6">
        <f t="shared" si="2"/>
        <v>27139.059999999998</v>
      </c>
      <c r="K15" s="6">
        <f t="shared" si="3"/>
        <v>15.005484324033702</v>
      </c>
      <c r="L15" s="35">
        <f t="shared" si="4"/>
        <v>8000</v>
      </c>
      <c r="M15" s="35">
        <f t="shared" si="5"/>
        <v>4</v>
      </c>
      <c r="N15" s="35">
        <f t="shared" si="6"/>
        <v>1.1058219646541703</v>
      </c>
      <c r="O15" s="35">
        <f t="shared" si="7"/>
        <v>1.04</v>
      </c>
      <c r="P15" s="35">
        <f t="shared" si="8"/>
        <v>1.04</v>
      </c>
      <c r="Q15" s="38">
        <f t="shared" si="9"/>
        <v>1.04</v>
      </c>
      <c r="R15" s="12">
        <v>0.66119879999999998</v>
      </c>
      <c r="S15" s="2">
        <v>84700.3</v>
      </c>
      <c r="T15" s="12">
        <v>0.66119879999999998</v>
      </c>
      <c r="U15" s="2">
        <v>0</v>
      </c>
      <c r="V15" s="12">
        <v>0.88611280209639764</v>
      </c>
      <c r="W15" s="4"/>
    </row>
    <row r="16" spans="1:23" s="20" customFormat="1" ht="38.25" outlineLevel="1" x14ac:dyDescent="0.25">
      <c r="A16" s="15" t="s">
        <v>19</v>
      </c>
      <c r="B16" s="16" t="s">
        <v>20</v>
      </c>
      <c r="C16" s="15" t="s">
        <v>19</v>
      </c>
      <c r="D16" s="17">
        <f>SUM(D17:D20)</f>
        <v>6567006.0200000005</v>
      </c>
      <c r="E16" s="17">
        <v>5472961.6799999997</v>
      </c>
      <c r="F16" s="17">
        <f>SUM(F17:F20)</f>
        <v>6319590</v>
      </c>
      <c r="G16" s="17">
        <f t="shared" ref="G16:I16" si="10">SUM(G17:G20)</f>
        <v>6972060</v>
      </c>
      <c r="H16" s="17">
        <f t="shared" si="10"/>
        <v>7368890</v>
      </c>
      <c r="I16" s="17">
        <f t="shared" si="10"/>
        <v>7810260</v>
      </c>
      <c r="J16" s="36">
        <f t="shared" si="2"/>
        <v>405053.97999999952</v>
      </c>
      <c r="K16" s="36">
        <f t="shared" si="3"/>
        <v>6.1680159690183984</v>
      </c>
      <c r="L16" s="36">
        <f t="shared" si="4"/>
        <v>652470</v>
      </c>
      <c r="M16" s="36">
        <f t="shared" si="5"/>
        <v>10.324562194699354</v>
      </c>
      <c r="N16" s="36">
        <f t="shared" si="6"/>
        <v>0.96232438050970437</v>
      </c>
      <c r="O16" s="36">
        <f t="shared" si="7"/>
        <v>1.1032456219469935</v>
      </c>
      <c r="P16" s="36">
        <f t="shared" si="8"/>
        <v>1.0569171808618973</v>
      </c>
      <c r="Q16" s="37">
        <f t="shared" si="9"/>
        <v>1.0598964023075388</v>
      </c>
      <c r="R16" s="18">
        <v>0.82992659903682464</v>
      </c>
      <c r="S16" s="17">
        <v>1121551.24</v>
      </c>
      <c r="T16" s="18">
        <v>0.82992659903682464</v>
      </c>
      <c r="U16" s="17">
        <v>0</v>
      </c>
      <c r="V16" s="18">
        <v>0.89527828448089852</v>
      </c>
      <c r="W16" s="19"/>
    </row>
    <row r="17" spans="1:23" s="5" customFormat="1" ht="114.75" outlineLevel="2" x14ac:dyDescent="0.25">
      <c r="A17" s="10" t="s">
        <v>21</v>
      </c>
      <c r="B17" s="11" t="s">
        <v>22</v>
      </c>
      <c r="C17" s="10" t="s">
        <v>21</v>
      </c>
      <c r="D17" s="6">
        <v>2989190.54</v>
      </c>
      <c r="E17" s="6">
        <v>2471020.9900000002</v>
      </c>
      <c r="F17" s="71">
        <v>2967500</v>
      </c>
      <c r="G17" s="71">
        <v>3201320</v>
      </c>
      <c r="H17" s="71">
        <v>3387620</v>
      </c>
      <c r="I17" s="71">
        <v>3616010</v>
      </c>
      <c r="J17" s="6">
        <f t="shared" si="2"/>
        <v>212129.45999999996</v>
      </c>
      <c r="K17" s="6">
        <f t="shared" si="3"/>
        <v>7.0965519648673876</v>
      </c>
      <c r="L17" s="35">
        <f t="shared" si="4"/>
        <v>233820</v>
      </c>
      <c r="M17" s="35">
        <f t="shared" si="5"/>
        <v>7.8793597304128014</v>
      </c>
      <c r="N17" s="35">
        <f t="shared" si="6"/>
        <v>0.99274367434603217</v>
      </c>
      <c r="O17" s="35">
        <f t="shared" si="7"/>
        <v>1.078793597304128</v>
      </c>
      <c r="P17" s="35">
        <f t="shared" si="8"/>
        <v>1.0581947446678246</v>
      </c>
      <c r="Q17" s="38">
        <f t="shared" si="9"/>
        <v>1.0674190139389896</v>
      </c>
      <c r="R17" s="12">
        <v>0.82037106000764792</v>
      </c>
      <c r="S17" s="2">
        <v>541056.24</v>
      </c>
      <c r="T17" s="12">
        <v>0.82037106000764792</v>
      </c>
      <c r="U17" s="2">
        <v>0</v>
      </c>
      <c r="V17" s="12">
        <v>0.8789248011808779</v>
      </c>
      <c r="W17" s="4"/>
    </row>
    <row r="18" spans="1:23" s="5" customFormat="1" ht="140.25" outlineLevel="2" x14ac:dyDescent="0.25">
      <c r="A18" s="10" t="s">
        <v>23</v>
      </c>
      <c r="B18" s="11" t="s">
        <v>24</v>
      </c>
      <c r="C18" s="10" t="s">
        <v>23</v>
      </c>
      <c r="D18" s="6">
        <v>21971.33</v>
      </c>
      <c r="E18" s="14">
        <v>18485.2</v>
      </c>
      <c r="F18" s="71">
        <v>18640</v>
      </c>
      <c r="G18" s="71">
        <v>18240</v>
      </c>
      <c r="H18" s="71">
        <v>19110</v>
      </c>
      <c r="I18" s="71">
        <v>20200</v>
      </c>
      <c r="J18" s="6">
        <f t="shared" si="2"/>
        <v>-3731.3300000000017</v>
      </c>
      <c r="K18" s="6">
        <f t="shared" si="3"/>
        <v>-16.982722484255632</v>
      </c>
      <c r="L18" s="35">
        <f t="shared" si="4"/>
        <v>-400</v>
      </c>
      <c r="M18" s="35">
        <f t="shared" si="5"/>
        <v>-2.1459227467811104</v>
      </c>
      <c r="N18" s="35">
        <f t="shared" si="6"/>
        <v>0.84837831847229994</v>
      </c>
      <c r="O18" s="35">
        <f t="shared" si="7"/>
        <v>0.97854077253218885</v>
      </c>
      <c r="P18" s="35">
        <f t="shared" si="8"/>
        <v>1.0476973684210527</v>
      </c>
      <c r="Q18" s="38">
        <f t="shared" si="9"/>
        <v>1.0570381998953426</v>
      </c>
      <c r="R18" s="12">
        <v>1.1354580327335158</v>
      </c>
      <c r="S18" s="2">
        <v>-2205.25</v>
      </c>
      <c r="T18" s="12">
        <v>1.1354580327335158</v>
      </c>
      <c r="U18" s="2">
        <v>0</v>
      </c>
      <c r="V18" s="12">
        <v>1.1354580327335158</v>
      </c>
      <c r="W18" s="4"/>
    </row>
    <row r="19" spans="1:23" s="5" customFormat="1" ht="114.75" outlineLevel="2" x14ac:dyDescent="0.25">
      <c r="A19" s="10" t="s">
        <v>25</v>
      </c>
      <c r="B19" s="11" t="s">
        <v>26</v>
      </c>
      <c r="C19" s="10" t="s">
        <v>25</v>
      </c>
      <c r="D19" s="6">
        <v>3993568.71</v>
      </c>
      <c r="E19" s="6">
        <v>3359579.32</v>
      </c>
      <c r="F19" s="71">
        <v>3829360</v>
      </c>
      <c r="G19" s="71">
        <v>4211150</v>
      </c>
      <c r="H19" s="71">
        <v>4444730</v>
      </c>
      <c r="I19" s="71">
        <v>4729190</v>
      </c>
      <c r="J19" s="6">
        <f t="shared" si="2"/>
        <v>217581.29000000004</v>
      </c>
      <c r="K19" s="6">
        <f t="shared" si="3"/>
        <v>5.4482921366839463</v>
      </c>
      <c r="L19" s="35">
        <f t="shared" si="4"/>
        <v>381790</v>
      </c>
      <c r="M19" s="35">
        <f t="shared" si="5"/>
        <v>9.9700733281801632</v>
      </c>
      <c r="N19" s="35">
        <f t="shared" si="6"/>
        <v>0.9588817115907341</v>
      </c>
      <c r="O19" s="35">
        <f t="shared" si="7"/>
        <v>1.0997007332818016</v>
      </c>
      <c r="P19" s="35">
        <f t="shared" si="8"/>
        <v>1.0554670339455967</v>
      </c>
      <c r="Q19" s="38">
        <f t="shared" si="9"/>
        <v>1.0639993880393184</v>
      </c>
      <c r="R19" s="12">
        <v>0.832672722247495</v>
      </c>
      <c r="S19" s="2">
        <v>675114.3</v>
      </c>
      <c r="T19" s="12">
        <v>0.832672722247495</v>
      </c>
      <c r="U19" s="2">
        <v>0</v>
      </c>
      <c r="V19" s="12">
        <v>0.91164583820611611</v>
      </c>
      <c r="W19" s="4"/>
    </row>
    <row r="20" spans="1:23" s="5" customFormat="1" ht="114.75" outlineLevel="2" x14ac:dyDescent="0.25">
      <c r="A20" s="10" t="s">
        <v>27</v>
      </c>
      <c r="B20" s="11" t="s">
        <v>28</v>
      </c>
      <c r="C20" s="10" t="s">
        <v>27</v>
      </c>
      <c r="D20" s="6">
        <v>-437724.56</v>
      </c>
      <c r="E20" s="6">
        <v>-376123.83</v>
      </c>
      <c r="F20" s="71">
        <v>-495910</v>
      </c>
      <c r="G20" s="71">
        <v>-458650</v>
      </c>
      <c r="H20" s="71">
        <v>-482570</v>
      </c>
      <c r="I20" s="71">
        <v>-555140</v>
      </c>
      <c r="J20" s="6">
        <f t="shared" si="2"/>
        <v>-20925.440000000002</v>
      </c>
      <c r="K20" s="6">
        <f t="shared" si="3"/>
        <v>4.7805039772042903</v>
      </c>
      <c r="L20" s="35">
        <f t="shared" si="4"/>
        <v>37260</v>
      </c>
      <c r="M20" s="35">
        <f t="shared" si="5"/>
        <v>-7.5134601036478443</v>
      </c>
      <c r="N20" s="35">
        <f t="shared" si="6"/>
        <v>1.1329270626258667</v>
      </c>
      <c r="O20" s="35">
        <f t="shared" si="7"/>
        <v>0.9248653989635216</v>
      </c>
      <c r="P20" s="35">
        <f t="shared" si="8"/>
        <v>1.052153057887278</v>
      </c>
      <c r="Q20" s="38">
        <f t="shared" si="9"/>
        <v>1.1503823279524215</v>
      </c>
      <c r="R20" s="12">
        <v>0.8027607714449897</v>
      </c>
      <c r="S20" s="2">
        <v>-92414.05</v>
      </c>
      <c r="T20" s="12">
        <v>0.8027607714449897</v>
      </c>
      <c r="U20" s="2">
        <v>0</v>
      </c>
      <c r="V20" s="12">
        <v>0.94093645038665885</v>
      </c>
      <c r="W20" s="4"/>
    </row>
    <row r="21" spans="1:23" s="20" customFormat="1" outlineLevel="1" x14ac:dyDescent="0.25">
      <c r="A21" s="15" t="s">
        <v>29</v>
      </c>
      <c r="B21" s="16" t="s">
        <v>30</v>
      </c>
      <c r="C21" s="15" t="s">
        <v>29</v>
      </c>
      <c r="D21" s="17">
        <f>SUM(D22:D29)</f>
        <v>142508172.42999998</v>
      </c>
      <c r="E21" s="17">
        <v>132911362.72</v>
      </c>
      <c r="F21" s="17">
        <f>SUM(F22:F29)</f>
        <v>103248919.93000001</v>
      </c>
      <c r="G21" s="17">
        <f t="shared" ref="G21:I21" si="11">SUM(G22:G29)</f>
        <v>43100000</v>
      </c>
      <c r="H21" s="17">
        <f t="shared" si="11"/>
        <v>39820000</v>
      </c>
      <c r="I21" s="17">
        <f t="shared" si="11"/>
        <v>112200000</v>
      </c>
      <c r="J21" s="36">
        <f t="shared" si="2"/>
        <v>-99408172.429999977</v>
      </c>
      <c r="K21" s="36">
        <f t="shared" si="3"/>
        <v>-69.756120463076797</v>
      </c>
      <c r="L21" s="36">
        <f t="shared" si="4"/>
        <v>-60148919.930000007</v>
      </c>
      <c r="M21" s="36">
        <f t="shared" si="5"/>
        <v>-58.256221925400631</v>
      </c>
      <c r="N21" s="36">
        <f t="shared" si="6"/>
        <v>0.72451227301168208</v>
      </c>
      <c r="O21" s="36">
        <f t="shared" si="7"/>
        <v>0.41743778074599369</v>
      </c>
      <c r="P21" s="36">
        <f t="shared" si="8"/>
        <v>0.92389791183294667</v>
      </c>
      <c r="Q21" s="37">
        <f t="shared" si="9"/>
        <v>2.8176795580110499</v>
      </c>
      <c r="R21" s="18">
        <v>0.84137601849509736</v>
      </c>
      <c r="S21" s="17">
        <v>25057678.23</v>
      </c>
      <c r="T21" s="18">
        <v>0.84137601849509736</v>
      </c>
      <c r="U21" s="17">
        <v>0</v>
      </c>
      <c r="V21" s="18">
        <v>0.9806210669636658</v>
      </c>
      <c r="W21" s="19"/>
    </row>
    <row r="22" spans="1:23" s="5" customFormat="1" ht="38.25" outlineLevel="2" x14ac:dyDescent="0.25">
      <c r="A22" s="10" t="s">
        <v>31</v>
      </c>
      <c r="B22" s="11" t="s">
        <v>32</v>
      </c>
      <c r="C22" s="10" t="s">
        <v>31</v>
      </c>
      <c r="D22" s="6">
        <v>79406233.269999996</v>
      </c>
      <c r="E22" s="6">
        <v>73956223.120000005</v>
      </c>
      <c r="F22" s="6">
        <v>50500000</v>
      </c>
      <c r="G22" s="6">
        <v>22000000</v>
      </c>
      <c r="H22" s="80">
        <v>22000000</v>
      </c>
      <c r="I22" s="6">
        <v>73000000</v>
      </c>
      <c r="J22" s="6">
        <f t="shared" si="2"/>
        <v>-57406233.269999996</v>
      </c>
      <c r="K22" s="6">
        <f t="shared" si="3"/>
        <v>-72.294366457108225</v>
      </c>
      <c r="L22" s="35">
        <f t="shared" si="4"/>
        <v>-28500000</v>
      </c>
      <c r="M22" s="35">
        <f t="shared" si="5"/>
        <v>-56.435643564356432</v>
      </c>
      <c r="N22" s="35">
        <f t="shared" si="6"/>
        <v>0.63597022450728824</v>
      </c>
      <c r="O22" s="35">
        <f t="shared" si="7"/>
        <v>0.43564356435643564</v>
      </c>
      <c r="P22" s="35">
        <f t="shared" si="8"/>
        <v>1</v>
      </c>
      <c r="Q22" s="38">
        <f t="shared" si="9"/>
        <v>3.3181818181818183</v>
      </c>
      <c r="R22" s="12">
        <v>0.77965193362710583</v>
      </c>
      <c r="S22" s="2">
        <v>20901776.879999999</v>
      </c>
      <c r="T22" s="12">
        <v>0.77965193362710583</v>
      </c>
      <c r="U22" s="2">
        <v>0</v>
      </c>
      <c r="V22" s="12">
        <v>0.98208151548697853</v>
      </c>
      <c r="W22" s="4"/>
    </row>
    <row r="23" spans="1:23" s="5" customFormat="1" ht="51" outlineLevel="2" x14ac:dyDescent="0.25">
      <c r="A23" s="10" t="s">
        <v>33</v>
      </c>
      <c r="B23" s="11" t="s">
        <v>34</v>
      </c>
      <c r="C23" s="10" t="s">
        <v>33</v>
      </c>
      <c r="D23" s="6">
        <v>214.02</v>
      </c>
      <c r="E23" s="6">
        <v>202.61</v>
      </c>
      <c r="F23" s="6">
        <v>-1665.47</v>
      </c>
      <c r="G23" s="6">
        <v>0</v>
      </c>
      <c r="H23" s="6">
        <v>0</v>
      </c>
      <c r="I23" s="6">
        <v>0</v>
      </c>
      <c r="J23" s="6">
        <f t="shared" si="2"/>
        <v>-214.02</v>
      </c>
      <c r="K23" s="6">
        <f t="shared" si="3"/>
        <v>-100</v>
      </c>
      <c r="L23" s="35">
        <f t="shared" si="4"/>
        <v>1665.47</v>
      </c>
      <c r="M23" s="35">
        <f t="shared" si="5"/>
        <v>-100</v>
      </c>
      <c r="N23" s="35">
        <f t="shared" si="6"/>
        <v>-7.781842818428184</v>
      </c>
      <c r="O23" s="35">
        <f t="shared" si="7"/>
        <v>0</v>
      </c>
      <c r="P23" s="35" t="s">
        <v>195</v>
      </c>
      <c r="Q23" s="38" t="s">
        <v>195</v>
      </c>
      <c r="R23" s="12">
        <v>11.862412177985949</v>
      </c>
      <c r="S23" s="2">
        <v>-185.53</v>
      </c>
      <c r="T23" s="12">
        <v>11.862412177985949</v>
      </c>
      <c r="U23" s="2">
        <v>0</v>
      </c>
      <c r="V23" s="12">
        <v>11.862412177985949</v>
      </c>
      <c r="W23" s="4"/>
    </row>
    <row r="24" spans="1:23" s="5" customFormat="1" ht="63.75" outlineLevel="2" x14ac:dyDescent="0.25">
      <c r="A24" s="10" t="s">
        <v>35</v>
      </c>
      <c r="B24" s="11" t="s">
        <v>36</v>
      </c>
      <c r="C24" s="10" t="s">
        <v>35</v>
      </c>
      <c r="D24" s="6">
        <v>30451085.66</v>
      </c>
      <c r="E24" s="6">
        <v>29000546.649999999</v>
      </c>
      <c r="F24" s="6">
        <v>28000000</v>
      </c>
      <c r="G24" s="6">
        <v>10500000</v>
      </c>
      <c r="H24" s="6">
        <v>10920000</v>
      </c>
      <c r="I24" s="6">
        <v>32000000</v>
      </c>
      <c r="J24" s="6">
        <f t="shared" si="2"/>
        <v>-19951085.66</v>
      </c>
      <c r="K24" s="6">
        <f t="shared" si="3"/>
        <v>-65.518470778883881</v>
      </c>
      <c r="L24" s="35">
        <f t="shared" si="4"/>
        <v>-17500000</v>
      </c>
      <c r="M24" s="35">
        <f t="shared" si="5"/>
        <v>-62.5</v>
      </c>
      <c r="N24" s="35">
        <f t="shared" si="6"/>
        <v>0.91950744589642985</v>
      </c>
      <c r="O24" s="35">
        <f t="shared" si="7"/>
        <v>0.375</v>
      </c>
      <c r="P24" s="35">
        <f t="shared" si="8"/>
        <v>1.04</v>
      </c>
      <c r="Q24" s="38">
        <f t="shared" si="9"/>
        <v>2.9304029304029302</v>
      </c>
      <c r="R24" s="12">
        <v>0.98930704270996794</v>
      </c>
      <c r="S24" s="2">
        <v>313453.34999999998</v>
      </c>
      <c r="T24" s="12">
        <v>0.98930704270996794</v>
      </c>
      <c r="U24" s="2">
        <v>0</v>
      </c>
      <c r="V24" s="12">
        <v>0.98930704270996794</v>
      </c>
      <c r="W24" s="4"/>
    </row>
    <row r="25" spans="1:23" s="5" customFormat="1" ht="51" outlineLevel="2" x14ac:dyDescent="0.25">
      <c r="A25" s="10" t="s">
        <v>37</v>
      </c>
      <c r="B25" s="11" t="s">
        <v>38</v>
      </c>
      <c r="C25" s="10" t="s">
        <v>37</v>
      </c>
      <c r="D25" s="6">
        <v>4196.32</v>
      </c>
      <c r="E25" s="6">
        <v>4196.32</v>
      </c>
      <c r="F25" s="6">
        <v>0</v>
      </c>
      <c r="G25" s="6">
        <v>0</v>
      </c>
      <c r="H25" s="6">
        <v>0</v>
      </c>
      <c r="I25" s="6">
        <v>0</v>
      </c>
      <c r="J25" s="6">
        <f t="shared" si="2"/>
        <v>-4196.32</v>
      </c>
      <c r="K25" s="6">
        <f t="shared" si="3"/>
        <v>-100</v>
      </c>
      <c r="L25" s="35">
        <f t="shared" si="4"/>
        <v>0</v>
      </c>
      <c r="M25" s="86" t="s">
        <v>195</v>
      </c>
      <c r="N25" s="35">
        <f t="shared" si="6"/>
        <v>0</v>
      </c>
      <c r="O25" s="86" t="s">
        <v>195</v>
      </c>
      <c r="P25" s="35" t="s">
        <v>195</v>
      </c>
      <c r="Q25" s="38" t="s">
        <v>195</v>
      </c>
      <c r="R25" s="12">
        <v>0.34969333333333336</v>
      </c>
      <c r="S25" s="2">
        <v>7803.68</v>
      </c>
      <c r="T25" s="12">
        <v>0.34969333333333336</v>
      </c>
      <c r="U25" s="2">
        <v>0</v>
      </c>
      <c r="V25" s="12">
        <v>1</v>
      </c>
      <c r="W25" s="4"/>
    </row>
    <row r="26" spans="1:23" s="5" customFormat="1" ht="25.5" outlineLevel="2" x14ac:dyDescent="0.25">
      <c r="A26" s="10" t="s">
        <v>39</v>
      </c>
      <c r="B26" s="11" t="s">
        <v>40</v>
      </c>
      <c r="C26" s="10" t="s">
        <v>39</v>
      </c>
      <c r="D26" s="6">
        <v>26475325.829999998</v>
      </c>
      <c r="E26" s="6">
        <v>26007521.559999999</v>
      </c>
      <c r="F26" s="6">
        <v>20600000</v>
      </c>
      <c r="G26" s="6">
        <v>4000000</v>
      </c>
      <c r="H26" s="6">
        <v>0</v>
      </c>
      <c r="I26" s="6">
        <v>0</v>
      </c>
      <c r="J26" s="6">
        <f t="shared" si="2"/>
        <v>-22475325.829999998</v>
      </c>
      <c r="K26" s="6">
        <f t="shared" si="3"/>
        <v>-84.891592928131303</v>
      </c>
      <c r="L26" s="35">
        <f t="shared" si="4"/>
        <v>-16600000</v>
      </c>
      <c r="M26" s="35">
        <f t="shared" si="5"/>
        <v>-80.582524271844662</v>
      </c>
      <c r="N26" s="35">
        <f t="shared" si="6"/>
        <v>0.77808296420123801</v>
      </c>
      <c r="O26" s="35">
        <f t="shared" si="7"/>
        <v>0.1941747572815534</v>
      </c>
      <c r="P26" s="35">
        <f t="shared" si="8"/>
        <v>0</v>
      </c>
      <c r="Q26" s="87" t="s">
        <v>195</v>
      </c>
      <c r="R26" s="12">
        <v>0.94178966358862937</v>
      </c>
      <c r="S26" s="2">
        <v>1607478.44</v>
      </c>
      <c r="T26" s="12">
        <v>0.94178966358862937</v>
      </c>
      <c r="U26" s="2">
        <v>0</v>
      </c>
      <c r="V26" s="12">
        <v>0.98573693151690533</v>
      </c>
      <c r="W26" s="4"/>
    </row>
    <row r="27" spans="1:23" s="5" customFormat="1" ht="38.25" outlineLevel="2" x14ac:dyDescent="0.25">
      <c r="A27" s="10" t="s">
        <v>41</v>
      </c>
      <c r="B27" s="11" t="s">
        <v>42</v>
      </c>
      <c r="C27" s="10" t="s">
        <v>41</v>
      </c>
      <c r="D27" s="6">
        <v>7747.71</v>
      </c>
      <c r="E27" s="6">
        <v>6841.04</v>
      </c>
      <c r="F27" s="6">
        <v>558.67999999999995</v>
      </c>
      <c r="G27" s="6">
        <v>0</v>
      </c>
      <c r="H27" s="6">
        <v>0</v>
      </c>
      <c r="I27" s="6">
        <v>0</v>
      </c>
      <c r="J27" s="6">
        <f t="shared" si="2"/>
        <v>-7747.71</v>
      </c>
      <c r="K27" s="6">
        <f t="shared" si="3"/>
        <v>-100</v>
      </c>
      <c r="L27" s="35">
        <f t="shared" si="4"/>
        <v>-558.67999999999995</v>
      </c>
      <c r="M27" s="35">
        <f t="shared" si="5"/>
        <v>-100</v>
      </c>
      <c r="N27" s="35">
        <f t="shared" si="6"/>
        <v>7.2109048996413128E-2</v>
      </c>
      <c r="O27" s="86">
        <f t="shared" ref="O27" si="12">G27/F27</f>
        <v>0</v>
      </c>
      <c r="P27" s="87" t="s">
        <v>195</v>
      </c>
      <c r="Q27" s="87" t="s">
        <v>195</v>
      </c>
      <c r="R27" s="12">
        <v>0.56895492050396423</v>
      </c>
      <c r="S27" s="2">
        <v>5182.83</v>
      </c>
      <c r="T27" s="12">
        <v>0.56895492050396423</v>
      </c>
      <c r="U27" s="2">
        <v>0</v>
      </c>
      <c r="V27" s="12">
        <v>1.0511771701818382</v>
      </c>
      <c r="W27" s="4"/>
    </row>
    <row r="28" spans="1:23" s="5" customFormat="1" outlineLevel="2" x14ac:dyDescent="0.25">
      <c r="A28" s="10" t="s">
        <v>43</v>
      </c>
      <c r="B28" s="11" t="s">
        <v>44</v>
      </c>
      <c r="C28" s="10" t="s">
        <v>43</v>
      </c>
      <c r="D28" s="6">
        <v>17029.3</v>
      </c>
      <c r="E28" s="6">
        <v>17029.3</v>
      </c>
      <c r="F28" s="6">
        <v>26.72</v>
      </c>
      <c r="G28" s="6">
        <v>0</v>
      </c>
      <c r="H28" s="6">
        <v>0</v>
      </c>
      <c r="I28" s="6">
        <v>0</v>
      </c>
      <c r="J28" s="6">
        <f t="shared" si="2"/>
        <v>-17029.3</v>
      </c>
      <c r="K28" s="6">
        <f t="shared" si="3"/>
        <v>-100</v>
      </c>
      <c r="L28" s="35">
        <f t="shared" si="4"/>
        <v>-26.72</v>
      </c>
      <c r="M28" s="35">
        <f t="shared" si="5"/>
        <v>-100</v>
      </c>
      <c r="N28" s="35">
        <f t="shared" si="6"/>
        <v>1.5690603841614159E-3</v>
      </c>
      <c r="O28" s="35">
        <f t="shared" si="7"/>
        <v>0</v>
      </c>
      <c r="P28" s="87" t="s">
        <v>195</v>
      </c>
      <c r="Q28" s="87" t="s">
        <v>195</v>
      </c>
      <c r="R28" s="12">
        <v>1.0017235294117648</v>
      </c>
      <c r="S28" s="2">
        <v>-29.3</v>
      </c>
      <c r="T28" s="12">
        <v>1.0017235294117648</v>
      </c>
      <c r="U28" s="2">
        <v>0</v>
      </c>
      <c r="V28" s="12">
        <v>1.0017235294117648</v>
      </c>
      <c r="W28" s="4"/>
    </row>
    <row r="29" spans="1:23" s="5" customFormat="1" ht="38.25" outlineLevel="2" x14ac:dyDescent="0.25">
      <c r="A29" s="10" t="s">
        <v>45</v>
      </c>
      <c r="B29" s="11" t="s">
        <v>46</v>
      </c>
      <c r="C29" s="10" t="s">
        <v>45</v>
      </c>
      <c r="D29" s="6">
        <v>6146340.3200000003</v>
      </c>
      <c r="E29" s="6">
        <v>3918802.12</v>
      </c>
      <c r="F29" s="6">
        <v>4150000</v>
      </c>
      <c r="G29" s="6">
        <v>6600000</v>
      </c>
      <c r="H29" s="6">
        <v>6900000</v>
      </c>
      <c r="I29" s="6">
        <v>7200000</v>
      </c>
      <c r="J29" s="6">
        <f t="shared" si="2"/>
        <v>453659.6799999997</v>
      </c>
      <c r="K29" s="6">
        <f t="shared" si="3"/>
        <v>7.3809723572221486</v>
      </c>
      <c r="L29" s="35">
        <f t="shared" si="4"/>
        <v>2450000</v>
      </c>
      <c r="M29" s="35">
        <f t="shared" si="5"/>
        <v>59.036144578313241</v>
      </c>
      <c r="N29" s="35">
        <f t="shared" si="6"/>
        <v>0.67519853830677568</v>
      </c>
      <c r="O29" s="35">
        <f t="shared" si="7"/>
        <v>1.5903614457831325</v>
      </c>
      <c r="P29" s="35">
        <f t="shared" si="8"/>
        <v>1.0454545454545454</v>
      </c>
      <c r="Q29" s="38">
        <f t="shared" si="9"/>
        <v>1.0434782608695652</v>
      </c>
      <c r="R29" s="12">
        <v>0.63813745644031916</v>
      </c>
      <c r="S29" s="2">
        <v>2222197.88</v>
      </c>
      <c r="T29" s="12">
        <v>0.63813745644031916</v>
      </c>
      <c r="U29" s="2">
        <v>0</v>
      </c>
      <c r="V29" s="12">
        <v>0.8695307705145896</v>
      </c>
      <c r="W29" s="4"/>
    </row>
    <row r="30" spans="1:23" s="20" customFormat="1" outlineLevel="1" x14ac:dyDescent="0.25">
      <c r="A30" s="15" t="s">
        <v>47</v>
      </c>
      <c r="B30" s="16" t="s">
        <v>48</v>
      </c>
      <c r="C30" s="15" t="s">
        <v>47</v>
      </c>
      <c r="D30" s="17">
        <f>SUM(D31:D33)</f>
        <v>177414837.25999999</v>
      </c>
      <c r="E30" s="17">
        <v>159689471.34999999</v>
      </c>
      <c r="F30" s="17">
        <f>SUM(F31:F33)</f>
        <v>177205059.09999999</v>
      </c>
      <c r="G30" s="17">
        <f t="shared" ref="G30:I30" si="13">SUM(G31:G33)</f>
        <v>178265059.09999999</v>
      </c>
      <c r="H30" s="17">
        <f t="shared" si="13"/>
        <v>179367059.09999999</v>
      </c>
      <c r="I30" s="17">
        <f t="shared" si="13"/>
        <v>180514059.09999999</v>
      </c>
      <c r="J30" s="36">
        <f t="shared" si="2"/>
        <v>850221.84000000358</v>
      </c>
      <c r="K30" s="36">
        <f t="shared" si="3"/>
        <v>0.47922814863224517</v>
      </c>
      <c r="L30" s="36">
        <f t="shared" si="4"/>
        <v>1060000</v>
      </c>
      <c r="M30" s="36">
        <f t="shared" si="5"/>
        <v>0.59817705283562361</v>
      </c>
      <c r="N30" s="36">
        <f t="shared" si="6"/>
        <v>0.99881758389974695</v>
      </c>
      <c r="O30" s="36">
        <f t="shared" si="7"/>
        <v>1.0059817705283562</v>
      </c>
      <c r="P30" s="36">
        <f t="shared" si="8"/>
        <v>1.0061818059330507</v>
      </c>
      <c r="Q30" s="37">
        <f t="shared" si="9"/>
        <v>1.0063947081797251</v>
      </c>
      <c r="R30" s="18">
        <v>0.89461888711484594</v>
      </c>
      <c r="S30" s="17">
        <v>18810528.649999999</v>
      </c>
      <c r="T30" s="18">
        <v>0.89461888711484594</v>
      </c>
      <c r="U30" s="17">
        <v>0</v>
      </c>
      <c r="V30" s="18">
        <v>0.9140819412587935</v>
      </c>
      <c r="W30" s="19"/>
    </row>
    <row r="31" spans="1:23" s="5" customFormat="1" ht="51" outlineLevel="2" x14ac:dyDescent="0.25">
      <c r="A31" s="10" t="s">
        <v>49</v>
      </c>
      <c r="B31" s="11" t="s">
        <v>50</v>
      </c>
      <c r="C31" s="10" t="s">
        <v>49</v>
      </c>
      <c r="D31" s="6">
        <v>25694834.09</v>
      </c>
      <c r="E31" s="6">
        <v>11403523.779999999</v>
      </c>
      <c r="F31" s="6">
        <v>26500000</v>
      </c>
      <c r="G31" s="6">
        <v>27560000</v>
      </c>
      <c r="H31" s="6">
        <v>28662000</v>
      </c>
      <c r="I31" s="6">
        <v>29809000</v>
      </c>
      <c r="J31" s="6">
        <f t="shared" si="2"/>
        <v>1865165.9100000001</v>
      </c>
      <c r="K31" s="6">
        <f t="shared" si="3"/>
        <v>7.2589140037525794</v>
      </c>
      <c r="L31" s="35">
        <f t="shared" si="4"/>
        <v>1060000</v>
      </c>
      <c r="M31" s="35">
        <f t="shared" si="5"/>
        <v>4</v>
      </c>
      <c r="N31" s="35">
        <f t="shared" si="6"/>
        <v>1.0313357115745441</v>
      </c>
      <c r="O31" s="35">
        <f t="shared" si="7"/>
        <v>1.04</v>
      </c>
      <c r="P31" s="35">
        <f t="shared" si="8"/>
        <v>1.0399854862119013</v>
      </c>
      <c r="Q31" s="38">
        <f t="shared" si="9"/>
        <v>1.0400181424883121</v>
      </c>
      <c r="R31" s="12">
        <v>0.36201662793650796</v>
      </c>
      <c r="S31" s="2">
        <v>20096476.219999999</v>
      </c>
      <c r="T31" s="12">
        <v>0.36201662793650796</v>
      </c>
      <c r="U31" s="2">
        <v>0</v>
      </c>
      <c r="V31" s="12">
        <v>0.39667805351832292</v>
      </c>
      <c r="W31" s="4"/>
    </row>
    <row r="32" spans="1:23" s="5" customFormat="1" ht="38.25" outlineLevel="2" x14ac:dyDescent="0.25">
      <c r="A32" s="10" t="s">
        <v>51</v>
      </c>
      <c r="B32" s="11" t="s">
        <v>52</v>
      </c>
      <c r="C32" s="10" t="s">
        <v>51</v>
      </c>
      <c r="D32" s="6">
        <v>148705059.09999999</v>
      </c>
      <c r="E32" s="6">
        <v>147507801.46000001</v>
      </c>
      <c r="F32" s="6">
        <v>148705059.09999999</v>
      </c>
      <c r="G32" s="80">
        <v>148705059.09999999</v>
      </c>
      <c r="H32" s="80">
        <v>148705059.09999999</v>
      </c>
      <c r="I32" s="80">
        <v>148705059.09999999</v>
      </c>
      <c r="J32" s="6">
        <f t="shared" si="2"/>
        <v>0</v>
      </c>
      <c r="K32" s="6">
        <f t="shared" si="3"/>
        <v>0</v>
      </c>
      <c r="L32" s="35">
        <f t="shared" si="4"/>
        <v>0</v>
      </c>
      <c r="M32" s="35">
        <f t="shared" si="5"/>
        <v>0</v>
      </c>
      <c r="N32" s="35">
        <f t="shared" si="6"/>
        <v>1</v>
      </c>
      <c r="O32" s="35">
        <f t="shared" si="7"/>
        <v>1</v>
      </c>
      <c r="P32" s="35">
        <f t="shared" si="8"/>
        <v>1</v>
      </c>
      <c r="Q32" s="38">
        <f t="shared" si="9"/>
        <v>1</v>
      </c>
      <c r="R32" s="12">
        <v>1.0243597323611111</v>
      </c>
      <c r="S32" s="2">
        <v>-3507801.46</v>
      </c>
      <c r="T32" s="12">
        <v>1.0243597323611111</v>
      </c>
      <c r="U32" s="2">
        <v>0</v>
      </c>
      <c r="V32" s="12">
        <v>1.0243597323611111</v>
      </c>
      <c r="W32" s="4"/>
    </row>
    <row r="33" spans="1:23" s="5" customFormat="1" ht="38.25" outlineLevel="2" x14ac:dyDescent="0.25">
      <c r="A33" s="10" t="s">
        <v>53</v>
      </c>
      <c r="B33" s="11" t="s">
        <v>54</v>
      </c>
      <c r="C33" s="10" t="s">
        <v>53</v>
      </c>
      <c r="D33" s="6">
        <v>3014944.07</v>
      </c>
      <c r="E33" s="6">
        <v>778146.11</v>
      </c>
      <c r="F33" s="6">
        <v>2000000</v>
      </c>
      <c r="G33" s="80">
        <v>2000000</v>
      </c>
      <c r="H33" s="80">
        <v>2000000</v>
      </c>
      <c r="I33" s="80">
        <v>2000000</v>
      </c>
      <c r="J33" s="6">
        <f t="shared" si="2"/>
        <v>-1014944.0699999998</v>
      </c>
      <c r="K33" s="6">
        <f t="shared" si="3"/>
        <v>-33.663777716446987</v>
      </c>
      <c r="L33" s="35">
        <f t="shared" si="4"/>
        <v>0</v>
      </c>
      <c r="M33" s="35">
        <f t="shared" si="5"/>
        <v>0</v>
      </c>
      <c r="N33" s="35">
        <f t="shared" si="6"/>
        <v>0.66336222283553015</v>
      </c>
      <c r="O33" s="35">
        <f t="shared" si="7"/>
        <v>1</v>
      </c>
      <c r="P33" s="35">
        <f t="shared" si="8"/>
        <v>1</v>
      </c>
      <c r="Q33" s="38">
        <f t="shared" si="9"/>
        <v>1</v>
      </c>
      <c r="R33" s="12">
        <v>0.25938203666666665</v>
      </c>
      <c r="S33" s="2">
        <v>2221853.89</v>
      </c>
      <c r="T33" s="12">
        <v>0.25938203666666665</v>
      </c>
      <c r="U33" s="2">
        <v>0</v>
      </c>
      <c r="V33" s="12">
        <v>0.39869319077812787</v>
      </c>
      <c r="W33" s="4"/>
    </row>
    <row r="34" spans="1:23" s="20" customFormat="1" outlineLevel="1" x14ac:dyDescent="0.25">
      <c r="A34" s="15" t="s">
        <v>55</v>
      </c>
      <c r="B34" s="16" t="s">
        <v>56</v>
      </c>
      <c r="C34" s="15" t="s">
        <v>55</v>
      </c>
      <c r="D34" s="17">
        <f>SUM(D35:D37)</f>
        <v>8842907.0700000003</v>
      </c>
      <c r="E34" s="17">
        <v>7328330.7400000002</v>
      </c>
      <c r="F34" s="17">
        <f>SUM(F35:F37)</f>
        <v>10002000</v>
      </c>
      <c r="G34" s="17">
        <f t="shared" ref="G34:I34" si="14">SUM(G35:G37)</f>
        <v>9379600</v>
      </c>
      <c r="H34" s="17">
        <f t="shared" si="14"/>
        <v>9754600</v>
      </c>
      <c r="I34" s="17">
        <f t="shared" si="14"/>
        <v>10144600</v>
      </c>
      <c r="J34" s="36">
        <f t="shared" si="2"/>
        <v>536692.9299999997</v>
      </c>
      <c r="K34" s="36">
        <f t="shared" si="3"/>
        <v>6.0691911127366325</v>
      </c>
      <c r="L34" s="36">
        <f t="shared" si="4"/>
        <v>-622400</v>
      </c>
      <c r="M34" s="36">
        <f t="shared" si="5"/>
        <v>-6.2227554489102204</v>
      </c>
      <c r="N34" s="36">
        <f t="shared" si="6"/>
        <v>1.131076004850518</v>
      </c>
      <c r="O34" s="36">
        <f t="shared" si="7"/>
        <v>0.93777244551089778</v>
      </c>
      <c r="P34" s="36">
        <f t="shared" si="8"/>
        <v>1.0399803829587615</v>
      </c>
      <c r="Q34" s="37">
        <f t="shared" si="9"/>
        <v>1.0399811371045455</v>
      </c>
      <c r="R34" s="18">
        <v>0.7821114780437235</v>
      </c>
      <c r="S34" s="17">
        <v>2041600.46</v>
      </c>
      <c r="T34" s="18">
        <v>0.7821114780437235</v>
      </c>
      <c r="U34" s="17">
        <v>0</v>
      </c>
      <c r="V34" s="18">
        <v>0.90958124183772082</v>
      </c>
      <c r="W34" s="19"/>
    </row>
    <row r="35" spans="1:23" s="5" customFormat="1" ht="51" outlineLevel="2" x14ac:dyDescent="0.25">
      <c r="A35" s="10" t="s">
        <v>57</v>
      </c>
      <c r="B35" s="11" t="s">
        <v>58</v>
      </c>
      <c r="C35" s="10" t="s">
        <v>57</v>
      </c>
      <c r="D35" s="6">
        <v>8708507.0700000003</v>
      </c>
      <c r="E35" s="6">
        <v>7224730.7400000002</v>
      </c>
      <c r="F35" s="6">
        <v>9900000</v>
      </c>
      <c r="G35" s="6">
        <v>9256000</v>
      </c>
      <c r="H35" s="6">
        <v>9626000</v>
      </c>
      <c r="I35" s="6">
        <v>10011000</v>
      </c>
      <c r="J35" s="6">
        <f t="shared" si="2"/>
        <v>547492.9299999997</v>
      </c>
      <c r="K35" s="6">
        <f t="shared" si="3"/>
        <v>6.2868747260487652</v>
      </c>
      <c r="L35" s="35">
        <f t="shared" si="4"/>
        <v>-644000</v>
      </c>
      <c r="M35" s="35">
        <f t="shared" si="5"/>
        <v>-6.5050505050505052</v>
      </c>
      <c r="N35" s="35">
        <f t="shared" si="6"/>
        <v>1.1368194250085164</v>
      </c>
      <c r="O35" s="35">
        <f t="shared" si="7"/>
        <v>0.93494949494949497</v>
      </c>
      <c r="P35" s="35">
        <f t="shared" si="8"/>
        <v>1.0399740708729472</v>
      </c>
      <c r="Q35" s="38">
        <f t="shared" si="9"/>
        <v>1.0399958445875752</v>
      </c>
      <c r="R35" s="12">
        <v>0.78079873986815085</v>
      </c>
      <c r="S35" s="2">
        <v>2028269.26</v>
      </c>
      <c r="T35" s="12">
        <v>0.78079873986815085</v>
      </c>
      <c r="U35" s="2">
        <v>0</v>
      </c>
      <c r="V35" s="12">
        <v>0.90838058831921809</v>
      </c>
      <c r="W35" s="4"/>
    </row>
    <row r="36" spans="1:23" s="5" customFormat="1" ht="25.5" outlineLevel="2" x14ac:dyDescent="0.25">
      <c r="A36" s="10" t="s">
        <v>59</v>
      </c>
      <c r="B36" s="11" t="s">
        <v>60</v>
      </c>
      <c r="C36" s="10" t="s">
        <v>59</v>
      </c>
      <c r="D36" s="6">
        <v>80000</v>
      </c>
      <c r="E36" s="6">
        <v>70000</v>
      </c>
      <c r="F36" s="6">
        <v>30000</v>
      </c>
      <c r="G36" s="6">
        <v>50000</v>
      </c>
      <c r="H36" s="6">
        <v>55000</v>
      </c>
      <c r="I36" s="6">
        <v>60000</v>
      </c>
      <c r="J36" s="6">
        <f t="shared" si="2"/>
        <v>-30000</v>
      </c>
      <c r="K36" s="6">
        <f t="shared" si="3"/>
        <v>-37.5</v>
      </c>
      <c r="L36" s="35">
        <f t="shared" si="4"/>
        <v>20000</v>
      </c>
      <c r="M36" s="35">
        <f t="shared" si="5"/>
        <v>66.666666666666686</v>
      </c>
      <c r="N36" s="35">
        <f t="shared" si="6"/>
        <v>0.375</v>
      </c>
      <c r="O36" s="35">
        <f t="shared" si="7"/>
        <v>1.6666666666666667</v>
      </c>
      <c r="P36" s="35">
        <f t="shared" si="8"/>
        <v>1.1000000000000001</v>
      </c>
      <c r="Q36" s="38">
        <f t="shared" si="9"/>
        <v>1.0909090909090908</v>
      </c>
      <c r="R36" s="12">
        <v>1.0769230769230769</v>
      </c>
      <c r="S36" s="2">
        <v>-5000</v>
      </c>
      <c r="T36" s="12">
        <v>1.0769230769230769</v>
      </c>
      <c r="U36" s="2">
        <v>0</v>
      </c>
      <c r="V36" s="12">
        <v>1.0769230769230769</v>
      </c>
      <c r="W36" s="4"/>
    </row>
    <row r="37" spans="1:23" s="5" customFormat="1" ht="89.25" outlineLevel="2" x14ac:dyDescent="0.25">
      <c r="A37" s="10" t="s">
        <v>61</v>
      </c>
      <c r="B37" s="11" t="s">
        <v>62</v>
      </c>
      <c r="C37" s="10" t="s">
        <v>61</v>
      </c>
      <c r="D37" s="6">
        <v>54400</v>
      </c>
      <c r="E37" s="6">
        <v>33600</v>
      </c>
      <c r="F37" s="6">
        <v>72000</v>
      </c>
      <c r="G37" s="6">
        <v>73600</v>
      </c>
      <c r="H37" s="80">
        <v>73600</v>
      </c>
      <c r="I37" s="80">
        <v>73600</v>
      </c>
      <c r="J37" s="6">
        <f t="shared" si="2"/>
        <v>19200</v>
      </c>
      <c r="K37" s="6">
        <f t="shared" si="3"/>
        <v>35.29411764705884</v>
      </c>
      <c r="L37" s="35">
        <f t="shared" si="4"/>
        <v>1600</v>
      </c>
      <c r="M37" s="35">
        <f t="shared" si="5"/>
        <v>2.2222222222222143</v>
      </c>
      <c r="N37" s="35">
        <f t="shared" si="6"/>
        <v>1.3235294117647058</v>
      </c>
      <c r="O37" s="35">
        <f t="shared" si="7"/>
        <v>1.0222222222222221</v>
      </c>
      <c r="P37" s="35">
        <f t="shared" si="8"/>
        <v>1</v>
      </c>
      <c r="Q37" s="38">
        <f t="shared" si="9"/>
        <v>1</v>
      </c>
      <c r="R37" s="12">
        <v>0.64700989000831866</v>
      </c>
      <c r="S37" s="2">
        <v>18331.2</v>
      </c>
      <c r="T37" s="12">
        <v>0.64700989000831866</v>
      </c>
      <c r="U37" s="2">
        <v>0</v>
      </c>
      <c r="V37" s="12">
        <v>0.875</v>
      </c>
      <c r="W37" s="4"/>
    </row>
    <row r="38" spans="1:23" s="20" customFormat="1" ht="38.25" outlineLevel="1" x14ac:dyDescent="0.25">
      <c r="A38" s="15" t="s">
        <v>63</v>
      </c>
      <c r="B38" s="16" t="s">
        <v>64</v>
      </c>
      <c r="C38" s="15" t="s">
        <v>63</v>
      </c>
      <c r="D38" s="17">
        <f t="shared" ref="D38:E38" si="15">SUM(D39:D41)</f>
        <v>19.71</v>
      </c>
      <c r="E38" s="17">
        <f t="shared" si="15"/>
        <v>19.71</v>
      </c>
      <c r="F38" s="17">
        <f>SUM(F39:F41)</f>
        <v>998.3900000000001</v>
      </c>
      <c r="G38" s="17">
        <f t="shared" ref="G38:I38" si="16">SUM(G39:G41)</f>
        <v>0</v>
      </c>
      <c r="H38" s="17">
        <f t="shared" si="16"/>
        <v>0</v>
      </c>
      <c r="I38" s="17">
        <f t="shared" si="16"/>
        <v>0</v>
      </c>
      <c r="J38" s="36">
        <f t="shared" si="2"/>
        <v>-19.71</v>
      </c>
      <c r="K38" s="36" t="s">
        <v>195</v>
      </c>
      <c r="L38" s="36">
        <f t="shared" si="4"/>
        <v>-998.3900000000001</v>
      </c>
      <c r="M38" s="36">
        <f t="shared" si="5"/>
        <v>-100</v>
      </c>
      <c r="N38" s="36" t="s">
        <v>195</v>
      </c>
      <c r="O38" s="36">
        <f t="shared" si="7"/>
        <v>0</v>
      </c>
      <c r="P38" s="36" t="s">
        <v>195</v>
      </c>
      <c r="Q38" s="37" t="s">
        <v>195</v>
      </c>
      <c r="R38" s="18">
        <v>1</v>
      </c>
      <c r="S38" s="17">
        <v>0</v>
      </c>
      <c r="T38" s="18">
        <v>1</v>
      </c>
      <c r="U38" s="17">
        <v>0</v>
      </c>
      <c r="V38" s="18">
        <v>1</v>
      </c>
      <c r="W38" s="19"/>
    </row>
    <row r="39" spans="1:23" s="5" customFormat="1" ht="51" outlineLevel="2" x14ac:dyDescent="0.25">
      <c r="A39" s="10" t="s">
        <v>65</v>
      </c>
      <c r="B39" s="11" t="s">
        <v>66</v>
      </c>
      <c r="C39" s="10" t="s">
        <v>65</v>
      </c>
      <c r="D39" s="6">
        <v>19.71</v>
      </c>
      <c r="E39" s="6">
        <v>19.71</v>
      </c>
      <c r="F39" s="6">
        <v>100</v>
      </c>
      <c r="G39" s="6">
        <v>0</v>
      </c>
      <c r="H39" s="6">
        <v>0</v>
      </c>
      <c r="I39" s="6">
        <v>0</v>
      </c>
      <c r="J39" s="6">
        <f t="shared" si="2"/>
        <v>-19.71</v>
      </c>
      <c r="K39" s="6" t="s">
        <v>195</v>
      </c>
      <c r="L39" s="35">
        <f t="shared" si="4"/>
        <v>-100</v>
      </c>
      <c r="M39" s="35">
        <f t="shared" si="5"/>
        <v>-100</v>
      </c>
      <c r="N39" s="35" t="s">
        <v>195</v>
      </c>
      <c r="O39" s="35">
        <f t="shared" si="7"/>
        <v>0</v>
      </c>
      <c r="P39" s="35" t="s">
        <v>195</v>
      </c>
      <c r="Q39" s="38" t="s">
        <v>195</v>
      </c>
      <c r="R39" s="12">
        <v>1</v>
      </c>
      <c r="S39" s="2">
        <v>0</v>
      </c>
      <c r="T39" s="12">
        <v>1</v>
      </c>
      <c r="U39" s="2">
        <v>0</v>
      </c>
      <c r="V39" s="12">
        <v>1</v>
      </c>
      <c r="W39" s="4"/>
    </row>
    <row r="40" spans="1:23" s="5" customFormat="1" ht="25.5" outlineLevel="2" x14ac:dyDescent="0.25">
      <c r="A40" s="10"/>
      <c r="B40" s="72" t="s">
        <v>240</v>
      </c>
      <c r="C40" s="72" t="s">
        <v>241</v>
      </c>
      <c r="D40" s="6">
        <v>0</v>
      </c>
      <c r="E40" s="6"/>
      <c r="F40" s="6">
        <v>819.08</v>
      </c>
      <c r="G40" s="6">
        <v>0</v>
      </c>
      <c r="H40" s="6">
        <v>0</v>
      </c>
      <c r="I40" s="6">
        <v>0</v>
      </c>
      <c r="J40" s="6">
        <f t="shared" si="2"/>
        <v>0</v>
      </c>
      <c r="K40" s="6" t="s">
        <v>195</v>
      </c>
      <c r="L40" s="35">
        <f t="shared" si="4"/>
        <v>-819.08</v>
      </c>
      <c r="M40" s="35">
        <f t="shared" si="5"/>
        <v>-100</v>
      </c>
      <c r="N40" s="35" t="s">
        <v>195</v>
      </c>
      <c r="O40" s="35">
        <f t="shared" si="7"/>
        <v>0</v>
      </c>
      <c r="P40" s="35" t="s">
        <v>195</v>
      </c>
      <c r="Q40" s="38" t="s">
        <v>195</v>
      </c>
      <c r="R40" s="12"/>
      <c r="S40" s="2"/>
      <c r="T40" s="12"/>
      <c r="U40" s="2"/>
      <c r="V40" s="12"/>
      <c r="W40" s="4"/>
    </row>
    <row r="41" spans="1:23" s="5" customFormat="1" ht="25.5" outlineLevel="2" x14ac:dyDescent="0.25">
      <c r="A41" s="10"/>
      <c r="B41" s="72" t="s">
        <v>242</v>
      </c>
      <c r="C41" s="72" t="s">
        <v>243</v>
      </c>
      <c r="D41" s="6">
        <v>0</v>
      </c>
      <c r="E41" s="6"/>
      <c r="F41" s="6">
        <v>79.31</v>
      </c>
      <c r="G41" s="6">
        <v>0</v>
      </c>
      <c r="H41" s="6">
        <v>0</v>
      </c>
      <c r="I41" s="6">
        <v>0</v>
      </c>
      <c r="J41" s="6">
        <f t="shared" si="2"/>
        <v>0</v>
      </c>
      <c r="K41" s="6" t="s">
        <v>195</v>
      </c>
      <c r="L41" s="35">
        <f t="shared" si="4"/>
        <v>-79.31</v>
      </c>
      <c r="M41" s="35">
        <f t="shared" si="5"/>
        <v>-100</v>
      </c>
      <c r="N41" s="35" t="s">
        <v>195</v>
      </c>
      <c r="O41" s="35">
        <f t="shared" si="7"/>
        <v>0</v>
      </c>
      <c r="P41" s="35" t="s">
        <v>195</v>
      </c>
      <c r="Q41" s="38" t="s">
        <v>195</v>
      </c>
      <c r="R41" s="12"/>
      <c r="S41" s="2"/>
      <c r="T41" s="12"/>
      <c r="U41" s="2"/>
      <c r="V41" s="12"/>
      <c r="W41" s="4"/>
    </row>
    <row r="42" spans="1:23" s="20" customFormat="1" ht="51" outlineLevel="1" x14ac:dyDescent="0.25">
      <c r="A42" s="15" t="s">
        <v>67</v>
      </c>
      <c r="B42" s="16" t="s">
        <v>68</v>
      </c>
      <c r="C42" s="15" t="s">
        <v>67</v>
      </c>
      <c r="D42" s="17">
        <f>SUM(D43:D48)</f>
        <v>155844892.31999999</v>
      </c>
      <c r="E42" s="17">
        <v>121058228.44</v>
      </c>
      <c r="F42" s="17">
        <f>SUM(F43:F48)</f>
        <v>158073925.54999998</v>
      </c>
      <c r="G42" s="17">
        <f>SUM(G43:G48)</f>
        <v>167152727.40999997</v>
      </c>
      <c r="H42" s="17">
        <f t="shared" ref="H42:I42" si="17">SUM(H43:H48)</f>
        <v>162236009.03</v>
      </c>
      <c r="I42" s="17">
        <f t="shared" si="17"/>
        <v>162695084.91999999</v>
      </c>
      <c r="J42" s="36">
        <f t="shared" si="2"/>
        <v>11307835.089999974</v>
      </c>
      <c r="K42" s="36">
        <f t="shared" si="3"/>
        <v>7.255826560411947</v>
      </c>
      <c r="L42" s="36">
        <f t="shared" si="4"/>
        <v>9078801.8599999845</v>
      </c>
      <c r="M42" s="36">
        <f t="shared" si="5"/>
        <v>5.743389890781387</v>
      </c>
      <c r="N42" s="36">
        <f t="shared" si="6"/>
        <v>1.0143028956343534</v>
      </c>
      <c r="O42" s="36">
        <f t="shared" si="7"/>
        <v>1.0574338989078138</v>
      </c>
      <c r="P42" s="36">
        <f t="shared" si="8"/>
        <v>0.97058547320056576</v>
      </c>
      <c r="Q42" s="37">
        <f t="shared" si="9"/>
        <v>1.0028296793834166</v>
      </c>
      <c r="R42" s="18">
        <v>0.59574816434861322</v>
      </c>
      <c r="S42" s="17">
        <v>82145466.819999993</v>
      </c>
      <c r="T42" s="18">
        <v>0.59574816434861322</v>
      </c>
      <c r="U42" s="17">
        <v>0</v>
      </c>
      <c r="V42" s="18">
        <v>0.74692027177391529</v>
      </c>
      <c r="W42" s="19"/>
    </row>
    <row r="43" spans="1:23" s="5" customFormat="1" ht="89.25" outlineLevel="2" x14ac:dyDescent="0.25">
      <c r="A43" s="10" t="s">
        <v>69</v>
      </c>
      <c r="B43" s="11" t="s">
        <v>70</v>
      </c>
      <c r="C43" s="10" t="s">
        <v>69</v>
      </c>
      <c r="D43" s="6">
        <v>120841603.59999999</v>
      </c>
      <c r="E43" s="6">
        <v>91279221.689999998</v>
      </c>
      <c r="F43" s="6">
        <v>123380592.95</v>
      </c>
      <c r="G43" s="6">
        <v>123282553.47</v>
      </c>
      <c r="H43" s="6">
        <v>123282553.47</v>
      </c>
      <c r="I43" s="80">
        <v>123282553.47</v>
      </c>
      <c r="J43" s="6">
        <f t="shared" si="2"/>
        <v>2440949.8700000048</v>
      </c>
      <c r="K43" s="6">
        <f t="shared" si="3"/>
        <v>2.0199581909553501</v>
      </c>
      <c r="L43" s="35">
        <f t="shared" si="4"/>
        <v>-98039.480000004172</v>
      </c>
      <c r="M43" s="35">
        <f t="shared" si="5"/>
        <v>-7.9461021912692331E-2</v>
      </c>
      <c r="N43" s="35">
        <f t="shared" si="6"/>
        <v>1.0210108875946762</v>
      </c>
      <c r="O43" s="35">
        <f t="shared" si="7"/>
        <v>0.99920538978087314</v>
      </c>
      <c r="P43" s="35">
        <f t="shared" si="8"/>
        <v>1</v>
      </c>
      <c r="Q43" s="38">
        <f t="shared" si="9"/>
        <v>1</v>
      </c>
      <c r="R43" s="12">
        <v>0.59585691271781349</v>
      </c>
      <c r="S43" s="2">
        <v>61910612.549999997</v>
      </c>
      <c r="T43" s="12">
        <v>0.59585691271781349</v>
      </c>
      <c r="U43" s="2">
        <v>0</v>
      </c>
      <c r="V43" s="12">
        <v>0.70831639215301412</v>
      </c>
      <c r="W43" s="4"/>
    </row>
    <row r="44" spans="1:23" s="5" customFormat="1" ht="63.75" outlineLevel="2" x14ac:dyDescent="0.25">
      <c r="A44" s="10" t="s">
        <v>71</v>
      </c>
      <c r="B44" s="11" t="s">
        <v>72</v>
      </c>
      <c r="C44" s="10" t="s">
        <v>71</v>
      </c>
      <c r="D44" s="6">
        <v>1461804.74</v>
      </c>
      <c r="E44" s="6">
        <v>1150695.27</v>
      </c>
      <c r="F44" s="6">
        <v>684139.79</v>
      </c>
      <c r="G44" s="6">
        <v>563550.31999999995</v>
      </c>
      <c r="H44" s="80">
        <v>563550.31999999995</v>
      </c>
      <c r="I44" s="80">
        <v>563550.31999999995</v>
      </c>
      <c r="J44" s="6">
        <f t="shared" si="2"/>
        <v>-898254.42</v>
      </c>
      <c r="K44" s="6">
        <f t="shared" si="3"/>
        <v>-61.448317646035271</v>
      </c>
      <c r="L44" s="35">
        <f t="shared" si="4"/>
        <v>-120589.47000000009</v>
      </c>
      <c r="M44" s="35">
        <f t="shared" si="5"/>
        <v>-17.626437135018875</v>
      </c>
      <c r="N44" s="35">
        <f t="shared" si="6"/>
        <v>0.46801037873225121</v>
      </c>
      <c r="O44" s="35">
        <f t="shared" si="7"/>
        <v>0.82373562864981131</v>
      </c>
      <c r="P44" s="35">
        <f t="shared" si="8"/>
        <v>1</v>
      </c>
      <c r="Q44" s="38">
        <f t="shared" si="9"/>
        <v>1</v>
      </c>
      <c r="R44" s="12">
        <v>0.84596110505250233</v>
      </c>
      <c r="S44" s="2">
        <v>209527.16</v>
      </c>
      <c r="T44" s="12">
        <v>0.84596110505250233</v>
      </c>
      <c r="U44" s="2">
        <v>0</v>
      </c>
      <c r="V44" s="12">
        <v>1.1631157527710132</v>
      </c>
      <c r="W44" s="4"/>
    </row>
    <row r="45" spans="1:23" s="5" customFormat="1" ht="76.5" outlineLevel="2" x14ac:dyDescent="0.25">
      <c r="A45" s="10" t="s">
        <v>73</v>
      </c>
      <c r="B45" s="11" t="s">
        <v>74</v>
      </c>
      <c r="C45" s="10" t="s">
        <v>73</v>
      </c>
      <c r="D45" s="6">
        <v>24557770.690000001</v>
      </c>
      <c r="E45" s="6">
        <v>21140534.449999999</v>
      </c>
      <c r="F45" s="6">
        <v>2840000</v>
      </c>
      <c r="G45" s="6">
        <v>0</v>
      </c>
      <c r="H45" s="6">
        <v>0</v>
      </c>
      <c r="I45" s="6">
        <v>0</v>
      </c>
      <c r="J45" s="6">
        <f t="shared" si="2"/>
        <v>-24557770.690000001</v>
      </c>
      <c r="K45" s="6">
        <f t="shared" si="3"/>
        <v>-100</v>
      </c>
      <c r="L45" s="35">
        <f t="shared" si="4"/>
        <v>-2840000</v>
      </c>
      <c r="M45" s="35">
        <f t="shared" si="5"/>
        <v>-100</v>
      </c>
      <c r="N45" s="35">
        <f t="shared" si="6"/>
        <v>0.11564567630548227</v>
      </c>
      <c r="O45" s="35">
        <f t="shared" si="7"/>
        <v>0</v>
      </c>
      <c r="P45" s="35" t="s">
        <v>195</v>
      </c>
      <c r="Q45" s="38" t="s">
        <v>195</v>
      </c>
      <c r="R45" s="12">
        <v>0.69927194756867384</v>
      </c>
      <c r="S45" s="2">
        <v>9091672.8100000005</v>
      </c>
      <c r="T45" s="12">
        <v>0.69927194756867384</v>
      </c>
      <c r="U45" s="2">
        <v>0</v>
      </c>
      <c r="V45" s="12">
        <v>0.90604977558875899</v>
      </c>
      <c r="W45" s="4"/>
    </row>
    <row r="46" spans="1:23" s="5" customFormat="1" ht="38.25" outlineLevel="2" x14ac:dyDescent="0.25">
      <c r="A46" s="10"/>
      <c r="B46" s="11" t="s">
        <v>208</v>
      </c>
      <c r="C46" s="55" t="s">
        <v>207</v>
      </c>
      <c r="D46" s="6">
        <v>0</v>
      </c>
      <c r="E46" s="6"/>
      <c r="F46" s="6">
        <v>19959193.66</v>
      </c>
      <c r="G46" s="6">
        <v>32088941.199999999</v>
      </c>
      <c r="H46" s="6">
        <v>26571491.399999999</v>
      </c>
      <c r="I46" s="6">
        <v>26571491.399999999</v>
      </c>
      <c r="J46" s="6">
        <f t="shared" si="2"/>
        <v>32088941.199999999</v>
      </c>
      <c r="K46" s="6" t="s">
        <v>195</v>
      </c>
      <c r="L46" s="35">
        <f t="shared" si="4"/>
        <v>12129747.539999999</v>
      </c>
      <c r="M46" s="35" t="s">
        <v>195</v>
      </c>
      <c r="N46" s="35" t="s">
        <v>195</v>
      </c>
      <c r="O46" s="35" t="s">
        <v>195</v>
      </c>
      <c r="P46" s="35">
        <f t="shared" si="8"/>
        <v>0.82805759262633438</v>
      </c>
      <c r="Q46" s="38">
        <f t="shared" si="9"/>
        <v>1</v>
      </c>
      <c r="R46" s="12"/>
      <c r="S46" s="2"/>
      <c r="T46" s="12"/>
      <c r="U46" s="2"/>
      <c r="V46" s="12"/>
      <c r="W46" s="4"/>
    </row>
    <row r="47" spans="1:23" s="5" customFormat="1" ht="51" outlineLevel="2" x14ac:dyDescent="0.25">
      <c r="A47" s="10" t="s">
        <v>75</v>
      </c>
      <c r="B47" s="11" t="s">
        <v>76</v>
      </c>
      <c r="C47" s="10" t="s">
        <v>75</v>
      </c>
      <c r="D47" s="6">
        <v>638919.76</v>
      </c>
      <c r="E47" s="6">
        <v>638919.76</v>
      </c>
      <c r="F47" s="6">
        <v>760923.98</v>
      </c>
      <c r="G47" s="6">
        <v>318442</v>
      </c>
      <c r="H47" s="6">
        <v>489562</v>
      </c>
      <c r="I47" s="6">
        <v>501842</v>
      </c>
      <c r="J47" s="6">
        <f t="shared" si="2"/>
        <v>-320477.76</v>
      </c>
      <c r="K47" s="6">
        <f t="shared" si="3"/>
        <v>-50.159312649838853</v>
      </c>
      <c r="L47" s="35">
        <f t="shared" si="4"/>
        <v>-442481.98</v>
      </c>
      <c r="M47" s="35">
        <f t="shared" si="5"/>
        <v>-58.150615781618555</v>
      </c>
      <c r="N47" s="35">
        <f t="shared" si="6"/>
        <v>1.1909539000640705</v>
      </c>
      <c r="O47" s="35">
        <f t="shared" si="7"/>
        <v>0.41849384218381447</v>
      </c>
      <c r="P47" s="35">
        <f t="shared" si="8"/>
        <v>1.5373663021837571</v>
      </c>
      <c r="Q47" s="38">
        <f t="shared" si="9"/>
        <v>1.0250836461980302</v>
      </c>
      <c r="R47" s="12">
        <v>0.38590815950114737</v>
      </c>
      <c r="S47" s="2">
        <v>1016706.7</v>
      </c>
      <c r="T47" s="12">
        <v>0.38590815950114737</v>
      </c>
      <c r="U47" s="2">
        <v>0</v>
      </c>
      <c r="V47" s="12">
        <v>1</v>
      </c>
      <c r="W47" s="4"/>
    </row>
    <row r="48" spans="1:23" s="5" customFormat="1" ht="76.5" outlineLevel="2" x14ac:dyDescent="0.25">
      <c r="A48" s="10" t="s">
        <v>77</v>
      </c>
      <c r="B48" s="11" t="s">
        <v>78</v>
      </c>
      <c r="C48" s="10" t="s">
        <v>77</v>
      </c>
      <c r="D48" s="6">
        <v>8344793.5300000003</v>
      </c>
      <c r="E48" s="6">
        <v>6848857.2699999996</v>
      </c>
      <c r="F48" s="6">
        <v>10449075.17</v>
      </c>
      <c r="G48" s="6">
        <v>10899240.42</v>
      </c>
      <c r="H48" s="6">
        <v>11328851.84</v>
      </c>
      <c r="I48" s="6">
        <v>11775647.73</v>
      </c>
      <c r="J48" s="6">
        <f t="shared" si="2"/>
        <v>2554446.8899999997</v>
      </c>
      <c r="K48" s="6">
        <f t="shared" si="3"/>
        <v>30.611265345471054</v>
      </c>
      <c r="L48" s="35">
        <f t="shared" si="4"/>
        <v>450165.25</v>
      </c>
      <c r="M48" s="35">
        <f t="shared" si="5"/>
        <v>4.3081827116380254</v>
      </c>
      <c r="N48" s="35">
        <f t="shared" si="6"/>
        <v>1.2521670107756397</v>
      </c>
      <c r="O48" s="35">
        <f t="shared" si="7"/>
        <v>1.0430818271163802</v>
      </c>
      <c r="P48" s="35">
        <f t="shared" si="8"/>
        <v>1.0394166385403947</v>
      </c>
      <c r="Q48" s="38">
        <f t="shared" si="9"/>
        <v>1.0394387618719181</v>
      </c>
      <c r="R48" s="12">
        <v>0.4085015496187151</v>
      </c>
      <c r="S48" s="2">
        <v>9916947.5999999996</v>
      </c>
      <c r="T48" s="12">
        <v>0.4085015496187151</v>
      </c>
      <c r="U48" s="2">
        <v>0</v>
      </c>
      <c r="V48" s="12">
        <v>0.83039012702426895</v>
      </c>
      <c r="W48" s="4"/>
    </row>
    <row r="49" spans="1:23" s="20" customFormat="1" ht="25.5" outlineLevel="1" x14ac:dyDescent="0.25">
      <c r="A49" s="15" t="s">
        <v>79</v>
      </c>
      <c r="B49" s="16" t="s">
        <v>80</v>
      </c>
      <c r="C49" s="15" t="s">
        <v>79</v>
      </c>
      <c r="D49" s="17">
        <f>SUM(D50:D53)</f>
        <v>2441455.0900000003</v>
      </c>
      <c r="E49" s="17">
        <v>2667369.44</v>
      </c>
      <c r="F49" s="17">
        <f>SUM(F50:F53)</f>
        <v>13041180.359999999</v>
      </c>
      <c r="G49" s="17">
        <f>SUM(G50:G53)</f>
        <v>10137566.280000001</v>
      </c>
      <c r="H49" s="17">
        <f t="shared" ref="H49:I49" si="18">SUM(H50:H53)</f>
        <v>10137566.280000001</v>
      </c>
      <c r="I49" s="17">
        <f t="shared" si="18"/>
        <v>10137566.280000001</v>
      </c>
      <c r="J49" s="36">
        <f t="shared" si="2"/>
        <v>7696111.1900000013</v>
      </c>
      <c r="K49" s="36">
        <f t="shared" si="3"/>
        <v>315.22640828097315</v>
      </c>
      <c r="L49" s="36">
        <f t="shared" si="4"/>
        <v>-2903614.0799999982</v>
      </c>
      <c r="M49" s="36">
        <f t="shared" si="5"/>
        <v>-22.264963752100115</v>
      </c>
      <c r="N49" s="36">
        <f t="shared" si="6"/>
        <v>5.3415606182622826</v>
      </c>
      <c r="O49" s="36">
        <f t="shared" si="7"/>
        <v>0.77735036247899891</v>
      </c>
      <c r="P49" s="36">
        <f t="shared" si="8"/>
        <v>1</v>
      </c>
      <c r="Q49" s="37">
        <f t="shared" si="9"/>
        <v>1</v>
      </c>
      <c r="R49" s="18">
        <v>0.77106741529997391</v>
      </c>
      <c r="S49" s="17">
        <v>791951.22</v>
      </c>
      <c r="T49" s="18">
        <v>0.77106741529997391</v>
      </c>
      <c r="U49" s="17">
        <v>0</v>
      </c>
      <c r="V49" s="18">
        <v>0.98759449511172515</v>
      </c>
      <c r="W49" s="19"/>
    </row>
    <row r="50" spans="1:23" s="5" customFormat="1" ht="25.5" outlineLevel="2" x14ac:dyDescent="0.25">
      <c r="A50" s="10" t="s">
        <v>81</v>
      </c>
      <c r="B50" s="11" t="s">
        <v>82</v>
      </c>
      <c r="C50" s="10" t="s">
        <v>81</v>
      </c>
      <c r="D50" s="6">
        <v>616809.76</v>
      </c>
      <c r="E50" s="6">
        <v>615029.26</v>
      </c>
      <c r="F50" s="6">
        <v>1034449.05</v>
      </c>
      <c r="G50" s="6">
        <v>1117204.97</v>
      </c>
      <c r="H50" s="80">
        <v>1117204.97</v>
      </c>
      <c r="I50" s="80">
        <v>1117204.97</v>
      </c>
      <c r="J50" s="6">
        <f t="shared" si="2"/>
        <v>500395.20999999996</v>
      </c>
      <c r="K50" s="6">
        <f t="shared" si="3"/>
        <v>81.126344369129299</v>
      </c>
      <c r="L50" s="35">
        <f t="shared" si="4"/>
        <v>82755.919999999925</v>
      </c>
      <c r="M50" s="35">
        <f t="shared" si="5"/>
        <v>7.9999996133207247</v>
      </c>
      <c r="N50" s="35">
        <f t="shared" si="6"/>
        <v>1.6770957872002545</v>
      </c>
      <c r="O50" s="35">
        <f t="shared" si="7"/>
        <v>1.0799999961332072</v>
      </c>
      <c r="P50" s="35">
        <f t="shared" si="8"/>
        <v>1</v>
      </c>
      <c r="Q50" s="38">
        <f t="shared" si="9"/>
        <v>1</v>
      </c>
      <c r="R50" s="12">
        <v>0.48813008246228085</v>
      </c>
      <c r="S50" s="2">
        <v>644940.74</v>
      </c>
      <c r="T50" s="12">
        <v>0.48813008246228085</v>
      </c>
      <c r="U50" s="2">
        <v>0</v>
      </c>
      <c r="V50" s="12">
        <v>0.84304947549327902</v>
      </c>
      <c r="W50" s="4"/>
    </row>
    <row r="51" spans="1:23" s="5" customFormat="1" ht="25.5" outlineLevel="2" x14ac:dyDescent="0.25">
      <c r="A51" s="10" t="s">
        <v>83</v>
      </c>
      <c r="B51" s="11" t="s">
        <v>84</v>
      </c>
      <c r="C51" s="10" t="s">
        <v>83</v>
      </c>
      <c r="D51" s="6">
        <v>832145.09</v>
      </c>
      <c r="E51" s="6">
        <v>832145.09</v>
      </c>
      <c r="F51" s="6">
        <v>949713.19</v>
      </c>
      <c r="G51" s="6">
        <v>1025690.24</v>
      </c>
      <c r="H51" s="80">
        <v>1025690.24</v>
      </c>
      <c r="I51" s="80">
        <v>1025690.24</v>
      </c>
      <c r="J51" s="6">
        <f t="shared" si="2"/>
        <v>193545.15000000002</v>
      </c>
      <c r="K51" s="6">
        <f t="shared" si="3"/>
        <v>23.25858222632786</v>
      </c>
      <c r="L51" s="35">
        <f t="shared" si="4"/>
        <v>75977.050000000047</v>
      </c>
      <c r="M51" s="35">
        <f t="shared" si="5"/>
        <v>7.9999994524662839</v>
      </c>
      <c r="N51" s="35">
        <f t="shared" si="6"/>
        <v>1.141283174548323</v>
      </c>
      <c r="O51" s="35">
        <f t="shared" si="7"/>
        <v>1.0799999945246628</v>
      </c>
      <c r="P51" s="35">
        <f t="shared" si="8"/>
        <v>1</v>
      </c>
      <c r="Q51" s="38">
        <f t="shared" si="9"/>
        <v>1</v>
      </c>
      <c r="R51" s="12">
        <v>1.4247993844433111</v>
      </c>
      <c r="S51" s="2">
        <v>-248101.4</v>
      </c>
      <c r="T51" s="12">
        <v>1.4247993844433111</v>
      </c>
      <c r="U51" s="2">
        <v>0</v>
      </c>
      <c r="V51" s="12">
        <v>1.4247993844433111</v>
      </c>
      <c r="W51" s="4"/>
    </row>
    <row r="52" spans="1:23" s="5" customFormat="1" outlineLevel="2" x14ac:dyDescent="0.25">
      <c r="A52" s="10" t="s">
        <v>85</v>
      </c>
      <c r="B52" s="11" t="s">
        <v>86</v>
      </c>
      <c r="C52" s="10" t="s">
        <v>85</v>
      </c>
      <c r="D52" s="6">
        <v>982551</v>
      </c>
      <c r="E52" s="6">
        <v>1212048.52</v>
      </c>
      <c r="F52" s="6">
        <v>5447913.75</v>
      </c>
      <c r="G52" s="6">
        <v>5878375.4100000001</v>
      </c>
      <c r="H52" s="80">
        <v>5878375.4100000001</v>
      </c>
      <c r="I52" s="80">
        <v>5878375.4100000001</v>
      </c>
      <c r="J52" s="6">
        <f t="shared" si="2"/>
        <v>4895824.41</v>
      </c>
      <c r="K52" s="6">
        <f t="shared" si="3"/>
        <v>498.27687417752361</v>
      </c>
      <c r="L52" s="35">
        <f t="shared" si="4"/>
        <v>430461.66000000015</v>
      </c>
      <c r="M52" s="35">
        <f t="shared" si="5"/>
        <v>7.9014037254169267</v>
      </c>
      <c r="N52" s="35">
        <f t="shared" si="6"/>
        <v>5.54466256713392</v>
      </c>
      <c r="O52" s="35">
        <f t="shared" si="7"/>
        <v>1.0790140372541692</v>
      </c>
      <c r="P52" s="35">
        <f t="shared" si="8"/>
        <v>1</v>
      </c>
      <c r="Q52" s="38">
        <f t="shared" si="9"/>
        <v>1</v>
      </c>
      <c r="R52" s="12">
        <v>0.75328368820772895</v>
      </c>
      <c r="S52" s="2">
        <v>396971.48</v>
      </c>
      <c r="T52" s="12">
        <v>0.75328368820772895</v>
      </c>
      <c r="U52" s="2">
        <v>0</v>
      </c>
      <c r="V52" s="12">
        <v>0.87765035815245607</v>
      </c>
      <c r="W52" s="4"/>
    </row>
    <row r="53" spans="1:23" s="5" customFormat="1" ht="25.5" outlineLevel="2" x14ac:dyDescent="0.25">
      <c r="A53" s="10" t="s">
        <v>87</v>
      </c>
      <c r="B53" s="11" t="s">
        <v>194</v>
      </c>
      <c r="C53" s="10" t="s">
        <v>87</v>
      </c>
      <c r="D53" s="6">
        <v>9949.24</v>
      </c>
      <c r="E53" s="6">
        <v>8146.57</v>
      </c>
      <c r="F53" s="6">
        <v>5609104.3700000001</v>
      </c>
      <c r="G53" s="6">
        <v>2116295.66</v>
      </c>
      <c r="H53" s="80">
        <v>2116295.66</v>
      </c>
      <c r="I53" s="80">
        <v>2116295.66</v>
      </c>
      <c r="J53" s="6">
        <f t="shared" si="2"/>
        <v>2106346.42</v>
      </c>
      <c r="K53" s="6" t="s">
        <v>195</v>
      </c>
      <c r="L53" s="35">
        <f t="shared" si="4"/>
        <v>-3492808.71</v>
      </c>
      <c r="M53" s="35">
        <f t="shared" si="5"/>
        <v>-62.270346201456043</v>
      </c>
      <c r="N53" s="35" t="s">
        <v>195</v>
      </c>
      <c r="O53" s="35">
        <f t="shared" si="7"/>
        <v>0.37729653798543955</v>
      </c>
      <c r="P53" s="35">
        <f t="shared" si="8"/>
        <v>1</v>
      </c>
      <c r="Q53" s="38">
        <f t="shared" si="9"/>
        <v>1</v>
      </c>
      <c r="R53" s="12">
        <v>1.2957863644967289</v>
      </c>
      <c r="S53" s="2">
        <v>-1859.6</v>
      </c>
      <c r="T53" s="12">
        <v>1.2957863644967289</v>
      </c>
      <c r="U53" s="2">
        <v>0</v>
      </c>
      <c r="V53" s="12">
        <v>1.2957863644967289</v>
      </c>
      <c r="W53" s="4"/>
    </row>
    <row r="54" spans="1:23" s="20" customFormat="1" ht="38.25" outlineLevel="1" x14ac:dyDescent="0.25">
      <c r="A54" s="15" t="s">
        <v>88</v>
      </c>
      <c r="B54" s="16" t="s">
        <v>89</v>
      </c>
      <c r="C54" s="15" t="s">
        <v>88</v>
      </c>
      <c r="D54" s="17">
        <f>SUM(D55:D57)</f>
        <v>9718189.1000000015</v>
      </c>
      <c r="E54" s="17">
        <v>4963540.26</v>
      </c>
      <c r="F54" s="17">
        <f>SUM(F55:F57)</f>
        <v>5495628.1099999994</v>
      </c>
      <c r="G54" s="17">
        <f>SUM(G55:G57)</f>
        <v>8438407.8099999987</v>
      </c>
      <c r="H54" s="17">
        <f t="shared" ref="H54:I54" si="19">SUM(H55:H57)</f>
        <v>8757765.5300000012</v>
      </c>
      <c r="I54" s="17">
        <f t="shared" si="19"/>
        <v>9072251.8499999996</v>
      </c>
      <c r="J54" s="36">
        <f t="shared" si="2"/>
        <v>-1279781.2900000028</v>
      </c>
      <c r="K54" s="36">
        <f t="shared" si="3"/>
        <v>-13.168927634882124</v>
      </c>
      <c r="L54" s="36">
        <f t="shared" si="4"/>
        <v>2942779.6999999993</v>
      </c>
      <c r="M54" s="36">
        <f t="shared" si="5"/>
        <v>53.547649897292615</v>
      </c>
      <c r="N54" s="36">
        <f t="shared" si="6"/>
        <v>0.56549919470079035</v>
      </c>
      <c r="O54" s="36">
        <f t="shared" si="7"/>
        <v>1.5354764989729262</v>
      </c>
      <c r="P54" s="36">
        <f t="shared" si="8"/>
        <v>1.0378457319426475</v>
      </c>
      <c r="Q54" s="37">
        <f t="shared" si="9"/>
        <v>1.0359094244899245</v>
      </c>
      <c r="R54" s="18">
        <v>0.76158183033037152</v>
      </c>
      <c r="S54" s="17">
        <v>1553868.72</v>
      </c>
      <c r="T54" s="18">
        <v>0.76158183033037152</v>
      </c>
      <c r="U54" s="17">
        <v>0</v>
      </c>
      <c r="V54" s="18">
        <v>0.97084358840290652</v>
      </c>
      <c r="W54" s="19"/>
    </row>
    <row r="55" spans="1:23" s="5" customFormat="1" ht="38.25" outlineLevel="2" x14ac:dyDescent="0.25">
      <c r="A55" s="10" t="s">
        <v>90</v>
      </c>
      <c r="B55" s="11" t="s">
        <v>91</v>
      </c>
      <c r="C55" s="10" t="s">
        <v>90</v>
      </c>
      <c r="D55" s="6">
        <v>162220.32</v>
      </c>
      <c r="E55" s="6">
        <v>141038.32</v>
      </c>
      <c r="F55" s="6">
        <v>220574.33</v>
      </c>
      <c r="G55" s="6">
        <v>229397.3</v>
      </c>
      <c r="H55" s="6">
        <v>238573.19</v>
      </c>
      <c r="I55" s="6">
        <v>248116.12</v>
      </c>
      <c r="J55" s="6">
        <f t="shared" si="2"/>
        <v>67176.979999999981</v>
      </c>
      <c r="K55" s="6">
        <f t="shared" si="3"/>
        <v>41.410952709253678</v>
      </c>
      <c r="L55" s="35">
        <f t="shared" si="4"/>
        <v>8822.9700000000012</v>
      </c>
      <c r="M55" s="35">
        <f t="shared" si="5"/>
        <v>3.9999985492418944</v>
      </c>
      <c r="N55" s="35">
        <f t="shared" si="6"/>
        <v>1.3597207180949955</v>
      </c>
      <c r="O55" s="35">
        <f t="shared" si="7"/>
        <v>1.0399999854924189</v>
      </c>
      <c r="P55" s="35">
        <f t="shared" si="8"/>
        <v>1.0399999912815017</v>
      </c>
      <c r="Q55" s="38">
        <f t="shared" si="9"/>
        <v>1.0400000100598059</v>
      </c>
      <c r="R55" s="12">
        <v>0.90509505793216427</v>
      </c>
      <c r="S55" s="2">
        <v>14788.76</v>
      </c>
      <c r="T55" s="12">
        <v>0.90509505793216427</v>
      </c>
      <c r="U55" s="2">
        <v>0</v>
      </c>
      <c r="V55" s="12">
        <v>1.0096426893238606</v>
      </c>
      <c r="W55" s="4"/>
    </row>
    <row r="56" spans="1:23" s="5" customFormat="1" ht="38.25" outlineLevel="2" x14ac:dyDescent="0.25">
      <c r="A56" s="10" t="s">
        <v>92</v>
      </c>
      <c r="B56" s="11" t="s">
        <v>93</v>
      </c>
      <c r="C56" s="10" t="s">
        <v>92</v>
      </c>
      <c r="D56" s="6">
        <v>1001947.39</v>
      </c>
      <c r="E56" s="6">
        <v>812635.86</v>
      </c>
      <c r="F56" s="6">
        <v>1082062.8799999999</v>
      </c>
      <c r="G56" s="6">
        <v>797194.83</v>
      </c>
      <c r="H56" s="6">
        <v>829082.61</v>
      </c>
      <c r="I56" s="6">
        <v>844600.2</v>
      </c>
      <c r="J56" s="6">
        <f t="shared" si="2"/>
        <v>-204752.56000000006</v>
      </c>
      <c r="K56" s="6">
        <f t="shared" si="3"/>
        <v>-20.435460189182194</v>
      </c>
      <c r="L56" s="35">
        <f t="shared" si="4"/>
        <v>-284868.04999999993</v>
      </c>
      <c r="M56" s="35">
        <f t="shared" si="5"/>
        <v>-26.326385949030978</v>
      </c>
      <c r="N56" s="35">
        <f t="shared" si="6"/>
        <v>1.0799597771296154</v>
      </c>
      <c r="O56" s="35">
        <f t="shared" si="7"/>
        <v>0.73673614050969016</v>
      </c>
      <c r="P56" s="35">
        <f t="shared" si="8"/>
        <v>1.0399999834419398</v>
      </c>
      <c r="Q56" s="38">
        <f t="shared" si="9"/>
        <v>1.0187165787978594</v>
      </c>
      <c r="R56" s="12">
        <v>0.81679179466627738</v>
      </c>
      <c r="S56" s="2">
        <v>182276.02</v>
      </c>
      <c r="T56" s="12">
        <v>0.81679179466627738</v>
      </c>
      <c r="U56" s="2">
        <v>0</v>
      </c>
      <c r="V56" s="12">
        <v>0.91833431180327663</v>
      </c>
      <c r="W56" s="4"/>
    </row>
    <row r="57" spans="1:23" s="5" customFormat="1" ht="25.5" outlineLevel="2" x14ac:dyDescent="0.25">
      <c r="A57" s="10" t="s">
        <v>94</v>
      </c>
      <c r="B57" s="11" t="s">
        <v>95</v>
      </c>
      <c r="C57" s="10" t="s">
        <v>94</v>
      </c>
      <c r="D57" s="6">
        <v>8554021.3900000006</v>
      </c>
      <c r="E57" s="6">
        <v>4009866.08</v>
      </c>
      <c r="F57" s="6">
        <v>4192990.9</v>
      </c>
      <c r="G57" s="6">
        <v>7411815.6799999997</v>
      </c>
      <c r="H57" s="6">
        <v>7690109.7300000004</v>
      </c>
      <c r="I57" s="6">
        <v>7979535.5300000003</v>
      </c>
      <c r="J57" s="6">
        <f t="shared" si="2"/>
        <v>-1142205.7100000009</v>
      </c>
      <c r="K57" s="6">
        <f t="shared" si="3"/>
        <v>-13.352850757835213</v>
      </c>
      <c r="L57" s="35">
        <f t="shared" si="4"/>
        <v>3218824.78</v>
      </c>
      <c r="M57" s="35">
        <f t="shared" si="5"/>
        <v>76.766796226531284</v>
      </c>
      <c r="N57" s="35">
        <f t="shared" si="6"/>
        <v>0.49017774317255941</v>
      </c>
      <c r="O57" s="35">
        <f t="shared" si="7"/>
        <v>1.7676679622653129</v>
      </c>
      <c r="P57" s="35">
        <f t="shared" si="8"/>
        <v>1.0375473516902138</v>
      </c>
      <c r="Q57" s="38">
        <f t="shared" si="9"/>
        <v>1.0376361079570706</v>
      </c>
      <c r="R57" s="12">
        <v>0.74717954803563646</v>
      </c>
      <c r="S57" s="2">
        <v>1356803.94</v>
      </c>
      <c r="T57" s="12">
        <v>0.74717954803563646</v>
      </c>
      <c r="U57" s="2">
        <v>0</v>
      </c>
      <c r="V57" s="12">
        <v>0.98088408337374378</v>
      </c>
      <c r="W57" s="4"/>
    </row>
    <row r="58" spans="1:23" s="20" customFormat="1" ht="25.5" outlineLevel="1" x14ac:dyDescent="0.25">
      <c r="A58" s="15" t="s">
        <v>96</v>
      </c>
      <c r="B58" s="16" t="s">
        <v>97</v>
      </c>
      <c r="C58" s="15" t="s">
        <v>96</v>
      </c>
      <c r="D58" s="17">
        <f>SUM(D59:D60)</f>
        <v>21575478.809999999</v>
      </c>
      <c r="E58" s="17">
        <v>19142336.010000002</v>
      </c>
      <c r="F58" s="17">
        <f>SUM(F59:F60)</f>
        <v>11873178.699999999</v>
      </c>
      <c r="G58" s="17">
        <f t="shared" ref="G58:I58" si="20">SUM(G59:G60)</f>
        <v>6158327.1100000003</v>
      </c>
      <c r="H58" s="17">
        <f t="shared" si="20"/>
        <v>2377789.9000000004</v>
      </c>
      <c r="I58" s="17">
        <f t="shared" si="20"/>
        <v>2593830.87</v>
      </c>
      <c r="J58" s="36">
        <f t="shared" si="2"/>
        <v>-15417151.699999999</v>
      </c>
      <c r="K58" s="36">
        <f t="shared" si="3"/>
        <v>-71.456822978381908</v>
      </c>
      <c r="L58" s="36">
        <f t="shared" si="4"/>
        <v>-5714851.5899999989</v>
      </c>
      <c r="M58" s="36">
        <f t="shared" si="5"/>
        <v>-48.132448221300663</v>
      </c>
      <c r="N58" s="36">
        <f t="shared" si="6"/>
        <v>0.5503089319388319</v>
      </c>
      <c r="O58" s="36">
        <f t="shared" si="7"/>
        <v>0.51867551778699339</v>
      </c>
      <c r="P58" s="36">
        <f t="shared" si="8"/>
        <v>0.38610971088867674</v>
      </c>
      <c r="Q58" s="37">
        <f t="shared" si="9"/>
        <v>1.0908578886637543</v>
      </c>
      <c r="R58" s="18">
        <v>0.80871766018788993</v>
      </c>
      <c r="S58" s="17">
        <v>4527650.38</v>
      </c>
      <c r="T58" s="18">
        <v>0.80871766018788993</v>
      </c>
      <c r="U58" s="17">
        <v>0</v>
      </c>
      <c r="V58" s="18">
        <v>0.91957380447890058</v>
      </c>
      <c r="W58" s="19"/>
    </row>
    <row r="59" spans="1:23" s="5" customFormat="1" ht="89.25" outlineLevel="2" x14ac:dyDescent="0.25">
      <c r="A59" s="10" t="s">
        <v>98</v>
      </c>
      <c r="B59" s="11" t="s">
        <v>99</v>
      </c>
      <c r="C59" s="10" t="s">
        <v>98</v>
      </c>
      <c r="D59" s="6">
        <v>20279903.82</v>
      </c>
      <c r="E59" s="6">
        <v>18004149.149999999</v>
      </c>
      <c r="F59" s="6">
        <v>10578306.07</v>
      </c>
      <c r="G59" s="6">
        <v>4626040.82</v>
      </c>
      <c r="H59" s="6">
        <v>875602.53</v>
      </c>
      <c r="I59" s="6">
        <v>1092990.82</v>
      </c>
      <c r="J59" s="6">
        <f t="shared" si="2"/>
        <v>-15653863</v>
      </c>
      <c r="K59" s="6">
        <f t="shared" si="3"/>
        <v>-77.189039647033198</v>
      </c>
      <c r="L59" s="35">
        <f t="shared" si="4"/>
        <v>-5952265.25</v>
      </c>
      <c r="M59" s="35">
        <f t="shared" si="5"/>
        <v>-56.268604922300192</v>
      </c>
      <c r="N59" s="35">
        <f t="shared" si="6"/>
        <v>0.52161519915926313</v>
      </c>
      <c r="O59" s="35">
        <f t="shared" si="7"/>
        <v>0.43731395077699808</v>
      </c>
      <c r="P59" s="35">
        <f t="shared" si="8"/>
        <v>0.18927687066972312</v>
      </c>
      <c r="Q59" s="38">
        <f t="shared" si="9"/>
        <v>1.248272797932642</v>
      </c>
      <c r="R59" s="12">
        <v>0.84206579052476849</v>
      </c>
      <c r="S59" s="2">
        <v>3376780.17</v>
      </c>
      <c r="T59" s="12">
        <v>0.84206579052476849</v>
      </c>
      <c r="U59" s="2">
        <v>0</v>
      </c>
      <c r="V59" s="12">
        <v>0.91570375231003798</v>
      </c>
      <c r="W59" s="4"/>
    </row>
    <row r="60" spans="1:23" s="5" customFormat="1" ht="51" outlineLevel="2" x14ac:dyDescent="0.25">
      <c r="A60" s="10" t="s">
        <v>100</v>
      </c>
      <c r="B60" s="11" t="s">
        <v>101</v>
      </c>
      <c r="C60" s="10" t="s">
        <v>100</v>
      </c>
      <c r="D60" s="6">
        <v>1295574.99</v>
      </c>
      <c r="E60" s="6">
        <v>1138186.8600000001</v>
      </c>
      <c r="F60" s="6">
        <v>1294872.6299999999</v>
      </c>
      <c r="G60" s="6">
        <v>1532286.29</v>
      </c>
      <c r="H60" s="6">
        <v>1502187.37</v>
      </c>
      <c r="I60" s="6">
        <v>1500840.05</v>
      </c>
      <c r="J60" s="6">
        <f t="shared" si="2"/>
        <v>236711.30000000005</v>
      </c>
      <c r="K60" s="6">
        <f t="shared" si="3"/>
        <v>18.27075250966368</v>
      </c>
      <c r="L60" s="35">
        <f t="shared" si="4"/>
        <v>237413.66000000015</v>
      </c>
      <c r="M60" s="35">
        <f t="shared" si="5"/>
        <v>18.334904491725965</v>
      </c>
      <c r="N60" s="35">
        <f t="shared" si="6"/>
        <v>0.9994578777720925</v>
      </c>
      <c r="O60" s="35">
        <f t="shared" si="7"/>
        <v>1.1833490449172597</v>
      </c>
      <c r="P60" s="35">
        <f t="shared" si="8"/>
        <v>0.98035685615904067</v>
      </c>
      <c r="Q60" s="38">
        <f t="shared" si="9"/>
        <v>0.99910309457601143</v>
      </c>
      <c r="R60" s="12">
        <v>0.49722956885474245</v>
      </c>
      <c r="S60" s="2">
        <v>1150870.21</v>
      </c>
      <c r="T60" s="12">
        <v>0.49722956885474245</v>
      </c>
      <c r="U60" s="2">
        <v>0</v>
      </c>
      <c r="V60" s="12">
        <v>0.98545437997450469</v>
      </c>
      <c r="W60" s="4"/>
    </row>
    <row r="61" spans="1:23" s="20" customFormat="1" ht="25.5" outlineLevel="1" x14ac:dyDescent="0.25">
      <c r="A61" s="25" t="s">
        <v>102</v>
      </c>
      <c r="B61" s="26" t="s">
        <v>103</v>
      </c>
      <c r="C61" s="25" t="s">
        <v>102</v>
      </c>
      <c r="D61" s="27">
        <f>SUM(D62:D93)</f>
        <v>8976223.1899999995</v>
      </c>
      <c r="E61" s="27">
        <f t="shared" ref="E61:I61" si="21">SUM(E62:E93)</f>
        <v>7014192.8300000001</v>
      </c>
      <c r="F61" s="27">
        <f t="shared" si="21"/>
        <v>3148203.3099999996</v>
      </c>
      <c r="G61" s="27">
        <f t="shared" si="21"/>
        <v>2152148.12</v>
      </c>
      <c r="H61" s="27">
        <f t="shared" si="21"/>
        <v>2174570.06</v>
      </c>
      <c r="I61" s="27">
        <f t="shared" si="21"/>
        <v>2255164.85</v>
      </c>
      <c r="J61" s="36">
        <f t="shared" si="2"/>
        <v>-6824075.0699999994</v>
      </c>
      <c r="K61" s="36">
        <f t="shared" si="3"/>
        <v>-76.02390142885919</v>
      </c>
      <c r="L61" s="36">
        <f t="shared" si="4"/>
        <v>-996055.18999999948</v>
      </c>
      <c r="M61" s="36">
        <f t="shared" si="5"/>
        <v>-31.63884577708545</v>
      </c>
      <c r="N61" s="36">
        <f t="shared" si="6"/>
        <v>0.35072694198460541</v>
      </c>
      <c r="O61" s="36">
        <f t="shared" si="7"/>
        <v>0.68361154222914544</v>
      </c>
      <c r="P61" s="36">
        <f t="shared" si="8"/>
        <v>1.0104184000123559</v>
      </c>
      <c r="Q61" s="37">
        <f t="shared" si="9"/>
        <v>1.0370624021191572</v>
      </c>
      <c r="R61" s="28">
        <v>0.86656624369891833</v>
      </c>
      <c r="S61" s="27">
        <v>1080044.49</v>
      </c>
      <c r="T61" s="28">
        <v>0.86656624369891833</v>
      </c>
      <c r="U61" s="27">
        <v>0</v>
      </c>
      <c r="V61" s="28">
        <v>1.0080225973770771</v>
      </c>
      <c r="W61" s="29"/>
    </row>
    <row r="62" spans="1:23" s="5" customFormat="1" ht="76.5" outlineLevel="2" x14ac:dyDescent="0.25">
      <c r="A62" s="10" t="s">
        <v>104</v>
      </c>
      <c r="B62" s="11" t="s">
        <v>105</v>
      </c>
      <c r="C62" s="10" t="s">
        <v>104</v>
      </c>
      <c r="D62" s="6">
        <v>316209.7</v>
      </c>
      <c r="E62" s="6">
        <v>251544.04</v>
      </c>
      <c r="F62" s="6">
        <v>0</v>
      </c>
      <c r="G62" s="6">
        <v>0</v>
      </c>
      <c r="H62" s="6">
        <v>0</v>
      </c>
      <c r="I62" s="6">
        <v>0</v>
      </c>
      <c r="J62" s="6">
        <f t="shared" si="2"/>
        <v>-316209.7</v>
      </c>
      <c r="K62" s="6">
        <f t="shared" si="3"/>
        <v>-100</v>
      </c>
      <c r="L62" s="35">
        <f t="shared" si="4"/>
        <v>0</v>
      </c>
      <c r="M62" s="86" t="s">
        <v>195</v>
      </c>
      <c r="N62" s="35">
        <f t="shared" si="6"/>
        <v>0</v>
      </c>
      <c r="O62" s="86" t="s">
        <v>195</v>
      </c>
      <c r="P62" s="86" t="s">
        <v>195</v>
      </c>
      <c r="Q62" s="86" t="s">
        <v>195</v>
      </c>
      <c r="R62" s="12">
        <v>0.55898675555555555</v>
      </c>
      <c r="S62" s="2">
        <v>198455.96</v>
      </c>
      <c r="T62" s="12">
        <v>0.55898675555555555</v>
      </c>
      <c r="U62" s="2">
        <v>0</v>
      </c>
      <c r="V62" s="12">
        <v>0.85707009803574163</v>
      </c>
      <c r="W62" s="4"/>
    </row>
    <row r="63" spans="1:23" s="5" customFormat="1" ht="63.75" outlineLevel="2" x14ac:dyDescent="0.25">
      <c r="A63" s="10" t="s">
        <v>106</v>
      </c>
      <c r="B63" s="11" t="s">
        <v>107</v>
      </c>
      <c r="C63" s="10" t="s">
        <v>106</v>
      </c>
      <c r="D63" s="6">
        <v>24636.09</v>
      </c>
      <c r="E63" s="6">
        <v>19547.080000000002</v>
      </c>
      <c r="F63" s="6">
        <v>0</v>
      </c>
      <c r="G63" s="6">
        <v>0</v>
      </c>
      <c r="H63" s="6">
        <v>0</v>
      </c>
      <c r="I63" s="6">
        <v>0</v>
      </c>
      <c r="J63" s="6">
        <f t="shared" si="2"/>
        <v>-24636.09</v>
      </c>
      <c r="K63" s="6">
        <f t="shared" si="3"/>
        <v>-100</v>
      </c>
      <c r="L63" s="35">
        <f t="shared" si="4"/>
        <v>0</v>
      </c>
      <c r="M63" s="86" t="s">
        <v>195</v>
      </c>
      <c r="N63" s="35">
        <f t="shared" si="6"/>
        <v>0</v>
      </c>
      <c r="O63" s="86" t="s">
        <v>195</v>
      </c>
      <c r="P63" s="86" t="s">
        <v>195</v>
      </c>
      <c r="Q63" s="86" t="s">
        <v>195</v>
      </c>
      <c r="R63" s="12">
        <v>0.65156933333333333</v>
      </c>
      <c r="S63" s="2">
        <v>10452.92</v>
      </c>
      <c r="T63" s="12">
        <v>0.65156933333333333</v>
      </c>
      <c r="U63" s="2">
        <v>0</v>
      </c>
      <c r="V63" s="12">
        <v>0.87349227458298473</v>
      </c>
      <c r="W63" s="4"/>
    </row>
    <row r="64" spans="1:23" s="5" customFormat="1" ht="51" outlineLevel="2" x14ac:dyDescent="0.25">
      <c r="A64" s="10" t="s">
        <v>108</v>
      </c>
      <c r="B64" s="11" t="s">
        <v>109</v>
      </c>
      <c r="C64" s="10" t="s">
        <v>108</v>
      </c>
      <c r="D64" s="6">
        <v>75000</v>
      </c>
      <c r="E64" s="6">
        <v>75000</v>
      </c>
      <c r="F64" s="6">
        <v>0</v>
      </c>
      <c r="G64" s="6">
        <v>0</v>
      </c>
      <c r="H64" s="6">
        <v>0</v>
      </c>
      <c r="I64" s="6">
        <v>0</v>
      </c>
      <c r="J64" s="6">
        <f t="shared" si="2"/>
        <v>-75000</v>
      </c>
      <c r="K64" s="6">
        <f t="shared" si="3"/>
        <v>-100</v>
      </c>
      <c r="L64" s="35">
        <f t="shared" si="4"/>
        <v>0</v>
      </c>
      <c r="M64" s="86" t="s">
        <v>195</v>
      </c>
      <c r="N64" s="35">
        <f t="shared" si="6"/>
        <v>0</v>
      </c>
      <c r="O64" s="86" t="s">
        <v>195</v>
      </c>
      <c r="P64" s="86" t="s">
        <v>195</v>
      </c>
      <c r="Q64" s="86" t="s">
        <v>195</v>
      </c>
      <c r="R64" s="12">
        <v>0.75</v>
      </c>
      <c r="S64" s="2">
        <v>25000</v>
      </c>
      <c r="T64" s="12">
        <v>0.75</v>
      </c>
      <c r="U64" s="2">
        <v>0</v>
      </c>
      <c r="V64" s="12">
        <v>1</v>
      </c>
      <c r="W64" s="4"/>
    </row>
    <row r="65" spans="1:23" s="5" customFormat="1" ht="63.75" outlineLevel="2" x14ac:dyDescent="0.25">
      <c r="A65" s="10" t="s">
        <v>110</v>
      </c>
      <c r="B65" s="11" t="s">
        <v>111</v>
      </c>
      <c r="C65" s="10" t="s">
        <v>110</v>
      </c>
      <c r="D65" s="6">
        <v>283602.81</v>
      </c>
      <c r="E65" s="6">
        <v>223602.81</v>
      </c>
      <c r="F65" s="6">
        <v>0</v>
      </c>
      <c r="G65" s="6">
        <v>0</v>
      </c>
      <c r="H65" s="6">
        <v>0</v>
      </c>
      <c r="I65" s="6">
        <v>0</v>
      </c>
      <c r="J65" s="6">
        <f t="shared" si="2"/>
        <v>-283602.81</v>
      </c>
      <c r="K65" s="6">
        <f t="shared" si="3"/>
        <v>-100</v>
      </c>
      <c r="L65" s="35">
        <f t="shared" si="4"/>
        <v>0</v>
      </c>
      <c r="M65" s="86" t="s">
        <v>195</v>
      </c>
      <c r="N65" s="35">
        <f t="shared" si="6"/>
        <v>0</v>
      </c>
      <c r="O65" s="86" t="s">
        <v>195</v>
      </c>
      <c r="P65" s="86" t="s">
        <v>195</v>
      </c>
      <c r="Q65" s="86" t="s">
        <v>195</v>
      </c>
      <c r="R65" s="12">
        <v>0.89441124000000005</v>
      </c>
      <c r="S65" s="2">
        <v>26397.19</v>
      </c>
      <c r="T65" s="12">
        <v>0.89441124000000005</v>
      </c>
      <c r="U65" s="2">
        <v>0</v>
      </c>
      <c r="V65" s="12">
        <v>0.91789914081861368</v>
      </c>
      <c r="W65" s="4"/>
    </row>
    <row r="66" spans="1:23" s="5" customFormat="1" ht="63.75" outlineLevel="2" x14ac:dyDescent="0.25">
      <c r="A66" s="10" t="s">
        <v>112</v>
      </c>
      <c r="B66" s="11" t="s">
        <v>113</v>
      </c>
      <c r="C66" s="10" t="s">
        <v>112</v>
      </c>
      <c r="D66" s="6">
        <v>175000</v>
      </c>
      <c r="E66" s="6">
        <v>165000</v>
      </c>
      <c r="F66" s="6">
        <v>0</v>
      </c>
      <c r="G66" s="6">
        <v>0</v>
      </c>
      <c r="H66" s="6">
        <v>0</v>
      </c>
      <c r="I66" s="6">
        <v>0</v>
      </c>
      <c r="J66" s="6">
        <f t="shared" si="2"/>
        <v>-175000</v>
      </c>
      <c r="K66" s="6">
        <f t="shared" si="3"/>
        <v>-100</v>
      </c>
      <c r="L66" s="35">
        <f t="shared" si="4"/>
        <v>0</v>
      </c>
      <c r="M66" s="86" t="s">
        <v>195</v>
      </c>
      <c r="N66" s="35">
        <f t="shared" si="6"/>
        <v>0</v>
      </c>
      <c r="O66" s="86" t="s">
        <v>195</v>
      </c>
      <c r="P66" s="86" t="s">
        <v>195</v>
      </c>
      <c r="Q66" s="86" t="s">
        <v>195</v>
      </c>
      <c r="R66" s="12">
        <v>1.064516129032258</v>
      </c>
      <c r="S66" s="2">
        <v>-10000</v>
      </c>
      <c r="T66" s="12">
        <v>1.064516129032258</v>
      </c>
      <c r="U66" s="2">
        <v>0</v>
      </c>
      <c r="V66" s="12">
        <v>1.064516129032258</v>
      </c>
      <c r="W66" s="4"/>
    </row>
    <row r="67" spans="1:23" s="5" customFormat="1" ht="38.25" outlineLevel="2" x14ac:dyDescent="0.25">
      <c r="A67" s="10" t="s">
        <v>114</v>
      </c>
      <c r="B67" s="11" t="s">
        <v>115</v>
      </c>
      <c r="C67" s="10" t="s">
        <v>114</v>
      </c>
      <c r="D67" s="6">
        <v>65072.08</v>
      </c>
      <c r="E67" s="6">
        <v>63873.5</v>
      </c>
      <c r="F67" s="6">
        <v>0</v>
      </c>
      <c r="G67" s="6">
        <v>0</v>
      </c>
      <c r="H67" s="6">
        <v>0</v>
      </c>
      <c r="I67" s="6">
        <v>0</v>
      </c>
      <c r="J67" s="6">
        <f t="shared" si="2"/>
        <v>-65072.08</v>
      </c>
      <c r="K67" s="6">
        <f t="shared" si="3"/>
        <v>-100</v>
      </c>
      <c r="L67" s="35">
        <f t="shared" si="4"/>
        <v>0</v>
      </c>
      <c r="M67" s="86" t="s">
        <v>195</v>
      </c>
      <c r="N67" s="35">
        <f t="shared" si="6"/>
        <v>0</v>
      </c>
      <c r="O67" s="86" t="s">
        <v>195</v>
      </c>
      <c r="P67" s="86" t="s">
        <v>195</v>
      </c>
      <c r="Q67" s="86" t="s">
        <v>195</v>
      </c>
      <c r="R67" s="12">
        <v>2.6754979370431649</v>
      </c>
      <c r="S67" s="2">
        <v>-40000</v>
      </c>
      <c r="T67" s="12">
        <v>2.6754979370431649</v>
      </c>
      <c r="U67" s="2">
        <v>0</v>
      </c>
      <c r="V67" s="12">
        <v>2.6754979370431649</v>
      </c>
      <c r="W67" s="4"/>
    </row>
    <row r="68" spans="1:23" s="5" customFormat="1" ht="76.5" outlineLevel="2" x14ac:dyDescent="0.25">
      <c r="A68" s="10" t="s">
        <v>116</v>
      </c>
      <c r="B68" s="11" t="s">
        <v>117</v>
      </c>
      <c r="C68" s="10" t="s">
        <v>116</v>
      </c>
      <c r="D68" s="6">
        <v>97845.67</v>
      </c>
      <c r="E68" s="6">
        <v>97953.5</v>
      </c>
      <c r="F68" s="6">
        <v>0</v>
      </c>
      <c r="G68" s="6">
        <v>0</v>
      </c>
      <c r="H68" s="6">
        <v>0</v>
      </c>
      <c r="I68" s="6">
        <v>0</v>
      </c>
      <c r="J68" s="6">
        <f t="shared" si="2"/>
        <v>-97845.67</v>
      </c>
      <c r="K68" s="6">
        <f t="shared" si="3"/>
        <v>-100</v>
      </c>
      <c r="L68" s="35">
        <f t="shared" si="4"/>
        <v>0</v>
      </c>
      <c r="M68" s="86" t="s">
        <v>195</v>
      </c>
      <c r="N68" s="35">
        <f t="shared" si="6"/>
        <v>0</v>
      </c>
      <c r="O68" s="86" t="s">
        <v>195</v>
      </c>
      <c r="P68" s="86" t="s">
        <v>195</v>
      </c>
      <c r="Q68" s="86" t="s">
        <v>195</v>
      </c>
      <c r="R68" s="12">
        <v>1.0011088967244111</v>
      </c>
      <c r="S68" s="2">
        <v>-108.5</v>
      </c>
      <c r="T68" s="12">
        <v>1.0011088967244111</v>
      </c>
      <c r="U68" s="2">
        <v>0</v>
      </c>
      <c r="V68" s="12">
        <v>1.0011088967244111</v>
      </c>
      <c r="W68" s="4"/>
    </row>
    <row r="69" spans="1:23" s="5" customFormat="1" ht="38.25" outlineLevel="2" x14ac:dyDescent="0.25">
      <c r="A69" s="10" t="s">
        <v>118</v>
      </c>
      <c r="B69" s="11" t="s">
        <v>119</v>
      </c>
      <c r="C69" s="10" t="s">
        <v>118</v>
      </c>
      <c r="D69" s="6">
        <v>120000</v>
      </c>
      <c r="E69" s="6">
        <v>120000</v>
      </c>
      <c r="F69" s="6">
        <v>0</v>
      </c>
      <c r="G69" s="6">
        <v>0</v>
      </c>
      <c r="H69" s="6">
        <v>0</v>
      </c>
      <c r="I69" s="6">
        <v>0</v>
      </c>
      <c r="J69" s="6">
        <f t="shared" si="2"/>
        <v>-120000</v>
      </c>
      <c r="K69" s="6">
        <f t="shared" si="3"/>
        <v>-100</v>
      </c>
      <c r="L69" s="35">
        <f t="shared" si="4"/>
        <v>0</v>
      </c>
      <c r="M69" s="86" t="s">
        <v>195</v>
      </c>
      <c r="N69" s="35">
        <f t="shared" si="6"/>
        <v>0</v>
      </c>
      <c r="O69" s="86" t="s">
        <v>195</v>
      </c>
      <c r="P69" s="86" t="s">
        <v>195</v>
      </c>
      <c r="Q69" s="86" t="s">
        <v>195</v>
      </c>
      <c r="R69" s="12">
        <v>1.0909090909090908</v>
      </c>
      <c r="S69" s="2">
        <v>-10000</v>
      </c>
      <c r="T69" s="12">
        <v>1.0909090909090908</v>
      </c>
      <c r="U69" s="2">
        <v>0</v>
      </c>
      <c r="V69" s="12">
        <v>1.0909090909090908</v>
      </c>
      <c r="W69" s="4"/>
    </row>
    <row r="70" spans="1:23" s="5" customFormat="1" ht="25.5" outlineLevel="2" x14ac:dyDescent="0.25">
      <c r="A70" s="10" t="s">
        <v>120</v>
      </c>
      <c r="B70" s="11" t="s">
        <v>121</v>
      </c>
      <c r="C70" s="10" t="s">
        <v>120</v>
      </c>
      <c r="D70" s="6">
        <v>382900</v>
      </c>
      <c r="E70" s="6">
        <v>226400</v>
      </c>
      <c r="F70" s="6">
        <v>0</v>
      </c>
      <c r="G70" s="6">
        <v>0</v>
      </c>
      <c r="H70" s="6">
        <v>0</v>
      </c>
      <c r="I70" s="6">
        <v>0</v>
      </c>
      <c r="J70" s="6">
        <f t="shared" si="2"/>
        <v>-382900</v>
      </c>
      <c r="K70" s="6">
        <f t="shared" si="3"/>
        <v>-100</v>
      </c>
      <c r="L70" s="35">
        <f t="shared" si="4"/>
        <v>0</v>
      </c>
      <c r="M70" s="86" t="s">
        <v>195</v>
      </c>
      <c r="N70" s="35">
        <f t="shared" si="6"/>
        <v>0</v>
      </c>
      <c r="O70" s="86" t="s">
        <v>195</v>
      </c>
      <c r="P70" s="86" t="s">
        <v>195</v>
      </c>
      <c r="Q70" s="86" t="s">
        <v>195</v>
      </c>
      <c r="R70" s="12">
        <v>1.76875</v>
      </c>
      <c r="S70" s="2">
        <v>-98400</v>
      </c>
      <c r="T70" s="12">
        <v>1.76875</v>
      </c>
      <c r="U70" s="2">
        <v>0</v>
      </c>
      <c r="V70" s="12">
        <v>1.76875</v>
      </c>
      <c r="W70" s="4"/>
    </row>
    <row r="71" spans="1:23" s="5" customFormat="1" ht="63.75" outlineLevel="2" x14ac:dyDescent="0.25">
      <c r="A71" s="10" t="s">
        <v>122</v>
      </c>
      <c r="B71" s="11" t="s">
        <v>123</v>
      </c>
      <c r="C71" s="10" t="s">
        <v>122</v>
      </c>
      <c r="D71" s="6">
        <v>575336.17000000004</v>
      </c>
      <c r="E71" s="6">
        <v>519120</v>
      </c>
      <c r="F71" s="6">
        <v>0</v>
      </c>
      <c r="G71" s="6">
        <v>0</v>
      </c>
      <c r="H71" s="6">
        <v>0</v>
      </c>
      <c r="I71" s="6">
        <v>0</v>
      </c>
      <c r="J71" s="6">
        <f t="shared" si="2"/>
        <v>-575336.17000000004</v>
      </c>
      <c r="K71" s="6">
        <f t="shared" si="3"/>
        <v>-100</v>
      </c>
      <c r="L71" s="35">
        <f t="shared" si="4"/>
        <v>0</v>
      </c>
      <c r="M71" s="86" t="s">
        <v>195</v>
      </c>
      <c r="N71" s="35">
        <f t="shared" si="6"/>
        <v>0</v>
      </c>
      <c r="O71" s="86" t="s">
        <v>195</v>
      </c>
      <c r="P71" s="86" t="s">
        <v>195</v>
      </c>
      <c r="Q71" s="86" t="s">
        <v>195</v>
      </c>
      <c r="R71" s="12">
        <v>0.42390984811366977</v>
      </c>
      <c r="S71" s="2">
        <v>705480</v>
      </c>
      <c r="T71" s="12">
        <v>0.42390984811366977</v>
      </c>
      <c r="U71" s="2">
        <v>0</v>
      </c>
      <c r="V71" s="12">
        <v>0.81249608714706067</v>
      </c>
      <c r="W71" s="4"/>
    </row>
    <row r="72" spans="1:23" s="5" customFormat="1" ht="25.5" outlineLevel="2" x14ac:dyDescent="0.25">
      <c r="A72" s="10" t="s">
        <v>124</v>
      </c>
      <c r="B72" s="11" t="s">
        <v>125</v>
      </c>
      <c r="C72" s="10" t="s">
        <v>124</v>
      </c>
      <c r="D72" s="6">
        <v>1395539.04</v>
      </c>
      <c r="E72" s="6">
        <v>1033039.04</v>
      </c>
      <c r="F72" s="6">
        <v>0</v>
      </c>
      <c r="G72" s="6">
        <v>0</v>
      </c>
      <c r="H72" s="6">
        <v>0</v>
      </c>
      <c r="I72" s="6">
        <v>0</v>
      </c>
      <c r="J72" s="6">
        <f t="shared" si="2"/>
        <v>-1395539.04</v>
      </c>
      <c r="K72" s="6">
        <f t="shared" si="3"/>
        <v>-100</v>
      </c>
      <c r="L72" s="35">
        <f t="shared" si="4"/>
        <v>0</v>
      </c>
      <c r="M72" s="86" t="s">
        <v>195</v>
      </c>
      <c r="N72" s="35">
        <f t="shared" si="6"/>
        <v>0</v>
      </c>
      <c r="O72" s="86" t="s">
        <v>195</v>
      </c>
      <c r="P72" s="86" t="s">
        <v>195</v>
      </c>
      <c r="Q72" s="86" t="s">
        <v>195</v>
      </c>
      <c r="R72" s="12">
        <v>0.7501473660728939</v>
      </c>
      <c r="S72" s="2">
        <v>344075.76</v>
      </c>
      <c r="T72" s="12">
        <v>0.7501473660728939</v>
      </c>
      <c r="U72" s="2">
        <v>0</v>
      </c>
      <c r="V72" s="12">
        <v>0.90793548160738125</v>
      </c>
      <c r="W72" s="4"/>
    </row>
    <row r="73" spans="1:23" s="5" customFormat="1" ht="63.75" outlineLevel="2" x14ac:dyDescent="0.25">
      <c r="A73" s="10" t="s">
        <v>126</v>
      </c>
      <c r="B73" s="11" t="s">
        <v>127</v>
      </c>
      <c r="C73" s="10" t="s">
        <v>126</v>
      </c>
      <c r="D73" s="6">
        <v>42714.78</v>
      </c>
      <c r="E73" s="6">
        <v>42714.78</v>
      </c>
      <c r="F73" s="6">
        <v>0</v>
      </c>
      <c r="G73" s="6">
        <v>0</v>
      </c>
      <c r="H73" s="6">
        <v>0</v>
      </c>
      <c r="I73" s="6">
        <v>0</v>
      </c>
      <c r="J73" s="6">
        <f t="shared" si="2"/>
        <v>-42714.78</v>
      </c>
      <c r="K73" s="6">
        <f t="shared" si="3"/>
        <v>-100</v>
      </c>
      <c r="L73" s="35">
        <f t="shared" si="4"/>
        <v>0</v>
      </c>
      <c r="M73" s="86" t="s">
        <v>195</v>
      </c>
      <c r="N73" s="35">
        <f t="shared" si="6"/>
        <v>0</v>
      </c>
      <c r="O73" s="86" t="s">
        <v>195</v>
      </c>
      <c r="P73" s="86" t="s">
        <v>195</v>
      </c>
      <c r="Q73" s="86" t="s">
        <v>195</v>
      </c>
      <c r="R73" s="12">
        <v>1</v>
      </c>
      <c r="S73" s="2">
        <v>0</v>
      </c>
      <c r="T73" s="12">
        <v>1</v>
      </c>
      <c r="U73" s="2">
        <v>0</v>
      </c>
      <c r="V73" s="12">
        <v>1</v>
      </c>
      <c r="W73" s="4"/>
    </row>
    <row r="74" spans="1:23" s="5" customFormat="1" ht="63.75" outlineLevel="2" x14ac:dyDescent="0.25">
      <c r="A74" s="10" t="s">
        <v>128</v>
      </c>
      <c r="B74" s="11" t="s">
        <v>129</v>
      </c>
      <c r="C74" s="10" t="s">
        <v>128</v>
      </c>
      <c r="D74" s="6">
        <v>20000</v>
      </c>
      <c r="E74" s="6">
        <v>20000</v>
      </c>
      <c r="F74" s="6">
        <v>0</v>
      </c>
      <c r="G74" s="6">
        <v>0</v>
      </c>
      <c r="H74" s="6">
        <v>0</v>
      </c>
      <c r="I74" s="6">
        <v>0</v>
      </c>
      <c r="J74" s="6">
        <f t="shared" si="2"/>
        <v>-20000</v>
      </c>
      <c r="K74" s="6">
        <f t="shared" si="3"/>
        <v>-100</v>
      </c>
      <c r="L74" s="35">
        <f t="shared" si="4"/>
        <v>0</v>
      </c>
      <c r="M74" s="86" t="s">
        <v>195</v>
      </c>
      <c r="N74" s="35">
        <f t="shared" si="6"/>
        <v>0</v>
      </c>
      <c r="O74" s="86" t="s">
        <v>195</v>
      </c>
      <c r="P74" s="86" t="s">
        <v>195</v>
      </c>
      <c r="Q74" s="86" t="s">
        <v>195</v>
      </c>
      <c r="R74" s="12">
        <v>0.24834271592809337</v>
      </c>
      <c r="S74" s="2">
        <v>60533.87</v>
      </c>
      <c r="T74" s="12">
        <v>0.24834271592809337</v>
      </c>
      <c r="U74" s="2">
        <v>0</v>
      </c>
      <c r="V74" s="12">
        <v>1</v>
      </c>
      <c r="W74" s="4"/>
    </row>
    <row r="75" spans="1:23" s="5" customFormat="1" ht="76.5" outlineLevel="2" x14ac:dyDescent="0.25">
      <c r="A75" s="10" t="s">
        <v>130</v>
      </c>
      <c r="B75" s="11" t="s">
        <v>131</v>
      </c>
      <c r="C75" s="10" t="s">
        <v>130</v>
      </c>
      <c r="D75" s="6">
        <v>512517.61</v>
      </c>
      <c r="E75" s="6">
        <v>385468.1</v>
      </c>
      <c r="F75" s="14">
        <v>0</v>
      </c>
      <c r="G75" s="61">
        <v>0</v>
      </c>
      <c r="H75" s="61">
        <v>0</v>
      </c>
      <c r="I75" s="61">
        <v>0</v>
      </c>
      <c r="J75" s="6">
        <f t="shared" si="2"/>
        <v>-512517.61</v>
      </c>
      <c r="K75" s="6">
        <f t="shared" si="3"/>
        <v>-100</v>
      </c>
      <c r="L75" s="35">
        <f t="shared" si="4"/>
        <v>0</v>
      </c>
      <c r="M75" s="86" t="s">
        <v>195</v>
      </c>
      <c r="N75" s="35">
        <f t="shared" si="6"/>
        <v>0</v>
      </c>
      <c r="O75" s="86" t="s">
        <v>195</v>
      </c>
      <c r="P75" s="86" t="s">
        <v>195</v>
      </c>
      <c r="Q75" s="86" t="s">
        <v>195</v>
      </c>
      <c r="R75" s="12">
        <v>1.2101114418080983</v>
      </c>
      <c r="S75" s="2">
        <v>-66928.759999999995</v>
      </c>
      <c r="T75" s="12">
        <v>1.2101114418080983</v>
      </c>
      <c r="U75" s="2">
        <v>0</v>
      </c>
      <c r="V75" s="12">
        <v>1.2699115047163243</v>
      </c>
      <c r="W75" s="4"/>
    </row>
    <row r="76" spans="1:23" s="5" customFormat="1" ht="38.25" outlineLevel="2" x14ac:dyDescent="0.25">
      <c r="A76" s="10" t="s">
        <v>132</v>
      </c>
      <c r="B76" s="11" t="s">
        <v>133</v>
      </c>
      <c r="C76" s="10" t="s">
        <v>132</v>
      </c>
      <c r="D76" s="6">
        <v>4889849.24</v>
      </c>
      <c r="E76" s="6">
        <v>3770929.98</v>
      </c>
      <c r="F76" s="64">
        <v>0</v>
      </c>
      <c r="G76" s="63">
        <v>0</v>
      </c>
      <c r="H76" s="63">
        <v>0</v>
      </c>
      <c r="I76" s="63">
        <v>0</v>
      </c>
      <c r="J76" s="6">
        <f t="shared" si="2"/>
        <v>-4889849.24</v>
      </c>
      <c r="K76" s="6">
        <f t="shared" si="3"/>
        <v>-100</v>
      </c>
      <c r="L76" s="35">
        <f t="shared" si="4"/>
        <v>0</v>
      </c>
      <c r="M76" s="86" t="s">
        <v>195</v>
      </c>
      <c r="N76" s="35">
        <f t="shared" si="6"/>
        <v>0</v>
      </c>
      <c r="O76" s="86" t="s">
        <v>195</v>
      </c>
      <c r="P76" s="86" t="s">
        <v>195</v>
      </c>
      <c r="Q76" s="86" t="s">
        <v>195</v>
      </c>
      <c r="R76" s="12">
        <v>1.0175158308745902</v>
      </c>
      <c r="S76" s="2">
        <v>-64913.95</v>
      </c>
      <c r="T76" s="12">
        <v>1.0175158308745902</v>
      </c>
      <c r="U76" s="2">
        <v>0</v>
      </c>
      <c r="V76" s="12">
        <v>1.028562673878155</v>
      </c>
      <c r="W76" s="4"/>
    </row>
    <row r="77" spans="1:23" s="5" customFormat="1" ht="89.25" outlineLevel="2" x14ac:dyDescent="0.25">
      <c r="A77" s="10"/>
      <c r="B77" s="11" t="s">
        <v>216</v>
      </c>
      <c r="C77" s="55" t="s">
        <v>209</v>
      </c>
      <c r="D77" s="6">
        <v>0</v>
      </c>
      <c r="E77" s="6"/>
      <c r="F77" s="64">
        <v>50599.99</v>
      </c>
      <c r="G77" s="63">
        <v>52623.99</v>
      </c>
      <c r="H77" s="63">
        <v>54728.95</v>
      </c>
      <c r="I77" s="63">
        <v>56918.11</v>
      </c>
      <c r="J77" s="6">
        <f t="shared" ref="J77:J137" si="22">G77-D77</f>
        <v>52623.99</v>
      </c>
      <c r="K77" s="6" t="s">
        <v>195</v>
      </c>
      <c r="L77" s="35">
        <f t="shared" ref="L77:L136" si="23">G77-F77</f>
        <v>2024</v>
      </c>
      <c r="M77" s="86">
        <f t="shared" ref="M77:M95" si="24">G77/F77*100-100</f>
        <v>4.0000007905139938</v>
      </c>
      <c r="N77" s="35" t="s">
        <v>195</v>
      </c>
      <c r="O77" s="86">
        <f t="shared" ref="O77:Q93" si="25">G77/F77</f>
        <v>1.0400000079051399</v>
      </c>
      <c r="P77" s="86">
        <f t="shared" si="25"/>
        <v>1.040000007601096</v>
      </c>
      <c r="Q77" s="87">
        <f t="shared" si="25"/>
        <v>1.0400000365437305</v>
      </c>
      <c r="R77" s="12"/>
      <c r="S77" s="2"/>
      <c r="T77" s="12"/>
      <c r="U77" s="2"/>
      <c r="V77" s="12"/>
      <c r="W77" s="4"/>
    </row>
    <row r="78" spans="1:23" s="5" customFormat="1" ht="114.75" outlineLevel="2" x14ac:dyDescent="0.25">
      <c r="A78" s="10"/>
      <c r="B78" s="11" t="s">
        <v>217</v>
      </c>
      <c r="C78" s="55" t="s">
        <v>210</v>
      </c>
      <c r="D78" s="6">
        <v>0</v>
      </c>
      <c r="E78" s="6"/>
      <c r="F78" s="14">
        <v>38666.660000000003</v>
      </c>
      <c r="G78" s="62">
        <v>40213.33</v>
      </c>
      <c r="H78" s="62">
        <v>41821.86</v>
      </c>
      <c r="I78" s="62">
        <v>43494.74</v>
      </c>
      <c r="J78" s="6">
        <f t="shared" si="22"/>
        <v>40213.33</v>
      </c>
      <c r="K78" s="6" t="s">
        <v>195</v>
      </c>
      <c r="L78" s="35">
        <f t="shared" si="23"/>
        <v>1546.6699999999983</v>
      </c>
      <c r="M78" s="86">
        <f t="shared" si="24"/>
        <v>4.000009310346428</v>
      </c>
      <c r="N78" s="35" t="s">
        <v>195</v>
      </c>
      <c r="O78" s="86">
        <f t="shared" si="25"/>
        <v>1.0400000931034643</v>
      </c>
      <c r="P78" s="86">
        <f t="shared" si="25"/>
        <v>1.0399999204243966</v>
      </c>
      <c r="Q78" s="87">
        <f t="shared" si="25"/>
        <v>1.0400001339012659</v>
      </c>
      <c r="R78" s="12"/>
      <c r="S78" s="2"/>
      <c r="T78" s="12"/>
      <c r="U78" s="2"/>
      <c r="V78" s="12"/>
      <c r="W78" s="4"/>
    </row>
    <row r="79" spans="1:23" s="5" customFormat="1" ht="89.25" outlineLevel="2" x14ac:dyDescent="0.25">
      <c r="A79" s="10"/>
      <c r="B79" s="11" t="s">
        <v>218</v>
      </c>
      <c r="C79" s="55" t="s">
        <v>211</v>
      </c>
      <c r="D79" s="6">
        <v>0</v>
      </c>
      <c r="E79" s="6"/>
      <c r="F79" s="14">
        <v>64762.71</v>
      </c>
      <c r="G79" s="14">
        <v>67353.22</v>
      </c>
      <c r="H79" s="14">
        <v>70047.350000000006</v>
      </c>
      <c r="I79" s="14">
        <v>72849.240000000005</v>
      </c>
      <c r="J79" s="6">
        <f t="shared" si="22"/>
        <v>67353.22</v>
      </c>
      <c r="K79" s="6" t="s">
        <v>195</v>
      </c>
      <c r="L79" s="35">
        <f t="shared" si="23"/>
        <v>2590.510000000002</v>
      </c>
      <c r="M79" s="86">
        <f t="shared" si="24"/>
        <v>4.0000024705575186</v>
      </c>
      <c r="N79" s="35" t="s">
        <v>195</v>
      </c>
      <c r="O79" s="86">
        <f t="shared" si="25"/>
        <v>1.0400000247055752</v>
      </c>
      <c r="P79" s="86">
        <f t="shared" si="25"/>
        <v>1.0400000178165203</v>
      </c>
      <c r="Q79" s="87">
        <f t="shared" si="25"/>
        <v>1.0399999428957698</v>
      </c>
      <c r="R79" s="12"/>
      <c r="S79" s="2"/>
      <c r="T79" s="12"/>
      <c r="U79" s="2"/>
      <c r="V79" s="12"/>
      <c r="W79" s="4"/>
    </row>
    <row r="80" spans="1:23" s="5" customFormat="1" ht="76.5" outlineLevel="2" x14ac:dyDescent="0.25">
      <c r="A80" s="10"/>
      <c r="B80" s="72" t="s">
        <v>244</v>
      </c>
      <c r="C80" s="73" t="s">
        <v>245</v>
      </c>
      <c r="D80" s="6">
        <v>0</v>
      </c>
      <c r="E80" s="6"/>
      <c r="F80" s="14">
        <v>30000</v>
      </c>
      <c r="G80" s="14">
        <v>16600</v>
      </c>
      <c r="H80" s="14">
        <v>22200</v>
      </c>
      <c r="I80" s="14">
        <v>22900</v>
      </c>
      <c r="J80" s="6">
        <f t="shared" ref="J80" si="26">G80-D80</f>
        <v>16600</v>
      </c>
      <c r="K80" s="6" t="s">
        <v>195</v>
      </c>
      <c r="L80" s="35">
        <f t="shared" ref="L80" si="27">G80-F80</f>
        <v>-13400</v>
      </c>
      <c r="M80" s="86">
        <f t="shared" si="24"/>
        <v>-44.666666666666664</v>
      </c>
      <c r="N80" s="35" t="s">
        <v>195</v>
      </c>
      <c r="O80" s="86">
        <f t="shared" si="25"/>
        <v>0.55333333333333334</v>
      </c>
      <c r="P80" s="86">
        <f t="shared" si="25"/>
        <v>1.3373493975903614</v>
      </c>
      <c r="Q80" s="87">
        <f t="shared" si="25"/>
        <v>1.0315315315315314</v>
      </c>
      <c r="R80" s="12"/>
      <c r="S80" s="2"/>
      <c r="T80" s="12"/>
      <c r="U80" s="2"/>
      <c r="V80" s="12"/>
      <c r="W80" s="4"/>
    </row>
    <row r="81" spans="1:23" s="5" customFormat="1" ht="89.25" outlineLevel="2" x14ac:dyDescent="0.25">
      <c r="A81" s="10"/>
      <c r="B81" s="72" t="s">
        <v>246</v>
      </c>
      <c r="C81" s="73" t="s">
        <v>247</v>
      </c>
      <c r="D81" s="6">
        <v>0</v>
      </c>
      <c r="E81" s="6"/>
      <c r="F81" s="14">
        <v>18666.669999999998</v>
      </c>
      <c r="G81" s="14">
        <v>19413.34</v>
      </c>
      <c r="H81" s="14">
        <v>20189.87</v>
      </c>
      <c r="I81" s="14">
        <v>20997.46</v>
      </c>
      <c r="J81" s="6">
        <f t="shared" ref="J81:J82" si="28">G81-D81</f>
        <v>19413.34</v>
      </c>
      <c r="K81" s="6" t="s">
        <v>195</v>
      </c>
      <c r="L81" s="35">
        <f t="shared" ref="L81:L82" si="29">G81-F81</f>
        <v>746.67000000000189</v>
      </c>
      <c r="M81" s="86">
        <f t="shared" si="24"/>
        <v>4.0000171428540909</v>
      </c>
      <c r="N81" s="35" t="s">
        <v>195</v>
      </c>
      <c r="O81" s="86">
        <f t="shared" si="25"/>
        <v>1.040000171428541</v>
      </c>
      <c r="P81" s="86">
        <f t="shared" si="25"/>
        <v>1.0399998145605032</v>
      </c>
      <c r="Q81" s="87">
        <f t="shared" si="25"/>
        <v>1.039999762257013</v>
      </c>
      <c r="R81" s="12"/>
      <c r="S81" s="2"/>
      <c r="T81" s="12"/>
      <c r="U81" s="2"/>
      <c r="V81" s="12"/>
      <c r="W81" s="4"/>
    </row>
    <row r="82" spans="1:23" s="5" customFormat="1" ht="89.25" outlineLevel="2" x14ac:dyDescent="0.25">
      <c r="A82" s="10"/>
      <c r="B82" s="72" t="s">
        <v>248</v>
      </c>
      <c r="C82" s="73" t="s">
        <v>249</v>
      </c>
      <c r="D82" s="6">
        <v>0</v>
      </c>
      <c r="E82" s="6"/>
      <c r="F82" s="14">
        <v>333.33</v>
      </c>
      <c r="G82" s="14">
        <v>346.66</v>
      </c>
      <c r="H82" s="14">
        <v>360.53</v>
      </c>
      <c r="I82" s="14">
        <v>374.95</v>
      </c>
      <c r="J82" s="6">
        <f t="shared" si="28"/>
        <v>346.66</v>
      </c>
      <c r="K82" s="6" t="s">
        <v>195</v>
      </c>
      <c r="L82" s="35">
        <f t="shared" si="29"/>
        <v>13.330000000000041</v>
      </c>
      <c r="M82" s="86">
        <f t="shared" si="24"/>
        <v>3.9990399903999219</v>
      </c>
      <c r="N82" s="35" t="s">
        <v>195</v>
      </c>
      <c r="O82" s="86">
        <f t="shared" si="25"/>
        <v>1.0399903999039992</v>
      </c>
      <c r="P82" s="86">
        <f t="shared" si="25"/>
        <v>1.0400103848150923</v>
      </c>
      <c r="Q82" s="87">
        <f t="shared" si="25"/>
        <v>1.03999667156686</v>
      </c>
      <c r="R82" s="12"/>
      <c r="S82" s="2"/>
      <c r="T82" s="12"/>
      <c r="U82" s="2"/>
      <c r="V82" s="12"/>
      <c r="W82" s="4"/>
    </row>
    <row r="83" spans="1:23" s="5" customFormat="1" ht="102" outlineLevel="2" x14ac:dyDescent="0.25">
      <c r="A83" s="10"/>
      <c r="B83" s="72" t="s">
        <v>250</v>
      </c>
      <c r="C83" s="73" t="s">
        <v>251</v>
      </c>
      <c r="D83" s="6">
        <v>0</v>
      </c>
      <c r="E83" s="6"/>
      <c r="F83" s="14">
        <v>1200</v>
      </c>
      <c r="G83" s="14">
        <v>1248</v>
      </c>
      <c r="H83" s="14">
        <v>1297.92</v>
      </c>
      <c r="I83" s="14">
        <v>1349.84</v>
      </c>
      <c r="J83" s="6">
        <f t="shared" si="22"/>
        <v>1248</v>
      </c>
      <c r="K83" s="6" t="s">
        <v>195</v>
      </c>
      <c r="L83" s="35">
        <f t="shared" si="23"/>
        <v>48</v>
      </c>
      <c r="M83" s="86">
        <f t="shared" si="24"/>
        <v>4</v>
      </c>
      <c r="N83" s="35" t="s">
        <v>195</v>
      </c>
      <c r="O83" s="86">
        <f t="shared" si="25"/>
        <v>1.04</v>
      </c>
      <c r="P83" s="86">
        <f t="shared" si="25"/>
        <v>1.04</v>
      </c>
      <c r="Q83" s="87">
        <f t="shared" si="25"/>
        <v>1.0400024654832345</v>
      </c>
      <c r="R83" s="12"/>
      <c r="S83" s="2"/>
      <c r="T83" s="12"/>
      <c r="U83" s="2"/>
      <c r="V83" s="12"/>
      <c r="W83" s="4"/>
    </row>
    <row r="84" spans="1:23" s="5" customFormat="1" ht="127.5" outlineLevel="2" x14ac:dyDescent="0.25">
      <c r="A84" s="10"/>
      <c r="B84" s="72" t="s">
        <v>252</v>
      </c>
      <c r="C84" s="73" t="s">
        <v>253</v>
      </c>
      <c r="D84" s="6">
        <v>0</v>
      </c>
      <c r="E84" s="6"/>
      <c r="F84" s="14">
        <v>16020.32</v>
      </c>
      <c r="G84" s="14">
        <v>16661.13</v>
      </c>
      <c r="H84" s="14">
        <v>17327.580000000002</v>
      </c>
      <c r="I84" s="14">
        <v>18020.68</v>
      </c>
      <c r="J84" s="6">
        <f t="shared" ref="J84:J85" si="30">G84-D84</f>
        <v>16661.13</v>
      </c>
      <c r="K84" s="6" t="s">
        <v>195</v>
      </c>
      <c r="L84" s="35">
        <f t="shared" ref="L84:L85" si="31">G84-F84</f>
        <v>640.81000000000131</v>
      </c>
      <c r="M84" s="86">
        <f t="shared" si="24"/>
        <v>3.9999825221968166</v>
      </c>
      <c r="N84" s="35" t="s">
        <v>195</v>
      </c>
      <c r="O84" s="86">
        <f t="shared" si="25"/>
        <v>1.0399998252219682</v>
      </c>
      <c r="P84" s="86">
        <f t="shared" si="25"/>
        <v>1.0400002880957053</v>
      </c>
      <c r="Q84" s="87">
        <f t="shared" si="25"/>
        <v>1.0399998153233168</v>
      </c>
      <c r="R84" s="12"/>
      <c r="S84" s="2"/>
      <c r="T84" s="12"/>
      <c r="U84" s="2"/>
      <c r="V84" s="12"/>
      <c r="W84" s="4"/>
    </row>
    <row r="85" spans="1:23" s="5" customFormat="1" ht="89.25" outlineLevel="2" x14ac:dyDescent="0.25">
      <c r="A85" s="10"/>
      <c r="B85" s="72" t="s">
        <v>254</v>
      </c>
      <c r="C85" s="73" t="s">
        <v>255</v>
      </c>
      <c r="D85" s="6">
        <v>0</v>
      </c>
      <c r="E85" s="6"/>
      <c r="F85" s="14">
        <v>4363.45</v>
      </c>
      <c r="G85" s="14">
        <v>4537.99</v>
      </c>
      <c r="H85" s="14">
        <v>4719.51</v>
      </c>
      <c r="I85" s="14">
        <v>4908.29</v>
      </c>
      <c r="J85" s="6">
        <f t="shared" si="30"/>
        <v>4537.99</v>
      </c>
      <c r="K85" s="6" t="s">
        <v>195</v>
      </c>
      <c r="L85" s="35">
        <f t="shared" si="31"/>
        <v>174.53999999999996</v>
      </c>
      <c r="M85" s="86">
        <f t="shared" si="24"/>
        <v>4.0000458352908765</v>
      </c>
      <c r="N85" s="35" t="s">
        <v>195</v>
      </c>
      <c r="O85" s="86">
        <f t="shared" si="25"/>
        <v>1.0400004583529088</v>
      </c>
      <c r="P85" s="86">
        <f t="shared" si="25"/>
        <v>1.0400000881447513</v>
      </c>
      <c r="Q85" s="87">
        <f t="shared" si="25"/>
        <v>1.0399999152454387</v>
      </c>
      <c r="R85" s="12"/>
      <c r="S85" s="2"/>
      <c r="T85" s="12"/>
      <c r="U85" s="2"/>
      <c r="V85" s="12"/>
      <c r="W85" s="4"/>
    </row>
    <row r="86" spans="1:23" s="5" customFormat="1" ht="89.25" outlineLevel="2" x14ac:dyDescent="0.25">
      <c r="A86" s="10"/>
      <c r="B86" s="11" t="s">
        <v>219</v>
      </c>
      <c r="C86" s="55" t="s">
        <v>212</v>
      </c>
      <c r="D86" s="6">
        <v>0</v>
      </c>
      <c r="E86" s="6"/>
      <c r="F86" s="14">
        <v>27733.33</v>
      </c>
      <c r="G86" s="14">
        <v>28842.66</v>
      </c>
      <c r="H86" s="14">
        <v>29996.37</v>
      </c>
      <c r="I86" s="14">
        <v>31196.22</v>
      </c>
      <c r="J86" s="6">
        <f t="shared" si="22"/>
        <v>28842.66</v>
      </c>
      <c r="K86" s="6" t="s">
        <v>195</v>
      </c>
      <c r="L86" s="35">
        <f t="shared" si="23"/>
        <v>1109.3299999999981</v>
      </c>
      <c r="M86" s="86">
        <f t="shared" si="24"/>
        <v>3.9999884615370576</v>
      </c>
      <c r="N86" s="35" t="s">
        <v>195</v>
      </c>
      <c r="O86" s="86">
        <f t="shared" si="25"/>
        <v>1.0399998846153706</v>
      </c>
      <c r="P86" s="86">
        <f t="shared" si="25"/>
        <v>1.0400001248151176</v>
      </c>
      <c r="Q86" s="87">
        <f t="shared" si="25"/>
        <v>1.0399998399806378</v>
      </c>
      <c r="R86" s="12"/>
      <c r="S86" s="2"/>
      <c r="T86" s="12"/>
      <c r="U86" s="2"/>
      <c r="V86" s="12"/>
      <c r="W86" s="4"/>
    </row>
    <row r="87" spans="1:23" s="5" customFormat="1" ht="102" outlineLevel="2" x14ac:dyDescent="0.25">
      <c r="A87" s="10"/>
      <c r="B87" s="11" t="s">
        <v>220</v>
      </c>
      <c r="C87" s="55" t="s">
        <v>213</v>
      </c>
      <c r="D87" s="6">
        <v>0</v>
      </c>
      <c r="E87" s="6"/>
      <c r="F87" s="14">
        <v>91406.11</v>
      </c>
      <c r="G87" s="14">
        <v>95062.35</v>
      </c>
      <c r="H87" s="14">
        <v>98864.85</v>
      </c>
      <c r="I87" s="14">
        <v>102819.44</v>
      </c>
      <c r="J87" s="6">
        <f t="shared" si="22"/>
        <v>95062.35</v>
      </c>
      <c r="K87" s="6" t="s">
        <v>195</v>
      </c>
      <c r="L87" s="35">
        <f t="shared" si="23"/>
        <v>3656.2400000000052</v>
      </c>
      <c r="M87" s="86">
        <f t="shared" si="24"/>
        <v>3.9999951863174203</v>
      </c>
      <c r="N87" s="35" t="s">
        <v>195</v>
      </c>
      <c r="O87" s="86">
        <f t="shared" si="25"/>
        <v>1.0399999518631742</v>
      </c>
      <c r="P87" s="86">
        <f t="shared" si="25"/>
        <v>1.0400000631164703</v>
      </c>
      <c r="Q87" s="87">
        <f t="shared" si="25"/>
        <v>1.0399999595407265</v>
      </c>
      <c r="R87" s="12"/>
      <c r="S87" s="2"/>
      <c r="T87" s="12"/>
      <c r="U87" s="2"/>
      <c r="V87" s="12"/>
      <c r="W87" s="4"/>
    </row>
    <row r="88" spans="1:23" s="5" customFormat="1" ht="51" outlineLevel="2" x14ac:dyDescent="0.25">
      <c r="A88" s="10"/>
      <c r="B88" s="11" t="s">
        <v>221</v>
      </c>
      <c r="C88" s="55" t="s">
        <v>214</v>
      </c>
      <c r="D88" s="6">
        <v>0</v>
      </c>
      <c r="E88" s="6"/>
      <c r="F88" s="14">
        <v>360800</v>
      </c>
      <c r="G88" s="14">
        <v>635221.32999999996</v>
      </c>
      <c r="H88" s="14">
        <v>660630.18999999994</v>
      </c>
      <c r="I88" s="14">
        <v>687055.39</v>
      </c>
      <c r="J88" s="6">
        <f t="shared" si="22"/>
        <v>635221.32999999996</v>
      </c>
      <c r="K88" s="6" t="s">
        <v>195</v>
      </c>
      <c r="L88" s="35">
        <f t="shared" si="23"/>
        <v>274421.32999999996</v>
      </c>
      <c r="M88" s="86">
        <f t="shared" si="24"/>
        <v>76.059126940133012</v>
      </c>
      <c r="N88" s="35" t="s">
        <v>195</v>
      </c>
      <c r="O88" s="86">
        <f t="shared" si="25"/>
        <v>1.7605912694013302</v>
      </c>
      <c r="P88" s="86">
        <f t="shared" si="25"/>
        <v>1.0400000107049301</v>
      </c>
      <c r="Q88" s="87">
        <f t="shared" si="25"/>
        <v>1.0399999884958331</v>
      </c>
      <c r="R88" s="12"/>
      <c r="S88" s="2"/>
      <c r="T88" s="12"/>
      <c r="U88" s="2"/>
      <c r="V88" s="12"/>
      <c r="W88" s="4"/>
    </row>
    <row r="89" spans="1:23" s="5" customFormat="1" ht="76.5" outlineLevel="2" x14ac:dyDescent="0.25">
      <c r="A89" s="10"/>
      <c r="B89" s="72" t="s">
        <v>256</v>
      </c>
      <c r="C89" s="73" t="s">
        <v>257</v>
      </c>
      <c r="D89" s="6">
        <v>0</v>
      </c>
      <c r="E89" s="6"/>
      <c r="F89" s="14">
        <v>583479.65</v>
      </c>
      <c r="G89" s="14">
        <v>437092.33</v>
      </c>
      <c r="H89" s="14">
        <v>454576.02</v>
      </c>
      <c r="I89" s="14">
        <v>472759.06</v>
      </c>
      <c r="J89" s="6">
        <f t="shared" si="22"/>
        <v>437092.33</v>
      </c>
      <c r="K89" s="6" t="s">
        <v>195</v>
      </c>
      <c r="L89" s="35">
        <f t="shared" si="23"/>
        <v>-146387.32</v>
      </c>
      <c r="M89" s="86">
        <f t="shared" si="24"/>
        <v>-25.088676186050364</v>
      </c>
      <c r="N89" s="35" t="s">
        <v>195</v>
      </c>
      <c r="O89" s="86">
        <f t="shared" si="25"/>
        <v>0.74911323813949637</v>
      </c>
      <c r="P89" s="86">
        <f t="shared" si="25"/>
        <v>1.0399999926788923</v>
      </c>
      <c r="Q89" s="87">
        <f t="shared" si="25"/>
        <v>1.0399999982401182</v>
      </c>
      <c r="R89" s="12"/>
      <c r="S89" s="2"/>
      <c r="T89" s="12"/>
      <c r="U89" s="2"/>
      <c r="V89" s="12"/>
      <c r="W89" s="4"/>
    </row>
    <row r="90" spans="1:23" s="5" customFormat="1" ht="76.5" outlineLevel="2" x14ac:dyDescent="0.25">
      <c r="A90" s="10"/>
      <c r="B90" s="11" t="s">
        <v>222</v>
      </c>
      <c r="C90" s="55" t="s">
        <v>215</v>
      </c>
      <c r="D90" s="6">
        <v>0</v>
      </c>
      <c r="E90" s="6"/>
      <c r="F90" s="14">
        <v>446223.47</v>
      </c>
      <c r="G90" s="14">
        <v>521931.79</v>
      </c>
      <c r="H90" s="14">
        <v>542809.06000000006</v>
      </c>
      <c r="I90" s="14">
        <v>564521.43000000005</v>
      </c>
      <c r="J90" s="6">
        <f t="shared" si="22"/>
        <v>521931.79</v>
      </c>
      <c r="K90" s="6" t="s">
        <v>195</v>
      </c>
      <c r="L90" s="35">
        <f t="shared" si="23"/>
        <v>75708.320000000007</v>
      </c>
      <c r="M90" s="86">
        <f t="shared" si="24"/>
        <v>16.96645853253753</v>
      </c>
      <c r="N90" s="35" t="s">
        <v>195</v>
      </c>
      <c r="O90" s="86">
        <f t="shared" si="25"/>
        <v>1.1696645853253753</v>
      </c>
      <c r="P90" s="86">
        <f t="shared" si="25"/>
        <v>1.0399999969344655</v>
      </c>
      <c r="Q90" s="87">
        <f t="shared" si="25"/>
        <v>1.0400000140012402</v>
      </c>
      <c r="R90" s="12"/>
      <c r="S90" s="2"/>
      <c r="T90" s="12"/>
      <c r="U90" s="2"/>
      <c r="V90" s="12"/>
      <c r="W90" s="4"/>
    </row>
    <row r="91" spans="1:23" s="5" customFormat="1" ht="63.75" outlineLevel="2" x14ac:dyDescent="0.25">
      <c r="A91" s="10"/>
      <c r="B91" s="72" t="s">
        <v>258</v>
      </c>
      <c r="C91" s="72" t="s">
        <v>259</v>
      </c>
      <c r="D91" s="6">
        <v>0</v>
      </c>
      <c r="E91" s="6"/>
      <c r="F91" s="14">
        <v>55867.4</v>
      </c>
      <c r="G91" s="14">
        <v>0</v>
      </c>
      <c r="H91" s="14">
        <v>0</v>
      </c>
      <c r="I91" s="14">
        <v>0</v>
      </c>
      <c r="J91" s="6">
        <f t="shared" si="22"/>
        <v>0</v>
      </c>
      <c r="K91" s="6" t="s">
        <v>195</v>
      </c>
      <c r="L91" s="35">
        <f t="shared" si="23"/>
        <v>-55867.4</v>
      </c>
      <c r="M91" s="86">
        <f t="shared" si="24"/>
        <v>-100</v>
      </c>
      <c r="N91" s="35" t="s">
        <v>195</v>
      </c>
      <c r="O91" s="86">
        <f t="shared" si="25"/>
        <v>0</v>
      </c>
      <c r="P91" s="86" t="s">
        <v>195</v>
      </c>
      <c r="Q91" s="86" t="s">
        <v>195</v>
      </c>
      <c r="R91" s="12"/>
      <c r="S91" s="2"/>
      <c r="T91" s="12"/>
      <c r="U91" s="2"/>
      <c r="V91" s="12"/>
      <c r="W91" s="4"/>
    </row>
    <row r="92" spans="1:23" s="5" customFormat="1" ht="76.5" outlineLevel="2" x14ac:dyDescent="0.25">
      <c r="A92" s="10"/>
      <c r="B92" s="72" t="s">
        <v>260</v>
      </c>
      <c r="C92" s="73" t="s">
        <v>261</v>
      </c>
      <c r="D92" s="6">
        <v>0</v>
      </c>
      <c r="E92" s="6"/>
      <c r="F92" s="14">
        <v>1223080.22</v>
      </c>
      <c r="G92" s="14">
        <v>75000</v>
      </c>
      <c r="H92" s="14">
        <v>15000</v>
      </c>
      <c r="I92" s="14">
        <v>15000</v>
      </c>
      <c r="J92" s="6">
        <f t="shared" si="22"/>
        <v>75000</v>
      </c>
      <c r="K92" s="6" t="s">
        <v>195</v>
      </c>
      <c r="L92" s="35">
        <f t="shared" si="23"/>
        <v>-1148080.22</v>
      </c>
      <c r="M92" s="86">
        <f t="shared" si="24"/>
        <v>-93.867941057864542</v>
      </c>
      <c r="N92" s="35" t="s">
        <v>195</v>
      </c>
      <c r="O92" s="86">
        <f t="shared" si="25"/>
        <v>6.1320589421354557E-2</v>
      </c>
      <c r="P92" s="86">
        <f t="shared" si="25"/>
        <v>0.2</v>
      </c>
      <c r="Q92" s="87">
        <f t="shared" si="25"/>
        <v>1</v>
      </c>
      <c r="R92" s="12"/>
      <c r="S92" s="2"/>
      <c r="T92" s="12"/>
      <c r="U92" s="2"/>
      <c r="V92" s="12"/>
      <c r="W92" s="4"/>
    </row>
    <row r="93" spans="1:23" s="5" customFormat="1" ht="76.5" outlineLevel="2" x14ac:dyDescent="0.25">
      <c r="A93" s="10"/>
      <c r="B93" s="72" t="s">
        <v>262</v>
      </c>
      <c r="C93" s="73" t="s">
        <v>263</v>
      </c>
      <c r="D93" s="6">
        <v>0</v>
      </c>
      <c r="E93" s="6"/>
      <c r="F93" s="14">
        <v>135000</v>
      </c>
      <c r="G93" s="14">
        <v>140000</v>
      </c>
      <c r="H93" s="84">
        <v>140000</v>
      </c>
      <c r="I93" s="84">
        <v>140000</v>
      </c>
      <c r="J93" s="6">
        <f t="shared" si="22"/>
        <v>140000</v>
      </c>
      <c r="K93" s="6" t="s">
        <v>195</v>
      </c>
      <c r="L93" s="35">
        <f t="shared" si="23"/>
        <v>5000</v>
      </c>
      <c r="M93" s="86">
        <f t="shared" si="24"/>
        <v>3.7037037037036953</v>
      </c>
      <c r="N93" s="35" t="s">
        <v>195</v>
      </c>
      <c r="O93" s="86">
        <f t="shared" si="25"/>
        <v>1.037037037037037</v>
      </c>
      <c r="P93" s="86">
        <f t="shared" si="25"/>
        <v>1</v>
      </c>
      <c r="Q93" s="87">
        <f t="shared" si="25"/>
        <v>1</v>
      </c>
      <c r="R93" s="12"/>
      <c r="S93" s="2"/>
      <c r="T93" s="12"/>
      <c r="U93" s="2"/>
      <c r="V93" s="12"/>
      <c r="W93" s="4"/>
    </row>
    <row r="94" spans="1:23" s="20" customFormat="1" outlineLevel="2" x14ac:dyDescent="0.25">
      <c r="A94" s="15"/>
      <c r="B94" s="16" t="s">
        <v>201</v>
      </c>
      <c r="C94" s="56" t="s">
        <v>202</v>
      </c>
      <c r="D94" s="17">
        <f>SUM(D95)</f>
        <v>-9796.17</v>
      </c>
      <c r="E94" s="85">
        <f t="shared" ref="E94:J94" si="32">SUM(E95)</f>
        <v>0</v>
      </c>
      <c r="F94" s="85">
        <f t="shared" si="32"/>
        <v>0</v>
      </c>
      <c r="G94" s="85">
        <f t="shared" si="32"/>
        <v>0</v>
      </c>
      <c r="H94" s="85">
        <f t="shared" si="32"/>
        <v>0</v>
      </c>
      <c r="I94" s="85">
        <f t="shared" si="32"/>
        <v>0</v>
      </c>
      <c r="J94" s="85">
        <f t="shared" si="32"/>
        <v>9796.17</v>
      </c>
      <c r="K94" s="36">
        <f t="shared" ref="K94:K137" si="33">G94/D94*100-100</f>
        <v>-100</v>
      </c>
      <c r="L94" s="36">
        <f t="shared" si="23"/>
        <v>0</v>
      </c>
      <c r="M94" s="86" t="e">
        <f t="shared" si="24"/>
        <v>#DIV/0!</v>
      </c>
      <c r="N94" s="36">
        <f t="shared" ref="N94:N137" si="34">F94/D94</f>
        <v>0</v>
      </c>
      <c r="O94" s="36" t="s">
        <v>195</v>
      </c>
      <c r="P94" s="36" t="s">
        <v>195</v>
      </c>
      <c r="Q94" s="37" t="s">
        <v>195</v>
      </c>
      <c r="R94" s="18"/>
      <c r="S94" s="17"/>
      <c r="T94" s="18"/>
      <c r="U94" s="17"/>
      <c r="V94" s="18"/>
      <c r="W94" s="19"/>
    </row>
    <row r="95" spans="1:23" s="5" customFormat="1" ht="25.5" outlineLevel="2" x14ac:dyDescent="0.25">
      <c r="A95" s="10"/>
      <c r="B95" s="11" t="s">
        <v>200</v>
      </c>
      <c r="C95" s="55" t="s">
        <v>203</v>
      </c>
      <c r="D95" s="6">
        <v>-9796.17</v>
      </c>
      <c r="E95" s="6"/>
      <c r="F95" s="14">
        <v>0</v>
      </c>
      <c r="G95" s="14">
        <v>0</v>
      </c>
      <c r="H95" s="14">
        <v>0</v>
      </c>
      <c r="I95" s="14">
        <v>0</v>
      </c>
      <c r="J95" s="6">
        <f t="shared" si="22"/>
        <v>9796.17</v>
      </c>
      <c r="K95" s="6">
        <f t="shared" si="33"/>
        <v>-100</v>
      </c>
      <c r="L95" s="35">
        <f t="shared" si="23"/>
        <v>0</v>
      </c>
      <c r="M95" s="86" t="e">
        <f t="shared" si="24"/>
        <v>#DIV/0!</v>
      </c>
      <c r="N95" s="35">
        <f t="shared" si="34"/>
        <v>0</v>
      </c>
      <c r="O95" s="35" t="s">
        <v>195</v>
      </c>
      <c r="P95" s="35" t="s">
        <v>195</v>
      </c>
      <c r="Q95" s="38" t="s">
        <v>195</v>
      </c>
      <c r="R95" s="12"/>
      <c r="S95" s="2"/>
      <c r="T95" s="12"/>
      <c r="U95" s="2"/>
      <c r="V95" s="12"/>
      <c r="W95" s="4"/>
    </row>
    <row r="96" spans="1:23" s="20" customFormat="1" x14ac:dyDescent="0.25">
      <c r="A96" s="15" t="s">
        <v>134</v>
      </c>
      <c r="B96" s="16" t="s">
        <v>135</v>
      </c>
      <c r="C96" s="15" t="s">
        <v>134</v>
      </c>
      <c r="D96" s="17">
        <f>D97+D126+D130+D132+D135</f>
        <v>1457841252.99</v>
      </c>
      <c r="E96" s="17">
        <v>1243533369.4200001</v>
      </c>
      <c r="F96" s="17">
        <f>F97+F126+F130+F132+F135</f>
        <v>1860664541.6899998</v>
      </c>
      <c r="G96" s="17">
        <f>G97+G126+G130+G132+G135</f>
        <v>1736591072.5799999</v>
      </c>
      <c r="H96" s="17">
        <f>H97+H126+H130+H132+H135</f>
        <v>1580655358.24</v>
      </c>
      <c r="I96" s="17">
        <f>I97+I126+I130+I132+I135</f>
        <v>1584133351.79</v>
      </c>
      <c r="J96" s="36">
        <f t="shared" si="22"/>
        <v>278749819.58999991</v>
      </c>
      <c r="K96" s="36">
        <f t="shared" si="33"/>
        <v>19.120725183094535</v>
      </c>
      <c r="L96" s="36">
        <f t="shared" si="23"/>
        <v>-124073469.1099999</v>
      </c>
      <c r="M96" s="36">
        <f t="shared" ref="M96:M137" si="35">G96/F96*100-100</f>
        <v>-6.6682341889154628</v>
      </c>
      <c r="N96" s="36">
        <f t="shared" si="34"/>
        <v>1.2763149196620813</v>
      </c>
      <c r="O96" s="36">
        <f t="shared" ref="O96:O137" si="36">G96/F96</f>
        <v>0.93331765811084533</v>
      </c>
      <c r="P96" s="36">
        <f t="shared" ref="P96:P137" si="37">H96/G96</f>
        <v>0.91020585283308464</v>
      </c>
      <c r="Q96" s="37">
        <f t="shared" ref="Q96:Q137" si="38">I96/H96</f>
        <v>1.0022003490715854</v>
      </c>
      <c r="R96" s="18">
        <v>0.93365841296245333</v>
      </c>
      <c r="S96" s="17">
        <v>88359914.200000003</v>
      </c>
      <c r="T96" s="18">
        <v>0.93365841296245333</v>
      </c>
      <c r="U96" s="17">
        <v>0</v>
      </c>
      <c r="V96" s="18">
        <v>1.0458264855569488</v>
      </c>
      <c r="W96" s="19"/>
    </row>
    <row r="97" spans="1:23" s="20" customFormat="1" ht="38.25" outlineLevel="1" x14ac:dyDescent="0.25">
      <c r="A97" s="15" t="s">
        <v>136</v>
      </c>
      <c r="B97" s="16" t="s">
        <v>137</v>
      </c>
      <c r="C97" s="15" t="s">
        <v>136</v>
      </c>
      <c r="D97" s="17">
        <f>SUM(D98:D125)</f>
        <v>1361128644.5599999</v>
      </c>
      <c r="E97" s="17">
        <v>1146840066.3800001</v>
      </c>
      <c r="F97" s="17">
        <f>SUM(F98:F125)</f>
        <v>1707950664.79</v>
      </c>
      <c r="G97" s="17">
        <f>SUM(G98:G125)</f>
        <v>1736591072.5799999</v>
      </c>
      <c r="H97" s="17">
        <f>SUM(H98:H125)</f>
        <v>1580655358.24</v>
      </c>
      <c r="I97" s="17">
        <f>SUM(I98:I125)</f>
        <v>1584133351.79</v>
      </c>
      <c r="J97" s="36">
        <f t="shared" si="22"/>
        <v>375462428.01999998</v>
      </c>
      <c r="K97" s="36">
        <f t="shared" si="33"/>
        <v>27.584639374140309</v>
      </c>
      <c r="L97" s="36">
        <f t="shared" si="23"/>
        <v>28640407.789999962</v>
      </c>
      <c r="M97" s="36">
        <f t="shared" si="35"/>
        <v>1.6768873001095272</v>
      </c>
      <c r="N97" s="36">
        <f t="shared" si="34"/>
        <v>1.2548047325402618</v>
      </c>
      <c r="O97" s="36">
        <f t="shared" si="36"/>
        <v>1.0167688730010953</v>
      </c>
      <c r="P97" s="36">
        <f t="shared" si="37"/>
        <v>0.91020585283308464</v>
      </c>
      <c r="Q97" s="37">
        <f t="shared" si="38"/>
        <v>1.0022003490715854</v>
      </c>
      <c r="R97" s="18">
        <v>0.86220561095582915</v>
      </c>
      <c r="S97" s="17">
        <v>183283574.44</v>
      </c>
      <c r="T97" s="18">
        <v>0.86220561095582915</v>
      </c>
      <c r="U97" s="17">
        <v>0</v>
      </c>
      <c r="V97" s="18">
        <v>0.96594386281464484</v>
      </c>
      <c r="W97" s="19"/>
    </row>
    <row r="98" spans="1:23" s="5" customFormat="1" ht="25.5" outlineLevel="2" x14ac:dyDescent="0.25">
      <c r="A98" s="10" t="s">
        <v>138</v>
      </c>
      <c r="B98" s="11" t="s">
        <v>139</v>
      </c>
      <c r="C98" s="10" t="s">
        <v>138</v>
      </c>
      <c r="D98" s="6">
        <v>157260296</v>
      </c>
      <c r="E98" s="6">
        <v>157260296</v>
      </c>
      <c r="F98" s="6">
        <v>191253206</v>
      </c>
      <c r="G98" s="6">
        <v>219409204</v>
      </c>
      <c r="H98" s="6">
        <v>215018149</v>
      </c>
      <c r="I98" s="6">
        <v>195523126</v>
      </c>
      <c r="J98" s="6">
        <f t="shared" si="22"/>
        <v>62148908</v>
      </c>
      <c r="K98" s="6">
        <f t="shared" si="33"/>
        <v>39.519770457509509</v>
      </c>
      <c r="L98" s="35">
        <f t="shared" si="23"/>
        <v>28155998</v>
      </c>
      <c r="M98" s="35">
        <f t="shared" si="35"/>
        <v>14.7218436693814</v>
      </c>
      <c r="N98" s="35">
        <f t="shared" si="34"/>
        <v>1.2161569758205211</v>
      </c>
      <c r="O98" s="35">
        <f t="shared" si="36"/>
        <v>1.1472184366938141</v>
      </c>
      <c r="P98" s="35">
        <f t="shared" si="37"/>
        <v>0.97998691522530657</v>
      </c>
      <c r="Q98" s="38">
        <f>I98/H98</f>
        <v>0.90933312796772336</v>
      </c>
      <c r="R98" s="12">
        <v>1</v>
      </c>
      <c r="S98" s="2">
        <v>0</v>
      </c>
      <c r="T98" s="12">
        <v>1</v>
      </c>
      <c r="U98" s="2">
        <v>0</v>
      </c>
      <c r="V98" s="12">
        <v>1</v>
      </c>
      <c r="W98" s="4"/>
    </row>
    <row r="99" spans="1:23" s="5" customFormat="1" ht="38.25" outlineLevel="2" x14ac:dyDescent="0.25">
      <c r="A99" s="10" t="s">
        <v>140</v>
      </c>
      <c r="B99" s="11" t="s">
        <v>141</v>
      </c>
      <c r="C99" s="10" t="s">
        <v>140</v>
      </c>
      <c r="D99" s="6">
        <v>5246400</v>
      </c>
      <c r="E99" s="6">
        <v>5246400</v>
      </c>
      <c r="F99" s="6">
        <v>31332251</v>
      </c>
      <c r="G99" s="6">
        <v>5937677</v>
      </c>
      <c r="H99" s="6">
        <v>0</v>
      </c>
      <c r="I99" s="6">
        <v>0</v>
      </c>
      <c r="J99" s="6">
        <f t="shared" si="22"/>
        <v>691277</v>
      </c>
      <c r="K99" s="6">
        <f t="shared" si="33"/>
        <v>13.176216071973172</v>
      </c>
      <c r="L99" s="35">
        <f t="shared" si="23"/>
        <v>-25394574</v>
      </c>
      <c r="M99" s="35">
        <f t="shared" si="35"/>
        <v>-81.049312416142712</v>
      </c>
      <c r="N99" s="35">
        <f t="shared" si="34"/>
        <v>5.9721429932906371</v>
      </c>
      <c r="O99" s="35">
        <f t="shared" si="36"/>
        <v>0.18950687583857284</v>
      </c>
      <c r="P99" s="86">
        <f t="shared" si="37"/>
        <v>0</v>
      </c>
      <c r="Q99" s="87" t="s">
        <v>195</v>
      </c>
      <c r="R99" s="12">
        <v>1</v>
      </c>
      <c r="S99" s="2">
        <v>0</v>
      </c>
      <c r="T99" s="12">
        <v>1</v>
      </c>
      <c r="U99" s="2">
        <v>0</v>
      </c>
      <c r="V99" s="12">
        <v>1.3476842456780291</v>
      </c>
      <c r="W99" s="4"/>
    </row>
    <row r="100" spans="1:23" s="5" customFormat="1" ht="89.25" outlineLevel="2" x14ac:dyDescent="0.25">
      <c r="A100" s="10"/>
      <c r="B100" s="11" t="s">
        <v>280</v>
      </c>
      <c r="C100" s="55" t="s">
        <v>223</v>
      </c>
      <c r="D100" s="6">
        <v>0</v>
      </c>
      <c r="E100" s="6"/>
      <c r="F100" s="6">
        <v>38317693.030000001</v>
      </c>
      <c r="G100" s="6">
        <v>33877661.57</v>
      </c>
      <c r="H100" s="6">
        <v>33870142.399999999</v>
      </c>
      <c r="I100" s="6">
        <v>33870142.399999999</v>
      </c>
      <c r="J100" s="6">
        <f t="shared" si="22"/>
        <v>33877661.57</v>
      </c>
      <c r="K100" s="6" t="s">
        <v>195</v>
      </c>
      <c r="L100" s="35">
        <f t="shared" si="23"/>
        <v>-4440031.4600000009</v>
      </c>
      <c r="M100" s="35" t="s">
        <v>195</v>
      </c>
      <c r="N100" s="35" t="s">
        <v>195</v>
      </c>
      <c r="O100" s="86">
        <f t="shared" si="36"/>
        <v>0.88412581476333207</v>
      </c>
      <c r="P100" s="86">
        <f t="shared" si="37"/>
        <v>0.99977804932065739</v>
      </c>
      <c r="Q100" s="87">
        <f t="shared" ref="Q100:Q121" si="39">I100/H100</f>
        <v>1</v>
      </c>
      <c r="R100" s="12"/>
      <c r="S100" s="2"/>
      <c r="T100" s="12"/>
      <c r="U100" s="2"/>
      <c r="V100" s="12"/>
      <c r="W100" s="4"/>
    </row>
    <row r="101" spans="1:23" s="5" customFormat="1" ht="76.5" outlineLevel="2" x14ac:dyDescent="0.25">
      <c r="A101" s="10" t="s">
        <v>142</v>
      </c>
      <c r="B101" s="11" t="s">
        <v>143</v>
      </c>
      <c r="C101" s="10" t="s">
        <v>142</v>
      </c>
      <c r="D101" s="6">
        <v>10011186.029999999</v>
      </c>
      <c r="E101" s="6">
        <v>10011186.029999999</v>
      </c>
      <c r="F101" s="14">
        <v>0</v>
      </c>
      <c r="G101" s="14">
        <v>0</v>
      </c>
      <c r="H101" s="14">
        <v>0</v>
      </c>
      <c r="I101" s="14">
        <v>0</v>
      </c>
      <c r="J101" s="6">
        <f t="shared" si="22"/>
        <v>-10011186.029999999</v>
      </c>
      <c r="K101" s="6">
        <f t="shared" si="33"/>
        <v>-100</v>
      </c>
      <c r="L101" s="35">
        <f t="shared" si="23"/>
        <v>0</v>
      </c>
      <c r="M101" s="87" t="s">
        <v>195</v>
      </c>
      <c r="N101" s="35">
        <f t="shared" si="34"/>
        <v>0</v>
      </c>
      <c r="O101" s="87" t="s">
        <v>195</v>
      </c>
      <c r="P101" s="87" t="s">
        <v>195</v>
      </c>
      <c r="Q101" s="87" t="s">
        <v>195</v>
      </c>
      <c r="R101" s="12">
        <v>0.99499999975152797</v>
      </c>
      <c r="S101" s="2">
        <v>50307.47</v>
      </c>
      <c r="T101" s="12">
        <v>0.99499999975152797</v>
      </c>
      <c r="U101" s="2">
        <v>0</v>
      </c>
      <c r="V101" s="12">
        <v>1</v>
      </c>
      <c r="W101" s="4"/>
    </row>
    <row r="102" spans="1:23" s="5" customFormat="1" ht="38.25" outlineLevel="2" x14ac:dyDescent="0.25">
      <c r="A102" s="10" t="s">
        <v>144</v>
      </c>
      <c r="B102" s="21" t="s">
        <v>192</v>
      </c>
      <c r="C102" s="10" t="s">
        <v>144</v>
      </c>
      <c r="D102" s="6">
        <v>25000000</v>
      </c>
      <c r="E102" s="6">
        <v>6283049.5700000003</v>
      </c>
      <c r="F102" s="6">
        <v>0</v>
      </c>
      <c r="G102" s="6">
        <v>0</v>
      </c>
      <c r="H102" s="6">
        <v>0</v>
      </c>
      <c r="I102" s="6">
        <v>0</v>
      </c>
      <c r="J102" s="6">
        <f t="shared" si="22"/>
        <v>-25000000</v>
      </c>
      <c r="K102" s="6" t="s">
        <v>195</v>
      </c>
      <c r="L102" s="35">
        <f t="shared" si="23"/>
        <v>0</v>
      </c>
      <c r="M102" s="87" t="s">
        <v>195</v>
      </c>
      <c r="N102" s="35" t="s">
        <v>195</v>
      </c>
      <c r="O102" s="87" t="s">
        <v>195</v>
      </c>
      <c r="P102" s="87" t="s">
        <v>195</v>
      </c>
      <c r="Q102" s="87" t="s">
        <v>195</v>
      </c>
      <c r="R102" s="12">
        <v>0.25132198280000001</v>
      </c>
      <c r="S102" s="2">
        <v>18716950.43</v>
      </c>
      <c r="T102" s="12">
        <v>0.25132198280000001</v>
      </c>
      <c r="U102" s="2">
        <v>0</v>
      </c>
      <c r="V102" s="12">
        <v>1</v>
      </c>
      <c r="W102" s="4"/>
    </row>
    <row r="103" spans="1:23" s="5" customFormat="1" ht="63.75" outlineLevel="2" x14ac:dyDescent="0.25">
      <c r="A103" s="10"/>
      <c r="B103" s="72" t="s">
        <v>266</v>
      </c>
      <c r="C103" s="72" t="s">
        <v>267</v>
      </c>
      <c r="D103" s="6">
        <v>0</v>
      </c>
      <c r="E103" s="6"/>
      <c r="F103" s="6">
        <v>17465376</v>
      </c>
      <c r="G103" s="6">
        <v>42096700</v>
      </c>
      <c r="H103" s="6">
        <v>43581600</v>
      </c>
      <c r="I103" s="6">
        <v>44508300</v>
      </c>
      <c r="J103" s="6">
        <f t="shared" ref="J103:J105" si="40">G103-D103</f>
        <v>42096700</v>
      </c>
      <c r="K103" s="86" t="s">
        <v>195</v>
      </c>
      <c r="L103" s="35">
        <f t="shared" ref="L103:L105" si="41">G103-F103</f>
        <v>24631324</v>
      </c>
      <c r="M103" s="35" t="s">
        <v>195</v>
      </c>
      <c r="N103" s="86" t="s">
        <v>195</v>
      </c>
      <c r="O103" s="35" t="s">
        <v>195</v>
      </c>
      <c r="P103" s="86">
        <f t="shared" si="37"/>
        <v>1.0352735487579787</v>
      </c>
      <c r="Q103" s="87">
        <f t="shared" si="39"/>
        <v>1.0212635607687648</v>
      </c>
      <c r="R103" s="12"/>
      <c r="S103" s="2"/>
      <c r="T103" s="12"/>
      <c r="U103" s="2"/>
      <c r="V103" s="12"/>
      <c r="W103" s="4"/>
    </row>
    <row r="104" spans="1:23" s="5" customFormat="1" ht="38.25" outlineLevel="2" x14ac:dyDescent="0.25">
      <c r="A104" s="10"/>
      <c r="B104" s="72" t="s">
        <v>268</v>
      </c>
      <c r="C104" s="73" t="s">
        <v>269</v>
      </c>
      <c r="D104" s="6">
        <v>0</v>
      </c>
      <c r="E104" s="6"/>
      <c r="F104" s="6">
        <v>6819501.9100000001</v>
      </c>
      <c r="G104" s="6">
        <v>0</v>
      </c>
      <c r="H104" s="80">
        <v>0</v>
      </c>
      <c r="I104" s="80">
        <v>0</v>
      </c>
      <c r="J104" s="6">
        <f t="shared" si="40"/>
        <v>0</v>
      </c>
      <c r="K104" s="86" t="s">
        <v>195</v>
      </c>
      <c r="L104" s="35">
        <f t="shared" si="41"/>
        <v>-6819501.9100000001</v>
      </c>
      <c r="M104" s="35" t="s">
        <v>195</v>
      </c>
      <c r="N104" s="86" t="s">
        <v>195</v>
      </c>
      <c r="O104" s="35" t="s">
        <v>195</v>
      </c>
      <c r="P104" s="87" t="s">
        <v>195</v>
      </c>
      <c r="Q104" s="87" t="s">
        <v>195</v>
      </c>
      <c r="R104" s="12"/>
      <c r="S104" s="2"/>
      <c r="T104" s="12"/>
      <c r="U104" s="2"/>
      <c r="V104" s="12"/>
      <c r="W104" s="4"/>
    </row>
    <row r="105" spans="1:23" s="5" customFormat="1" ht="51" outlineLevel="2" x14ac:dyDescent="0.25">
      <c r="A105" s="10"/>
      <c r="B105" s="72" t="s">
        <v>270</v>
      </c>
      <c r="C105" s="73" t="s">
        <v>271</v>
      </c>
      <c r="D105" s="6">
        <v>0</v>
      </c>
      <c r="E105" s="6"/>
      <c r="F105" s="6">
        <v>112073940</v>
      </c>
      <c r="G105" s="80">
        <v>0</v>
      </c>
      <c r="H105" s="80">
        <v>0</v>
      </c>
      <c r="I105" s="80">
        <v>0</v>
      </c>
      <c r="J105" s="6">
        <f t="shared" si="40"/>
        <v>0</v>
      </c>
      <c r="K105" s="86" t="s">
        <v>195</v>
      </c>
      <c r="L105" s="35">
        <f t="shared" si="41"/>
        <v>-112073940</v>
      </c>
      <c r="M105" s="35" t="s">
        <v>195</v>
      </c>
      <c r="N105" s="86" t="s">
        <v>195</v>
      </c>
      <c r="O105" s="35" t="s">
        <v>195</v>
      </c>
      <c r="P105" s="87" t="s">
        <v>195</v>
      </c>
      <c r="Q105" s="87" t="s">
        <v>195</v>
      </c>
      <c r="R105" s="12"/>
      <c r="S105" s="2"/>
      <c r="T105" s="12"/>
      <c r="U105" s="2"/>
      <c r="V105" s="12"/>
      <c r="W105" s="4"/>
    </row>
    <row r="106" spans="1:23" s="5" customFormat="1" ht="76.5" outlineLevel="2" x14ac:dyDescent="0.25">
      <c r="A106" s="10"/>
      <c r="B106" s="21" t="s">
        <v>193</v>
      </c>
      <c r="C106" s="30" t="s">
        <v>191</v>
      </c>
      <c r="D106" s="31">
        <v>852077.72</v>
      </c>
      <c r="E106" s="31">
        <v>0</v>
      </c>
      <c r="F106" s="31">
        <v>0</v>
      </c>
      <c r="G106" s="31">
        <v>0</v>
      </c>
      <c r="H106" s="31">
        <v>0</v>
      </c>
      <c r="I106" s="31">
        <v>0</v>
      </c>
      <c r="J106" s="6">
        <f t="shared" si="22"/>
        <v>-852077.72</v>
      </c>
      <c r="K106" s="6" t="s">
        <v>195</v>
      </c>
      <c r="L106" s="35">
        <f t="shared" si="23"/>
        <v>0</v>
      </c>
      <c r="M106" s="86" t="s">
        <v>195</v>
      </c>
      <c r="N106" s="87" t="s">
        <v>195</v>
      </c>
      <c r="O106" s="87" t="s">
        <v>195</v>
      </c>
      <c r="P106" s="87" t="s">
        <v>195</v>
      </c>
      <c r="Q106" s="87" t="s">
        <v>195</v>
      </c>
      <c r="R106" s="12"/>
      <c r="S106" s="2"/>
      <c r="T106" s="12"/>
      <c r="U106" s="2"/>
      <c r="V106" s="12"/>
      <c r="W106" s="4"/>
    </row>
    <row r="107" spans="1:23" s="5" customFormat="1" ht="38.25" outlineLevel="2" x14ac:dyDescent="0.25">
      <c r="A107" s="10" t="s">
        <v>145</v>
      </c>
      <c r="B107" s="11" t="s">
        <v>146</v>
      </c>
      <c r="C107" s="10" t="s">
        <v>145</v>
      </c>
      <c r="D107" s="6">
        <v>1907540</v>
      </c>
      <c r="E107" s="6">
        <v>1907540</v>
      </c>
      <c r="F107" s="6">
        <v>551</v>
      </c>
      <c r="G107" s="6">
        <v>1157788</v>
      </c>
      <c r="H107" s="6">
        <v>1129015</v>
      </c>
      <c r="I107" s="6">
        <v>1125910</v>
      </c>
      <c r="J107" s="6">
        <f t="shared" si="22"/>
        <v>-749752</v>
      </c>
      <c r="K107" s="6">
        <f t="shared" si="33"/>
        <v>-39.304654161904864</v>
      </c>
      <c r="L107" s="35">
        <f t="shared" si="23"/>
        <v>1157237</v>
      </c>
      <c r="M107" s="35">
        <f t="shared" si="35"/>
        <v>210024.86388384755</v>
      </c>
      <c r="N107" s="35">
        <f t="shared" si="34"/>
        <v>2.8885370686853223E-4</v>
      </c>
      <c r="O107" s="35">
        <f t="shared" si="36"/>
        <v>2101.2486388384755</v>
      </c>
      <c r="P107" s="86">
        <f t="shared" si="37"/>
        <v>0.97514830003420316</v>
      </c>
      <c r="Q107" s="87">
        <f t="shared" si="39"/>
        <v>0.99724981510431654</v>
      </c>
      <c r="R107" s="12">
        <v>1</v>
      </c>
      <c r="S107" s="2">
        <v>0</v>
      </c>
      <c r="T107" s="12">
        <v>1</v>
      </c>
      <c r="U107" s="2">
        <v>0</v>
      </c>
      <c r="V107" s="12">
        <v>1</v>
      </c>
      <c r="W107" s="4"/>
    </row>
    <row r="108" spans="1:23" s="5" customFormat="1" ht="25.5" outlineLevel="2" x14ac:dyDescent="0.25">
      <c r="A108" s="10" t="s">
        <v>147</v>
      </c>
      <c r="B108" s="11" t="s">
        <v>148</v>
      </c>
      <c r="C108" s="10" t="s">
        <v>147</v>
      </c>
      <c r="D108" s="6">
        <v>34848.04</v>
      </c>
      <c r="E108" s="6">
        <v>34848.04</v>
      </c>
      <c r="F108" s="6">
        <v>0</v>
      </c>
      <c r="G108" s="6">
        <v>0</v>
      </c>
      <c r="H108" s="6">
        <v>0</v>
      </c>
      <c r="I108" s="6">
        <v>0</v>
      </c>
      <c r="J108" s="6">
        <f t="shared" si="22"/>
        <v>-34848.04</v>
      </c>
      <c r="K108" s="6">
        <f t="shared" si="33"/>
        <v>-100</v>
      </c>
      <c r="L108" s="35">
        <f t="shared" si="23"/>
        <v>0</v>
      </c>
      <c r="M108" s="86" t="s">
        <v>195</v>
      </c>
      <c r="N108" s="35">
        <f t="shared" si="34"/>
        <v>0</v>
      </c>
      <c r="O108" s="87" t="s">
        <v>195</v>
      </c>
      <c r="P108" s="87" t="s">
        <v>195</v>
      </c>
      <c r="Q108" s="87" t="s">
        <v>195</v>
      </c>
      <c r="R108" s="12">
        <v>1</v>
      </c>
      <c r="S108" s="2">
        <v>0</v>
      </c>
      <c r="T108" s="12">
        <v>1</v>
      </c>
      <c r="U108" s="2">
        <v>0</v>
      </c>
      <c r="V108" s="12">
        <v>1</v>
      </c>
      <c r="W108" s="4"/>
    </row>
    <row r="109" spans="1:23" s="5" customFormat="1" ht="51" outlineLevel="2" x14ac:dyDescent="0.25">
      <c r="A109" s="10" t="s">
        <v>149</v>
      </c>
      <c r="B109" s="11" t="s">
        <v>150</v>
      </c>
      <c r="C109" s="10" t="s">
        <v>149</v>
      </c>
      <c r="D109" s="6">
        <v>31076490</v>
      </c>
      <c r="E109" s="6">
        <v>31076490</v>
      </c>
      <c r="F109" s="6">
        <v>22160000</v>
      </c>
      <c r="G109" s="6">
        <v>0</v>
      </c>
      <c r="H109" s="6">
        <v>0</v>
      </c>
      <c r="I109" s="6">
        <v>0</v>
      </c>
      <c r="J109" s="6">
        <f t="shared" si="22"/>
        <v>-31076490</v>
      </c>
      <c r="K109" s="6">
        <f t="shared" si="33"/>
        <v>-100</v>
      </c>
      <c r="L109" s="35">
        <f t="shared" si="23"/>
        <v>-22160000</v>
      </c>
      <c r="M109" s="35">
        <f t="shared" si="35"/>
        <v>-100</v>
      </c>
      <c r="N109" s="35">
        <f t="shared" si="34"/>
        <v>0.71307924414887269</v>
      </c>
      <c r="O109" s="35">
        <f t="shared" si="36"/>
        <v>0</v>
      </c>
      <c r="P109" s="87" t="s">
        <v>195</v>
      </c>
      <c r="Q109" s="87" t="s">
        <v>195</v>
      </c>
      <c r="R109" s="12">
        <v>1</v>
      </c>
      <c r="S109" s="2">
        <v>0</v>
      </c>
      <c r="T109" s="12">
        <v>1</v>
      </c>
      <c r="U109" s="2">
        <v>0</v>
      </c>
      <c r="V109" s="12">
        <v>1</v>
      </c>
      <c r="W109" s="4"/>
    </row>
    <row r="110" spans="1:23" s="5" customFormat="1" ht="25.5" outlineLevel="2" x14ac:dyDescent="0.25">
      <c r="A110" s="10" t="s">
        <v>151</v>
      </c>
      <c r="B110" s="11" t="s">
        <v>152</v>
      </c>
      <c r="C110" s="10" t="s">
        <v>151</v>
      </c>
      <c r="D110" s="6">
        <v>63416470.049999997</v>
      </c>
      <c r="E110" s="6">
        <v>49032055.57</v>
      </c>
      <c r="F110" s="6">
        <v>165257254.16999999</v>
      </c>
      <c r="G110" s="6">
        <v>124449498.28</v>
      </c>
      <c r="H110" s="6">
        <v>63601204.280000001</v>
      </c>
      <c r="I110" s="6">
        <v>64369516.280000001</v>
      </c>
      <c r="J110" s="6">
        <f t="shared" si="22"/>
        <v>61033028.230000004</v>
      </c>
      <c r="K110" s="6">
        <f t="shared" si="33"/>
        <v>96.241604400054456</v>
      </c>
      <c r="L110" s="35">
        <f t="shared" si="23"/>
        <v>-40807755.889999986</v>
      </c>
      <c r="M110" s="35">
        <f t="shared" si="35"/>
        <v>-24.693473272901585</v>
      </c>
      <c r="N110" s="35">
        <f t="shared" si="34"/>
        <v>2.60590433431102</v>
      </c>
      <c r="O110" s="35">
        <f t="shared" si="36"/>
        <v>0.75306526727098411</v>
      </c>
      <c r="P110" s="86">
        <f t="shared" si="37"/>
        <v>0.51106035105825098</v>
      </c>
      <c r="Q110" s="87">
        <f t="shared" si="39"/>
        <v>1.0120801486182174</v>
      </c>
      <c r="R110" s="12">
        <v>0.74197044102520038</v>
      </c>
      <c r="S110" s="2">
        <v>17051514.420000002</v>
      </c>
      <c r="T110" s="12">
        <v>0.74197044102520038</v>
      </c>
      <c r="U110" s="2">
        <v>0</v>
      </c>
      <c r="V110" s="12">
        <v>0.99331507431109844</v>
      </c>
      <c r="W110" s="4"/>
    </row>
    <row r="111" spans="1:23" s="5" customFormat="1" ht="38.25" outlineLevel="2" x14ac:dyDescent="0.25">
      <c r="A111" s="10"/>
      <c r="B111" s="74" t="s">
        <v>265</v>
      </c>
      <c r="C111" s="75" t="s">
        <v>264</v>
      </c>
      <c r="D111" s="6">
        <v>0</v>
      </c>
      <c r="E111" s="6"/>
      <c r="F111" s="6">
        <v>162801.5</v>
      </c>
      <c r="G111" s="6">
        <v>0</v>
      </c>
      <c r="H111" s="6">
        <v>0</v>
      </c>
      <c r="I111" s="6">
        <v>0</v>
      </c>
      <c r="J111" s="6">
        <f t="shared" ref="J111" si="42">G111-D111</f>
        <v>0</v>
      </c>
      <c r="K111" s="80" t="s">
        <v>195</v>
      </c>
      <c r="L111" s="35">
        <f t="shared" ref="L111" si="43">G111-F111</f>
        <v>-162801.5</v>
      </c>
      <c r="M111" s="35">
        <f t="shared" ref="M111" si="44">G111/F111*100-100</f>
        <v>-100</v>
      </c>
      <c r="N111" s="87" t="s">
        <v>195</v>
      </c>
      <c r="O111" s="35">
        <f t="shared" ref="O111" si="45">G111/F111</f>
        <v>0</v>
      </c>
      <c r="P111" s="87" t="s">
        <v>195</v>
      </c>
      <c r="Q111" s="87" t="s">
        <v>195</v>
      </c>
      <c r="R111" s="12"/>
      <c r="S111" s="2"/>
      <c r="T111" s="12"/>
      <c r="U111" s="2"/>
      <c r="V111" s="12"/>
      <c r="W111" s="4"/>
    </row>
    <row r="112" spans="1:23" s="5" customFormat="1" ht="38.25" outlineLevel="2" x14ac:dyDescent="0.25">
      <c r="A112" s="10" t="s">
        <v>153</v>
      </c>
      <c r="B112" s="11" t="s">
        <v>154</v>
      </c>
      <c r="C112" s="55" t="s">
        <v>153</v>
      </c>
      <c r="D112" s="6">
        <v>65443359.899999999</v>
      </c>
      <c r="E112" s="6">
        <v>47552048.049999997</v>
      </c>
      <c r="F112" s="6">
        <v>63499667.009999998</v>
      </c>
      <c r="G112" s="6">
        <v>65295291.5</v>
      </c>
      <c r="H112" s="6">
        <v>66853635.5</v>
      </c>
      <c r="I112" s="6">
        <v>68526070.5</v>
      </c>
      <c r="J112" s="6">
        <f t="shared" si="22"/>
        <v>-148068.39999999851</v>
      </c>
      <c r="K112" s="6" t="s">
        <v>195</v>
      </c>
      <c r="L112" s="35">
        <f t="shared" si="23"/>
        <v>1795624.4900000021</v>
      </c>
      <c r="M112" s="35">
        <f t="shared" si="35"/>
        <v>2.8277699310095983</v>
      </c>
      <c r="N112" s="35" t="s">
        <v>195</v>
      </c>
      <c r="O112" s="35">
        <f t="shared" si="36"/>
        <v>1.0282776993100959</v>
      </c>
      <c r="P112" s="86">
        <f t="shared" si="37"/>
        <v>1.023866100666692</v>
      </c>
      <c r="Q112" s="87">
        <f t="shared" si="39"/>
        <v>1.0250163657891125</v>
      </c>
      <c r="R112" s="12">
        <v>0.72940761307689461</v>
      </c>
      <c r="S112" s="2">
        <v>17640646.949999999</v>
      </c>
      <c r="T112" s="12">
        <v>0.72940761307689461</v>
      </c>
      <c r="U112" s="2">
        <v>0</v>
      </c>
      <c r="V112" s="12">
        <v>0.89743470146433391</v>
      </c>
      <c r="W112" s="4"/>
    </row>
    <row r="113" spans="1:23" s="5" customFormat="1" ht="51" outlineLevel="2" x14ac:dyDescent="0.25">
      <c r="A113" s="10" t="s">
        <v>155</v>
      </c>
      <c r="B113" s="11" t="s">
        <v>156</v>
      </c>
      <c r="C113" s="10" t="s">
        <v>155</v>
      </c>
      <c r="D113" s="6">
        <v>62048728.130000003</v>
      </c>
      <c r="E113" s="6">
        <v>52202158.899999999</v>
      </c>
      <c r="F113" s="6">
        <v>62631020.119999997</v>
      </c>
      <c r="G113" s="6">
        <v>68700500</v>
      </c>
      <c r="H113" s="6">
        <v>69053200</v>
      </c>
      <c r="I113" s="6">
        <v>71789600</v>
      </c>
      <c r="J113" s="6">
        <f t="shared" si="22"/>
        <v>6651771.8699999973</v>
      </c>
      <c r="K113" s="6">
        <f t="shared" si="33"/>
        <v>10.720238867851876</v>
      </c>
      <c r="L113" s="35">
        <f t="shared" si="23"/>
        <v>6069479.8800000027</v>
      </c>
      <c r="M113" s="35">
        <f t="shared" si="35"/>
        <v>9.6908526611429551</v>
      </c>
      <c r="N113" s="35">
        <f t="shared" si="34"/>
        <v>1.0093844307135518</v>
      </c>
      <c r="O113" s="35">
        <f t="shared" si="36"/>
        <v>1.0969085266114296</v>
      </c>
      <c r="P113" s="86">
        <f t="shared" si="37"/>
        <v>1.0051338782104933</v>
      </c>
      <c r="Q113" s="87">
        <f t="shared" si="39"/>
        <v>1.0396274177011349</v>
      </c>
      <c r="R113" s="12">
        <v>0.74949474226774515</v>
      </c>
      <c r="S113" s="2">
        <v>17447641.100000001</v>
      </c>
      <c r="T113" s="12">
        <v>0.74949474226774515</v>
      </c>
      <c r="U113" s="2">
        <v>0</v>
      </c>
      <c r="V113" s="12">
        <v>0.91686688443197639</v>
      </c>
      <c r="W113" s="4"/>
    </row>
    <row r="114" spans="1:23" s="5" customFormat="1" ht="76.5" outlineLevel="2" x14ac:dyDescent="0.25">
      <c r="A114" s="10" t="s">
        <v>157</v>
      </c>
      <c r="B114" s="11" t="s">
        <v>158</v>
      </c>
      <c r="C114" s="10" t="s">
        <v>157</v>
      </c>
      <c r="D114" s="6">
        <v>21106085.57</v>
      </c>
      <c r="E114" s="6">
        <v>14720752.26</v>
      </c>
      <c r="F114" s="6">
        <v>16837500</v>
      </c>
      <c r="G114" s="6">
        <v>21020500</v>
      </c>
      <c r="H114" s="6">
        <v>21020500</v>
      </c>
      <c r="I114" s="6">
        <v>21020500</v>
      </c>
      <c r="J114" s="6">
        <f t="shared" si="22"/>
        <v>-85585.570000000298</v>
      </c>
      <c r="K114" s="6">
        <f t="shared" si="33"/>
        <v>-0.40550186208687933</v>
      </c>
      <c r="L114" s="35">
        <f t="shared" si="23"/>
        <v>4183000</v>
      </c>
      <c r="M114" s="35">
        <f t="shared" si="35"/>
        <v>24.843355605048245</v>
      </c>
      <c r="N114" s="35">
        <f t="shared" si="34"/>
        <v>0.7977556967708247</v>
      </c>
      <c r="O114" s="35">
        <f t="shared" si="36"/>
        <v>1.2484335560504825</v>
      </c>
      <c r="P114" s="86">
        <f t="shared" si="37"/>
        <v>1</v>
      </c>
      <c r="Q114" s="87">
        <f t="shared" si="39"/>
        <v>1</v>
      </c>
      <c r="R114" s="12">
        <v>0.70485079562209219</v>
      </c>
      <c r="S114" s="2">
        <v>6164167.4299999997</v>
      </c>
      <c r="T114" s="12">
        <v>0.70485079562209219</v>
      </c>
      <c r="U114" s="2">
        <v>0</v>
      </c>
      <c r="V114" s="12">
        <v>0.8641548314534202</v>
      </c>
      <c r="W114" s="4"/>
    </row>
    <row r="115" spans="1:23" s="5" customFormat="1" ht="63.75" outlineLevel="2" x14ac:dyDescent="0.25">
      <c r="A115" s="10" t="s">
        <v>159</v>
      </c>
      <c r="B115" s="11" t="s">
        <v>160</v>
      </c>
      <c r="C115" s="10" t="s">
        <v>159</v>
      </c>
      <c r="D115" s="6">
        <v>7683491.5999999996</v>
      </c>
      <c r="E115" s="6">
        <v>2829770.2</v>
      </c>
      <c r="F115" s="6">
        <v>8002000</v>
      </c>
      <c r="G115" s="6">
        <v>8665400</v>
      </c>
      <c r="H115" s="6">
        <v>7332200</v>
      </c>
      <c r="I115" s="6">
        <v>3999400</v>
      </c>
      <c r="J115" s="6">
        <f t="shared" si="22"/>
        <v>981908.40000000037</v>
      </c>
      <c r="K115" s="6">
        <f t="shared" si="33"/>
        <v>12.779455631864039</v>
      </c>
      <c r="L115" s="35">
        <f t="shared" si="23"/>
        <v>663400</v>
      </c>
      <c r="M115" s="35">
        <f t="shared" si="35"/>
        <v>8.2904273931517167</v>
      </c>
      <c r="N115" s="35">
        <f t="shared" si="34"/>
        <v>1.0414536016412121</v>
      </c>
      <c r="O115" s="35">
        <f t="shared" si="36"/>
        <v>1.0829042739315171</v>
      </c>
      <c r="P115" s="86">
        <f t="shared" si="37"/>
        <v>0.84614674452419969</v>
      </c>
      <c r="Q115" s="87">
        <f t="shared" si="39"/>
        <v>0.5454570251766182</v>
      </c>
      <c r="R115" s="12">
        <v>0.36348540160049325</v>
      </c>
      <c r="S115" s="2">
        <v>4955329.8</v>
      </c>
      <c r="T115" s="12">
        <v>0.36348540160049325</v>
      </c>
      <c r="U115" s="2">
        <v>0</v>
      </c>
      <c r="V115" s="12">
        <v>0.83479706087451</v>
      </c>
      <c r="W115" s="4"/>
    </row>
    <row r="116" spans="1:23" s="5" customFormat="1" ht="51" outlineLevel="2" x14ac:dyDescent="0.25">
      <c r="A116" s="10" t="s">
        <v>161</v>
      </c>
      <c r="B116" s="11" t="s">
        <v>162</v>
      </c>
      <c r="C116" s="10" t="s">
        <v>161</v>
      </c>
      <c r="D116" s="6">
        <v>5137243.1100000003</v>
      </c>
      <c r="E116" s="6">
        <v>4090784.2</v>
      </c>
      <c r="F116" s="6">
        <v>6352670</v>
      </c>
      <c r="G116" s="6">
        <v>6458500</v>
      </c>
      <c r="H116" s="6">
        <v>6526500</v>
      </c>
      <c r="I116" s="6">
        <v>6787800</v>
      </c>
      <c r="J116" s="6">
        <f t="shared" si="22"/>
        <v>1321256.8899999997</v>
      </c>
      <c r="K116" s="6">
        <f t="shared" si="33"/>
        <v>25.7191817032774</v>
      </c>
      <c r="L116" s="35">
        <f t="shared" si="23"/>
        <v>105830</v>
      </c>
      <c r="M116" s="35">
        <f t="shared" si="35"/>
        <v>1.6659137024274742</v>
      </c>
      <c r="N116" s="35">
        <f t="shared" si="34"/>
        <v>1.2365912735634579</v>
      </c>
      <c r="O116" s="35">
        <f t="shared" si="36"/>
        <v>1.0166591370242748</v>
      </c>
      <c r="P116" s="86">
        <f t="shared" si="37"/>
        <v>1.0105287605481148</v>
      </c>
      <c r="Q116" s="87">
        <f t="shared" si="39"/>
        <v>1.0400367731555964</v>
      </c>
      <c r="R116" s="12">
        <v>0.78346500938445629</v>
      </c>
      <c r="S116" s="2">
        <v>1130615.8</v>
      </c>
      <c r="T116" s="12">
        <v>0.78346500938445629</v>
      </c>
      <c r="U116" s="2">
        <v>0</v>
      </c>
      <c r="V116" s="12">
        <v>0.89657497393680585</v>
      </c>
      <c r="W116" s="4"/>
    </row>
    <row r="117" spans="1:23" s="5" customFormat="1" ht="63.75" outlineLevel="2" x14ac:dyDescent="0.25">
      <c r="A117" s="10" t="s">
        <v>163</v>
      </c>
      <c r="B117" s="11" t="s">
        <v>164</v>
      </c>
      <c r="C117" s="10" t="s">
        <v>163</v>
      </c>
      <c r="D117" s="6">
        <v>15375.36</v>
      </c>
      <c r="E117" s="6">
        <v>15375.36</v>
      </c>
      <c r="F117" s="6">
        <v>5707</v>
      </c>
      <c r="G117" s="6">
        <v>6680.23</v>
      </c>
      <c r="H117" s="6">
        <v>63895.06</v>
      </c>
      <c r="I117" s="6">
        <v>2761.61</v>
      </c>
      <c r="J117" s="6">
        <f t="shared" si="22"/>
        <v>-8695.130000000001</v>
      </c>
      <c r="K117" s="6" t="s">
        <v>195</v>
      </c>
      <c r="L117" s="35">
        <f t="shared" si="23"/>
        <v>973.22999999999956</v>
      </c>
      <c r="M117" s="35">
        <f t="shared" si="35"/>
        <v>17.053267916593654</v>
      </c>
      <c r="N117" s="35" t="s">
        <v>195</v>
      </c>
      <c r="O117" s="35">
        <f t="shared" si="36"/>
        <v>1.1705326791659365</v>
      </c>
      <c r="P117" s="86">
        <f t="shared" si="37"/>
        <v>9.5647994155889844</v>
      </c>
      <c r="Q117" s="87">
        <f t="shared" si="39"/>
        <v>4.3221025224798287E-2</v>
      </c>
      <c r="R117" s="12">
        <v>1</v>
      </c>
      <c r="S117" s="2">
        <v>0</v>
      </c>
      <c r="T117" s="12">
        <v>1</v>
      </c>
      <c r="U117" s="2">
        <v>0</v>
      </c>
      <c r="V117" s="12">
        <v>1</v>
      </c>
      <c r="W117" s="4"/>
    </row>
    <row r="118" spans="1:23" s="5" customFormat="1" ht="38.25" outlineLevel="2" x14ac:dyDescent="0.25">
      <c r="A118" s="10"/>
      <c r="B118" s="72" t="s">
        <v>272</v>
      </c>
      <c r="C118" s="73" t="s">
        <v>273</v>
      </c>
      <c r="D118" s="6">
        <v>0</v>
      </c>
      <c r="E118" s="6"/>
      <c r="F118" s="6">
        <v>0</v>
      </c>
      <c r="G118" s="6">
        <v>782449</v>
      </c>
      <c r="H118" s="6">
        <v>0</v>
      </c>
      <c r="I118" s="6">
        <v>0</v>
      </c>
      <c r="J118" s="6">
        <f t="shared" si="22"/>
        <v>782449</v>
      </c>
      <c r="K118" s="6" t="s">
        <v>195</v>
      </c>
      <c r="L118" s="35">
        <f t="shared" si="23"/>
        <v>782449</v>
      </c>
      <c r="M118" s="35" t="s">
        <v>195</v>
      </c>
      <c r="N118" s="35" t="s">
        <v>195</v>
      </c>
      <c r="O118" s="35" t="s">
        <v>195</v>
      </c>
      <c r="P118" s="86">
        <f t="shared" si="37"/>
        <v>0</v>
      </c>
      <c r="Q118" s="87" t="e">
        <f t="shared" si="39"/>
        <v>#DIV/0!</v>
      </c>
      <c r="R118" s="12"/>
      <c r="S118" s="2"/>
      <c r="T118" s="12"/>
      <c r="U118" s="2"/>
      <c r="V118" s="12"/>
      <c r="W118" s="4"/>
    </row>
    <row r="119" spans="1:23" s="5" customFormat="1" ht="38.25" outlineLevel="2" x14ac:dyDescent="0.25">
      <c r="A119" s="10" t="s">
        <v>165</v>
      </c>
      <c r="B119" s="11" t="s">
        <v>166</v>
      </c>
      <c r="C119" s="10" t="s">
        <v>165</v>
      </c>
      <c r="D119" s="6">
        <v>3497589.13</v>
      </c>
      <c r="E119" s="6">
        <v>2184603.73</v>
      </c>
      <c r="F119" s="6">
        <v>4774550.21</v>
      </c>
      <c r="G119" s="6">
        <v>2874079</v>
      </c>
      <c r="H119" s="6">
        <v>3039373</v>
      </c>
      <c r="I119" s="6">
        <v>3548881</v>
      </c>
      <c r="J119" s="6">
        <f t="shared" si="22"/>
        <v>-623510.12999999989</v>
      </c>
      <c r="K119" s="6">
        <f t="shared" si="33"/>
        <v>-17.826854636868106</v>
      </c>
      <c r="L119" s="35">
        <f t="shared" si="23"/>
        <v>-1900471.21</v>
      </c>
      <c r="M119" s="35">
        <f t="shared" si="35"/>
        <v>-39.804193618481186</v>
      </c>
      <c r="N119" s="35">
        <f t="shared" si="34"/>
        <v>1.3650975093235151</v>
      </c>
      <c r="O119" s="35">
        <f t="shared" si="36"/>
        <v>0.60195806381518813</v>
      </c>
      <c r="P119" s="86">
        <f t="shared" si="37"/>
        <v>1.05751198905806</v>
      </c>
      <c r="Q119" s="87">
        <f t="shared" si="39"/>
        <v>1.1676358906919289</v>
      </c>
      <c r="R119" s="12">
        <v>0.5205467971867741</v>
      </c>
      <c r="S119" s="2">
        <v>2012144.27</v>
      </c>
      <c r="T119" s="12">
        <v>0.5205467971867741</v>
      </c>
      <c r="U119" s="2">
        <v>0</v>
      </c>
      <c r="V119" s="12">
        <v>0.91345304342352918</v>
      </c>
      <c r="W119" s="4"/>
    </row>
    <row r="120" spans="1:23" s="5" customFormat="1" ht="25.5" outlineLevel="2" x14ac:dyDescent="0.25">
      <c r="A120" s="10" t="s">
        <v>167</v>
      </c>
      <c r="B120" s="11" t="s">
        <v>168</v>
      </c>
      <c r="C120" s="10" t="s">
        <v>167</v>
      </c>
      <c r="D120" s="6">
        <v>894237961.25</v>
      </c>
      <c r="E120" s="6">
        <v>756320000</v>
      </c>
      <c r="F120" s="6">
        <v>904654000</v>
      </c>
      <c r="G120" s="6">
        <v>975516300</v>
      </c>
      <c r="H120" s="6">
        <v>1001233100</v>
      </c>
      <c r="I120" s="6">
        <v>1020728500</v>
      </c>
      <c r="J120" s="6">
        <f t="shared" si="22"/>
        <v>81278338.75</v>
      </c>
      <c r="K120" s="6" t="s">
        <v>195</v>
      </c>
      <c r="L120" s="35">
        <f t="shared" si="23"/>
        <v>70862300</v>
      </c>
      <c r="M120" s="35">
        <f t="shared" si="35"/>
        <v>7.8330831456004262</v>
      </c>
      <c r="N120" s="35" t="s">
        <v>195</v>
      </c>
      <c r="O120" s="35">
        <f t="shared" si="36"/>
        <v>1.0783308314560043</v>
      </c>
      <c r="P120" s="86">
        <f t="shared" si="37"/>
        <v>1.0263622453053833</v>
      </c>
      <c r="Q120" s="87">
        <f t="shared" si="39"/>
        <v>1.0194713898292016</v>
      </c>
      <c r="R120" s="12">
        <v>0.8863124307568413</v>
      </c>
      <c r="S120" s="2">
        <v>97013400</v>
      </c>
      <c r="T120" s="12">
        <v>0.8863124307568413</v>
      </c>
      <c r="U120" s="2">
        <v>0</v>
      </c>
      <c r="V120" s="12">
        <v>0.96565460534715664</v>
      </c>
      <c r="W120" s="4"/>
    </row>
    <row r="121" spans="1:23" s="5" customFormat="1" ht="63.75" outlineLevel="2" x14ac:dyDescent="0.25">
      <c r="A121" s="10"/>
      <c r="B121" s="72" t="s">
        <v>274</v>
      </c>
      <c r="C121" s="73" t="s">
        <v>275</v>
      </c>
      <c r="D121" s="6">
        <v>0</v>
      </c>
      <c r="E121" s="6"/>
      <c r="F121" s="6">
        <v>16110948</v>
      </c>
      <c r="G121" s="6">
        <v>48332844</v>
      </c>
      <c r="H121" s="80">
        <v>48332844</v>
      </c>
      <c r="I121" s="80">
        <v>48332844</v>
      </c>
      <c r="J121" s="6">
        <f t="shared" ref="J121" si="46">G121-D121</f>
        <v>48332844</v>
      </c>
      <c r="K121" s="87" t="s">
        <v>195</v>
      </c>
      <c r="L121" s="35">
        <f t="shared" ref="L121" si="47">G121-F121</f>
        <v>32221896</v>
      </c>
      <c r="M121" s="35" t="s">
        <v>195</v>
      </c>
      <c r="N121" s="87" t="s">
        <v>195</v>
      </c>
      <c r="O121" s="35" t="s">
        <v>195</v>
      </c>
      <c r="P121" s="86">
        <f t="shared" si="37"/>
        <v>1</v>
      </c>
      <c r="Q121" s="87">
        <f t="shared" si="39"/>
        <v>1</v>
      </c>
      <c r="R121" s="12"/>
      <c r="S121" s="2"/>
      <c r="T121" s="12"/>
      <c r="U121" s="2"/>
      <c r="V121" s="12"/>
      <c r="W121" s="4"/>
    </row>
    <row r="122" spans="1:23" s="5" customFormat="1" ht="76.5" outlineLevel="2" x14ac:dyDescent="0.25">
      <c r="A122" s="81"/>
      <c r="B122" s="72" t="s">
        <v>281</v>
      </c>
      <c r="C122" s="72" t="s">
        <v>282</v>
      </c>
      <c r="D122" s="80">
        <v>0</v>
      </c>
      <c r="E122" s="80"/>
      <c r="F122" s="80">
        <v>0</v>
      </c>
      <c r="G122" s="80">
        <v>112010000</v>
      </c>
      <c r="H122" s="80">
        <v>0</v>
      </c>
      <c r="I122" s="80">
        <v>0</v>
      </c>
      <c r="J122" s="80">
        <f t="shared" ref="J122" si="48">G122-D122</f>
        <v>112010000</v>
      </c>
      <c r="K122" s="87" t="s">
        <v>195</v>
      </c>
      <c r="L122" s="86">
        <f t="shared" ref="L122" si="49">G122-F122</f>
        <v>112010000</v>
      </c>
      <c r="M122" s="86" t="s">
        <v>195</v>
      </c>
      <c r="N122" s="87" t="s">
        <v>195</v>
      </c>
      <c r="O122" s="86" t="s">
        <v>195</v>
      </c>
      <c r="P122" s="86">
        <f t="shared" si="37"/>
        <v>0</v>
      </c>
      <c r="Q122" s="87" t="s">
        <v>195</v>
      </c>
      <c r="R122" s="83"/>
      <c r="S122" s="78"/>
      <c r="T122" s="83"/>
      <c r="U122" s="78"/>
      <c r="V122" s="83"/>
      <c r="W122" s="79"/>
    </row>
    <row r="123" spans="1:23" s="5" customFormat="1" ht="38.25" outlineLevel="2" x14ac:dyDescent="0.25">
      <c r="A123" s="10"/>
      <c r="B123" s="32" t="s">
        <v>190</v>
      </c>
      <c r="C123" s="10" t="s">
        <v>169</v>
      </c>
      <c r="D123" s="6">
        <v>5600000</v>
      </c>
      <c r="E123" s="6"/>
      <c r="F123" s="6">
        <v>0</v>
      </c>
      <c r="G123" s="6">
        <v>0</v>
      </c>
      <c r="H123" s="6">
        <v>0</v>
      </c>
      <c r="I123" s="6">
        <v>0</v>
      </c>
      <c r="J123" s="6">
        <f t="shared" ref="J123" si="50">G123-D123</f>
        <v>-5600000</v>
      </c>
      <c r="K123" s="6">
        <f t="shared" ref="K123" si="51">G123/D123*100-100</f>
        <v>-100</v>
      </c>
      <c r="L123" s="35">
        <f t="shared" ref="L123" si="52">G123-F123</f>
        <v>0</v>
      </c>
      <c r="M123" s="35" t="s">
        <v>195</v>
      </c>
      <c r="N123" s="35">
        <f t="shared" ref="N123" si="53">F123/D123</f>
        <v>0</v>
      </c>
      <c r="O123" s="35" t="s">
        <v>195</v>
      </c>
      <c r="P123" s="87" t="s">
        <v>195</v>
      </c>
      <c r="Q123" s="87" t="s">
        <v>195</v>
      </c>
      <c r="R123" s="12"/>
      <c r="S123" s="2"/>
      <c r="T123" s="12"/>
      <c r="U123" s="2"/>
      <c r="V123" s="12"/>
      <c r="W123" s="4"/>
    </row>
    <row r="124" spans="1:23" s="5" customFormat="1" ht="38.25" outlineLevel="2" x14ac:dyDescent="0.25">
      <c r="A124" s="10"/>
      <c r="B124" s="32" t="s">
        <v>276</v>
      </c>
      <c r="C124" s="55" t="s">
        <v>224</v>
      </c>
      <c r="D124" s="6">
        <v>0</v>
      </c>
      <c r="E124" s="6"/>
      <c r="F124" s="6">
        <v>10000000</v>
      </c>
      <c r="G124" s="6">
        <v>0</v>
      </c>
      <c r="H124" s="6">
        <v>0</v>
      </c>
      <c r="I124" s="6">
        <v>0</v>
      </c>
      <c r="J124" s="6">
        <f t="shared" si="22"/>
        <v>0</v>
      </c>
      <c r="K124" s="6" t="s">
        <v>195</v>
      </c>
      <c r="L124" s="35">
        <f t="shared" si="23"/>
        <v>-10000000</v>
      </c>
      <c r="M124" s="35" t="s">
        <v>195</v>
      </c>
      <c r="N124" s="35" t="s">
        <v>195</v>
      </c>
      <c r="O124" s="35" t="s">
        <v>195</v>
      </c>
      <c r="P124" s="87" t="s">
        <v>195</v>
      </c>
      <c r="Q124" s="87" t="s">
        <v>195</v>
      </c>
      <c r="R124" s="12"/>
      <c r="S124" s="2"/>
      <c r="T124" s="12"/>
      <c r="U124" s="2"/>
      <c r="V124" s="12"/>
      <c r="W124" s="4"/>
    </row>
    <row r="125" spans="1:23" s="5" customFormat="1" ht="25.5" outlineLevel="2" x14ac:dyDescent="0.25">
      <c r="A125" s="10" t="s">
        <v>170</v>
      </c>
      <c r="B125" s="11" t="s">
        <v>171</v>
      </c>
      <c r="C125" s="10" t="s">
        <v>170</v>
      </c>
      <c r="D125" s="6">
        <v>1553502.67</v>
      </c>
      <c r="E125" s="6">
        <v>472708.47</v>
      </c>
      <c r="F125" s="6">
        <v>30240027.84</v>
      </c>
      <c r="G125" s="6">
        <v>0</v>
      </c>
      <c r="H125" s="6">
        <v>0</v>
      </c>
      <c r="I125" s="6">
        <v>0</v>
      </c>
      <c r="J125" s="6">
        <f t="shared" si="22"/>
        <v>-1553502.67</v>
      </c>
      <c r="K125" s="6">
        <f t="shared" si="33"/>
        <v>-100</v>
      </c>
      <c r="L125" s="35">
        <f t="shared" si="23"/>
        <v>-30240027.84</v>
      </c>
      <c r="M125" s="35">
        <f t="shared" si="35"/>
        <v>-100</v>
      </c>
      <c r="N125" s="35">
        <f t="shared" si="34"/>
        <v>19.465707027075791</v>
      </c>
      <c r="O125" s="35">
        <f t="shared" si="36"/>
        <v>0</v>
      </c>
      <c r="P125" s="87" t="s">
        <v>195</v>
      </c>
      <c r="Q125" s="87" t="s">
        <v>195</v>
      </c>
      <c r="R125" s="12">
        <v>0.65518592754036831</v>
      </c>
      <c r="S125" s="2">
        <v>248779.05</v>
      </c>
      <c r="T125" s="12">
        <v>0.65518592754036831</v>
      </c>
      <c r="U125" s="2">
        <v>0</v>
      </c>
      <c r="V125" s="12">
        <v>0.90781790048469924</v>
      </c>
      <c r="W125" s="4"/>
    </row>
    <row r="126" spans="1:23" s="20" customFormat="1" ht="25.5" outlineLevel="1" x14ac:dyDescent="0.25">
      <c r="A126" s="15" t="s">
        <v>172</v>
      </c>
      <c r="B126" s="16" t="s">
        <v>173</v>
      </c>
      <c r="C126" s="15" t="s">
        <v>172</v>
      </c>
      <c r="D126" s="17">
        <f>SUM(D127:D129)</f>
        <v>95955162</v>
      </c>
      <c r="E126" s="17">
        <f t="shared" ref="E126:I126" si="54">SUM(E127:E129)</f>
        <v>0</v>
      </c>
      <c r="F126" s="17">
        <f t="shared" si="54"/>
        <v>152659501.09999999</v>
      </c>
      <c r="G126" s="17">
        <f t="shared" si="54"/>
        <v>0</v>
      </c>
      <c r="H126" s="17">
        <f t="shared" si="54"/>
        <v>0</v>
      </c>
      <c r="I126" s="17">
        <f t="shared" si="54"/>
        <v>0</v>
      </c>
      <c r="J126" s="36">
        <f t="shared" si="22"/>
        <v>-95955162</v>
      </c>
      <c r="K126" s="36">
        <f t="shared" si="33"/>
        <v>-100</v>
      </c>
      <c r="L126" s="36">
        <f t="shared" si="23"/>
        <v>-152659501.09999999</v>
      </c>
      <c r="M126" s="36">
        <f t="shared" si="35"/>
        <v>-100</v>
      </c>
      <c r="N126" s="36">
        <f t="shared" si="34"/>
        <v>1.5909462077715006</v>
      </c>
      <c r="O126" s="36">
        <f t="shared" si="36"/>
        <v>0</v>
      </c>
      <c r="P126" s="87" t="s">
        <v>195</v>
      </c>
      <c r="Q126" s="87" t="s">
        <v>195</v>
      </c>
      <c r="R126" s="18">
        <v>96.228257795623975</v>
      </c>
      <c r="S126" s="17">
        <v>-94958000</v>
      </c>
      <c r="T126" s="18">
        <v>96.228257795623975</v>
      </c>
      <c r="U126" s="17">
        <v>0</v>
      </c>
      <c r="V126" s="18">
        <v>96.228257795623975</v>
      </c>
      <c r="W126" s="19"/>
    </row>
    <row r="127" spans="1:23" s="5" customFormat="1" ht="38.25" outlineLevel="2" x14ac:dyDescent="0.25">
      <c r="A127" s="10"/>
      <c r="B127" s="82" t="s">
        <v>175</v>
      </c>
      <c r="C127" s="81" t="s">
        <v>174</v>
      </c>
      <c r="D127" s="6">
        <v>1083162</v>
      </c>
      <c r="E127" s="6"/>
      <c r="F127" s="6">
        <v>0</v>
      </c>
      <c r="G127" s="6">
        <v>0</v>
      </c>
      <c r="H127" s="6">
        <v>0</v>
      </c>
      <c r="I127" s="6">
        <v>0</v>
      </c>
      <c r="J127" s="6">
        <f t="shared" si="22"/>
        <v>-1083162</v>
      </c>
      <c r="K127" s="6">
        <f t="shared" si="33"/>
        <v>-100</v>
      </c>
      <c r="L127" s="35">
        <f t="shared" si="23"/>
        <v>0</v>
      </c>
      <c r="M127" s="35" t="s">
        <v>195</v>
      </c>
      <c r="N127" s="35">
        <f t="shared" si="34"/>
        <v>0</v>
      </c>
      <c r="O127" s="87" t="s">
        <v>195</v>
      </c>
      <c r="P127" s="87" t="s">
        <v>195</v>
      </c>
      <c r="Q127" s="87" t="s">
        <v>195</v>
      </c>
      <c r="R127" s="12"/>
      <c r="S127" s="2"/>
      <c r="T127" s="12"/>
      <c r="U127" s="2"/>
      <c r="V127" s="12"/>
      <c r="W127" s="4"/>
    </row>
    <row r="128" spans="1:23" s="5" customFormat="1" ht="38.25" outlineLevel="2" x14ac:dyDescent="0.25">
      <c r="A128" s="10"/>
      <c r="B128" s="11" t="s">
        <v>277</v>
      </c>
      <c r="C128" s="55" t="s">
        <v>204</v>
      </c>
      <c r="D128" s="6">
        <v>94872000</v>
      </c>
      <c r="E128" s="6"/>
      <c r="F128" s="6">
        <v>152415000</v>
      </c>
      <c r="G128" s="6">
        <v>0</v>
      </c>
      <c r="H128" s="6">
        <v>0</v>
      </c>
      <c r="I128" s="6">
        <v>0</v>
      </c>
      <c r="J128" s="6">
        <f t="shared" ref="J128" si="55">G128-D128</f>
        <v>-94872000</v>
      </c>
      <c r="K128" s="6">
        <f t="shared" ref="K128" si="56">G128/D128*100-100</f>
        <v>-100</v>
      </c>
      <c r="L128" s="35">
        <f t="shared" ref="L128" si="57">G128-F128</f>
        <v>-152415000</v>
      </c>
      <c r="M128" s="35" t="s">
        <v>195</v>
      </c>
      <c r="N128" s="35">
        <f t="shared" ref="N128" si="58">F128/D128</f>
        <v>1.6065330129015938</v>
      </c>
      <c r="O128" s="86">
        <f t="shared" si="36"/>
        <v>0</v>
      </c>
      <c r="P128" s="87" t="s">
        <v>195</v>
      </c>
      <c r="Q128" s="87" t="s">
        <v>195</v>
      </c>
      <c r="R128" s="12"/>
      <c r="S128" s="2"/>
      <c r="T128" s="12"/>
      <c r="U128" s="2"/>
      <c r="V128" s="12"/>
      <c r="W128" s="4"/>
    </row>
    <row r="129" spans="1:23" s="5" customFormat="1" ht="51" outlineLevel="2" x14ac:dyDescent="0.25">
      <c r="A129" s="10"/>
      <c r="B129" s="11" t="s">
        <v>278</v>
      </c>
      <c r="C129" s="55" t="s">
        <v>205</v>
      </c>
      <c r="D129" s="6">
        <v>0</v>
      </c>
      <c r="E129" s="6"/>
      <c r="F129" s="6">
        <v>244501.1</v>
      </c>
      <c r="G129" s="6">
        <v>0</v>
      </c>
      <c r="H129" s="6">
        <v>0</v>
      </c>
      <c r="I129" s="6">
        <v>0</v>
      </c>
      <c r="J129" s="6">
        <f t="shared" si="22"/>
        <v>0</v>
      </c>
      <c r="K129" s="6" t="e">
        <f t="shared" si="33"/>
        <v>#DIV/0!</v>
      </c>
      <c r="L129" s="35">
        <f t="shared" si="23"/>
        <v>-244501.1</v>
      </c>
      <c r="M129" s="35" t="s">
        <v>195</v>
      </c>
      <c r="N129" s="86" t="s">
        <v>195</v>
      </c>
      <c r="O129" s="86">
        <f t="shared" si="36"/>
        <v>0</v>
      </c>
      <c r="P129" s="87" t="s">
        <v>195</v>
      </c>
      <c r="Q129" s="87" t="s">
        <v>195</v>
      </c>
      <c r="R129" s="12"/>
      <c r="S129" s="2"/>
      <c r="T129" s="12"/>
      <c r="U129" s="2"/>
      <c r="V129" s="12"/>
      <c r="W129" s="4"/>
    </row>
    <row r="130" spans="1:23" s="20" customFormat="1" outlineLevel="1" x14ac:dyDescent="0.25">
      <c r="A130" s="15" t="s">
        <v>176</v>
      </c>
      <c r="B130" s="16" t="s">
        <v>177</v>
      </c>
      <c r="C130" s="15" t="s">
        <v>176</v>
      </c>
      <c r="D130" s="17">
        <f>SUM(D131:D131)</f>
        <v>1000</v>
      </c>
      <c r="E130" s="17">
        <v>1000</v>
      </c>
      <c r="F130" s="17">
        <f>SUM(F131)</f>
        <v>54375.8</v>
      </c>
      <c r="G130" s="17">
        <f t="shared" ref="G130:I130" si="59">SUM(G131)</f>
        <v>0</v>
      </c>
      <c r="H130" s="17">
        <f t="shared" si="59"/>
        <v>0</v>
      </c>
      <c r="I130" s="17">
        <f t="shared" si="59"/>
        <v>0</v>
      </c>
      <c r="J130" s="36">
        <f t="shared" si="22"/>
        <v>-1000</v>
      </c>
      <c r="K130" s="36">
        <f t="shared" si="33"/>
        <v>-100</v>
      </c>
      <c r="L130" s="36">
        <f t="shared" si="23"/>
        <v>-54375.8</v>
      </c>
      <c r="M130" s="36">
        <f t="shared" si="35"/>
        <v>-100</v>
      </c>
      <c r="N130" s="36">
        <f t="shared" si="34"/>
        <v>54.375800000000005</v>
      </c>
      <c r="O130" s="36">
        <f t="shared" si="36"/>
        <v>0</v>
      </c>
      <c r="P130" s="36" t="s">
        <v>195</v>
      </c>
      <c r="Q130" s="37" t="s">
        <v>195</v>
      </c>
      <c r="R130" s="18">
        <v>1</v>
      </c>
      <c r="S130" s="17">
        <v>0</v>
      </c>
      <c r="T130" s="18">
        <v>1</v>
      </c>
      <c r="U130" s="17">
        <v>0</v>
      </c>
      <c r="V130" s="18">
        <v>1</v>
      </c>
      <c r="W130" s="19"/>
    </row>
    <row r="131" spans="1:23" s="5" customFormat="1" ht="25.5" outlineLevel="2" x14ac:dyDescent="0.25">
      <c r="A131" s="10" t="s">
        <v>178</v>
      </c>
      <c r="B131" s="11" t="s">
        <v>179</v>
      </c>
      <c r="C131" s="10" t="s">
        <v>178</v>
      </c>
      <c r="D131" s="6">
        <v>1000</v>
      </c>
      <c r="E131" s="6">
        <v>1000</v>
      </c>
      <c r="F131" s="6">
        <v>54375.8</v>
      </c>
      <c r="G131" s="6">
        <v>0</v>
      </c>
      <c r="H131" s="6">
        <v>0</v>
      </c>
      <c r="I131" s="6">
        <v>0</v>
      </c>
      <c r="J131" s="6">
        <f t="shared" si="22"/>
        <v>-1000</v>
      </c>
      <c r="K131" s="6">
        <f t="shared" si="33"/>
        <v>-100</v>
      </c>
      <c r="L131" s="35">
        <f t="shared" si="23"/>
        <v>-54375.8</v>
      </c>
      <c r="M131" s="35">
        <f t="shared" si="35"/>
        <v>-100</v>
      </c>
      <c r="N131" s="35">
        <f t="shared" si="34"/>
        <v>54.375800000000005</v>
      </c>
      <c r="O131" s="35">
        <f t="shared" si="36"/>
        <v>0</v>
      </c>
      <c r="P131" s="35" t="s">
        <v>195</v>
      </c>
      <c r="Q131" s="38" t="s">
        <v>195</v>
      </c>
      <c r="R131" s="12">
        <v>1</v>
      </c>
      <c r="S131" s="2">
        <v>0</v>
      </c>
      <c r="T131" s="12">
        <v>1</v>
      </c>
      <c r="U131" s="2">
        <v>0</v>
      </c>
      <c r="V131" s="12">
        <v>1</v>
      </c>
      <c r="W131" s="4"/>
    </row>
    <row r="132" spans="1:23" s="20" customFormat="1" ht="102" outlineLevel="1" x14ac:dyDescent="0.25">
      <c r="A132" s="15" t="s">
        <v>180</v>
      </c>
      <c r="B132" s="16" t="s">
        <v>181</v>
      </c>
      <c r="C132" s="15" t="s">
        <v>180</v>
      </c>
      <c r="D132" s="17">
        <f>SUM(D133:D134)</f>
        <v>790786.19000000006</v>
      </c>
      <c r="E132" s="17">
        <v>771480.8</v>
      </c>
      <c r="F132" s="17">
        <f>SUM(F134)</f>
        <v>0</v>
      </c>
      <c r="G132" s="17">
        <f t="shared" ref="G132:I132" si="60">SUM(G134)</f>
        <v>0</v>
      </c>
      <c r="H132" s="17">
        <f t="shared" si="60"/>
        <v>0</v>
      </c>
      <c r="I132" s="17">
        <f t="shared" si="60"/>
        <v>0</v>
      </c>
      <c r="J132" s="36">
        <f t="shared" si="22"/>
        <v>-790786.19000000006</v>
      </c>
      <c r="K132" s="36">
        <f t="shared" si="33"/>
        <v>-100</v>
      </c>
      <c r="L132" s="36">
        <f t="shared" si="23"/>
        <v>0</v>
      </c>
      <c r="M132" s="86" t="s">
        <v>195</v>
      </c>
      <c r="N132" s="36">
        <f t="shared" si="34"/>
        <v>0</v>
      </c>
      <c r="O132" s="86" t="s">
        <v>195</v>
      </c>
      <c r="P132" s="36" t="s">
        <v>195</v>
      </c>
      <c r="Q132" s="37" t="s">
        <v>195</v>
      </c>
      <c r="R132" s="18">
        <v>1</v>
      </c>
      <c r="S132" s="17">
        <v>0</v>
      </c>
      <c r="T132" s="18">
        <v>1</v>
      </c>
      <c r="U132" s="17">
        <v>0</v>
      </c>
      <c r="V132" s="18">
        <v>1</v>
      </c>
      <c r="W132" s="19"/>
    </row>
    <row r="133" spans="1:23" s="8" customFormat="1" ht="38.25" outlineLevel="1" x14ac:dyDescent="0.25">
      <c r="A133" s="57"/>
      <c r="B133" s="58" t="s">
        <v>279</v>
      </c>
      <c r="C133" s="59" t="s">
        <v>206</v>
      </c>
      <c r="D133" s="6">
        <v>19305.39</v>
      </c>
      <c r="E133" s="6"/>
      <c r="F133" s="6">
        <v>0</v>
      </c>
      <c r="G133" s="6">
        <v>0</v>
      </c>
      <c r="H133" s="6">
        <v>0</v>
      </c>
      <c r="I133" s="6">
        <v>0</v>
      </c>
      <c r="J133" s="6">
        <f t="shared" si="22"/>
        <v>-19305.39</v>
      </c>
      <c r="K133" s="6">
        <f t="shared" si="33"/>
        <v>-100</v>
      </c>
      <c r="L133" s="35">
        <f t="shared" si="23"/>
        <v>0</v>
      </c>
      <c r="M133" s="35" t="s">
        <v>195</v>
      </c>
      <c r="N133" s="35">
        <f t="shared" si="34"/>
        <v>0</v>
      </c>
      <c r="O133" s="35" t="s">
        <v>195</v>
      </c>
      <c r="P133" s="35" t="s">
        <v>195</v>
      </c>
      <c r="Q133" s="38" t="s">
        <v>195</v>
      </c>
      <c r="R133" s="60"/>
      <c r="S133" s="6"/>
      <c r="T133" s="60"/>
      <c r="U133" s="6"/>
      <c r="V133" s="60"/>
      <c r="W133" s="7"/>
    </row>
    <row r="134" spans="1:23" s="5" customFormat="1" ht="38.25" outlineLevel="2" x14ac:dyDescent="0.25">
      <c r="A134" s="10" t="s">
        <v>182</v>
      </c>
      <c r="B134" s="11" t="s">
        <v>183</v>
      </c>
      <c r="C134" s="10" t="s">
        <v>182</v>
      </c>
      <c r="D134" s="6">
        <v>771480.8</v>
      </c>
      <c r="E134" s="6">
        <v>771480.8</v>
      </c>
      <c r="F134" s="6">
        <v>0</v>
      </c>
      <c r="G134" s="6">
        <v>0</v>
      </c>
      <c r="H134" s="6">
        <v>0</v>
      </c>
      <c r="I134" s="6">
        <v>0</v>
      </c>
      <c r="J134" s="6">
        <f t="shared" si="22"/>
        <v>-771480.8</v>
      </c>
      <c r="K134" s="6" t="s">
        <v>195</v>
      </c>
      <c r="L134" s="35">
        <f t="shared" si="23"/>
        <v>0</v>
      </c>
      <c r="M134" s="86" t="s">
        <v>195</v>
      </c>
      <c r="N134" s="35" t="s">
        <v>195</v>
      </c>
      <c r="O134" s="86" t="s">
        <v>195</v>
      </c>
      <c r="P134" s="35" t="s">
        <v>195</v>
      </c>
      <c r="Q134" s="38" t="s">
        <v>195</v>
      </c>
      <c r="R134" s="12">
        <v>1</v>
      </c>
      <c r="S134" s="2">
        <v>0</v>
      </c>
      <c r="T134" s="12">
        <v>1</v>
      </c>
      <c r="U134" s="2">
        <v>0</v>
      </c>
      <c r="V134" s="12">
        <v>1</v>
      </c>
      <c r="W134" s="4"/>
    </row>
    <row r="135" spans="1:23" s="20" customFormat="1" ht="51" outlineLevel="1" x14ac:dyDescent="0.25">
      <c r="A135" s="15" t="s">
        <v>184</v>
      </c>
      <c r="B135" s="16" t="s">
        <v>185</v>
      </c>
      <c r="C135" s="15" t="s">
        <v>184</v>
      </c>
      <c r="D135" s="17">
        <f>SUM(D136)</f>
        <v>-34339.760000000002</v>
      </c>
      <c r="E135" s="17">
        <v>-34339.760000000002</v>
      </c>
      <c r="F135" s="17">
        <f>SUM(F136)</f>
        <v>0</v>
      </c>
      <c r="G135" s="17">
        <f t="shared" ref="G135:I135" si="61">SUM(G136)</f>
        <v>0</v>
      </c>
      <c r="H135" s="17">
        <f t="shared" si="61"/>
        <v>0</v>
      </c>
      <c r="I135" s="17">
        <f t="shared" si="61"/>
        <v>0</v>
      </c>
      <c r="J135" s="36">
        <f t="shared" si="22"/>
        <v>34339.760000000002</v>
      </c>
      <c r="K135" s="36">
        <f t="shared" si="33"/>
        <v>-100</v>
      </c>
      <c r="L135" s="36">
        <f t="shared" si="23"/>
        <v>0</v>
      </c>
      <c r="M135" s="86" t="s">
        <v>195</v>
      </c>
      <c r="N135" s="36">
        <f t="shared" si="34"/>
        <v>0</v>
      </c>
      <c r="O135" s="86" t="s">
        <v>195</v>
      </c>
      <c r="P135" s="36" t="s">
        <v>195</v>
      </c>
      <c r="Q135" s="37" t="s">
        <v>195</v>
      </c>
      <c r="R135" s="18"/>
      <c r="S135" s="17">
        <v>34339.760000000002</v>
      </c>
      <c r="T135" s="18"/>
      <c r="U135" s="17">
        <v>0</v>
      </c>
      <c r="V135" s="18"/>
      <c r="W135" s="19"/>
    </row>
    <row r="136" spans="1:23" s="5" customFormat="1" ht="51" outlineLevel="2" x14ac:dyDescent="0.25">
      <c r="A136" s="10" t="s">
        <v>186</v>
      </c>
      <c r="B136" s="11" t="s">
        <v>187</v>
      </c>
      <c r="C136" s="10" t="s">
        <v>186</v>
      </c>
      <c r="D136" s="6">
        <v>-34339.760000000002</v>
      </c>
      <c r="E136" s="6">
        <v>-34339.760000000002</v>
      </c>
      <c r="F136" s="6">
        <v>0</v>
      </c>
      <c r="G136" s="6">
        <v>0</v>
      </c>
      <c r="H136" s="6">
        <v>0</v>
      </c>
      <c r="I136" s="6">
        <v>0</v>
      </c>
      <c r="J136" s="6">
        <f t="shared" si="22"/>
        <v>34339.760000000002</v>
      </c>
      <c r="K136" s="6">
        <f t="shared" si="33"/>
        <v>-100</v>
      </c>
      <c r="L136" s="35">
        <f t="shared" si="23"/>
        <v>0</v>
      </c>
      <c r="M136" s="86" t="s">
        <v>195</v>
      </c>
      <c r="N136" s="35">
        <f t="shared" si="34"/>
        <v>0</v>
      </c>
      <c r="O136" s="86" t="s">
        <v>195</v>
      </c>
      <c r="P136" s="35" t="s">
        <v>195</v>
      </c>
      <c r="Q136" s="38" t="s">
        <v>195</v>
      </c>
      <c r="R136" s="12"/>
      <c r="S136" s="2">
        <v>34339.760000000002</v>
      </c>
      <c r="T136" s="12"/>
      <c r="U136" s="2">
        <v>0</v>
      </c>
      <c r="V136" s="12"/>
      <c r="W136" s="4"/>
    </row>
    <row r="137" spans="1:23" s="5" customFormat="1" ht="12.75" customHeight="1" x14ac:dyDescent="0.25">
      <c r="A137" s="101" t="s">
        <v>188</v>
      </c>
      <c r="B137" s="102"/>
      <c r="C137" s="102"/>
      <c r="D137" s="41">
        <f t="shared" ref="D137:I137" si="62">D96+D10</f>
        <v>2409993933.2400002</v>
      </c>
      <c r="E137" s="41">
        <f t="shared" si="62"/>
        <v>2036021715.8900001</v>
      </c>
      <c r="F137" s="41">
        <f t="shared" si="62"/>
        <v>2808404955.1399999</v>
      </c>
      <c r="G137" s="41">
        <f t="shared" si="62"/>
        <v>2646019967.6099997</v>
      </c>
      <c r="H137" s="41">
        <f t="shared" si="62"/>
        <v>2499397527.3099999</v>
      </c>
      <c r="I137" s="41">
        <f t="shared" si="62"/>
        <v>2598142005.5900002</v>
      </c>
      <c r="J137" s="36">
        <f t="shared" si="22"/>
        <v>236026034.36999941</v>
      </c>
      <c r="K137" s="36">
        <f t="shared" si="33"/>
        <v>9.7936360384395442</v>
      </c>
      <c r="L137" s="36">
        <f>G137-F137</f>
        <v>-162384987.53000021</v>
      </c>
      <c r="M137" s="36">
        <f t="shared" si="35"/>
        <v>-5.7821072859453437</v>
      </c>
      <c r="N137" s="36">
        <f t="shared" si="34"/>
        <v>1.1653161928770397</v>
      </c>
      <c r="O137" s="36">
        <f t="shared" si="36"/>
        <v>0.94217892714054652</v>
      </c>
      <c r="P137" s="36">
        <f t="shared" si="37"/>
        <v>0.9445875533462299</v>
      </c>
      <c r="Q137" s="37">
        <f t="shared" si="38"/>
        <v>1.0395073121426486</v>
      </c>
      <c r="R137" s="33">
        <v>0.87130100443466507</v>
      </c>
      <c r="S137" s="3">
        <v>300738721.12</v>
      </c>
      <c r="T137" s="33">
        <v>0.87130100443466507</v>
      </c>
      <c r="U137" s="3">
        <v>0</v>
      </c>
      <c r="V137" s="33">
        <v>0.98772207212426244</v>
      </c>
      <c r="W137" s="4"/>
    </row>
    <row r="138" spans="1:23" s="5" customFormat="1" ht="12.75" customHeight="1" x14ac:dyDescent="0.25">
      <c r="A138" s="4"/>
      <c r="B138" s="4"/>
      <c r="C138" s="4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4"/>
      <c r="Q138" s="39"/>
      <c r="R138" s="4"/>
      <c r="S138" s="4"/>
      <c r="T138" s="4"/>
      <c r="U138" s="4"/>
      <c r="V138" s="4"/>
      <c r="W138" s="4"/>
    </row>
    <row r="139" spans="1:23" s="5" customFormat="1" x14ac:dyDescent="0.25">
      <c r="A139" s="90"/>
      <c r="B139" s="91"/>
      <c r="C139" s="91"/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34"/>
      <c r="S139" s="34"/>
      <c r="T139" s="34"/>
      <c r="U139" s="34"/>
      <c r="V139" s="34"/>
      <c r="W139" s="4"/>
    </row>
    <row r="140" spans="1:23" s="5" customFormat="1" x14ac:dyDescent="0.25"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Q140" s="40"/>
    </row>
    <row r="141" spans="1:23" s="5" customFormat="1" x14ac:dyDescent="0.25"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Q141" s="40"/>
    </row>
  </sheetData>
  <mergeCells count="17">
    <mergeCell ref="A139:Q139"/>
    <mergeCell ref="A137:C137"/>
    <mergeCell ref="A7:A8"/>
    <mergeCell ref="B7:B8"/>
    <mergeCell ref="C7:C8"/>
    <mergeCell ref="D7:D8"/>
    <mergeCell ref="U7:V7"/>
    <mergeCell ref="A2:V2"/>
    <mergeCell ref="A3:V3"/>
    <mergeCell ref="A5:T5"/>
    <mergeCell ref="F7:F8"/>
    <mergeCell ref="S7:T7"/>
    <mergeCell ref="G7:I7"/>
    <mergeCell ref="J7:K7"/>
    <mergeCell ref="L7:M7"/>
    <mergeCell ref="N7:Q7"/>
    <mergeCell ref="B4:Q4"/>
  </mergeCells>
  <pageMargins left="0.39374999999999999" right="0.39374999999999999" top="0.59027779999999996" bottom="0.59027779999999996" header="0.39374999999999999" footer="0.39374999999999999"/>
  <pageSetup paperSize="9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E1D0FF16-CD6B-405E-ABDC-35C259013B6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Бандуристова Ирина Вадимовна</dc:creator>
  <cp:lastModifiedBy>Гмырина-ЕН</cp:lastModifiedBy>
  <dcterms:created xsi:type="dcterms:W3CDTF">2019-11-11T09:27:36Z</dcterms:created>
  <dcterms:modified xsi:type="dcterms:W3CDTF">2020-12-18T12:21:49Z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Исполнение ДОХОДЫ.xlsx</vt:lpwstr>
  </property>
  <property fmtid="{D5CDD505-2E9C-101B-9397-08002B2CF9AE}" pid="3" name="Название отчета">
    <vt:lpwstr>Исполнение ДОХОДЫ.xlsx</vt:lpwstr>
  </property>
  <property fmtid="{D5CDD505-2E9C-101B-9397-08002B2CF9AE}" pid="4" name="Версия клиента">
    <vt:lpwstr>19.2.20.9190</vt:lpwstr>
  </property>
  <property fmtid="{D5CDD505-2E9C-101B-9397-08002B2CF9AE}" pid="5" name="Версия базы">
    <vt:lpwstr>19.2.2804.4748245</vt:lpwstr>
  </property>
  <property fmtid="{D5CDD505-2E9C-101B-9397-08002B2CF9AE}" pid="6" name="Тип сервера">
    <vt:lpwstr>MSSQL</vt:lpwstr>
  </property>
  <property fmtid="{D5CDD505-2E9C-101B-9397-08002B2CF9AE}" pid="7" name="Сервер">
    <vt:lpwstr>madm-sql2008</vt:lpwstr>
  </property>
  <property fmtid="{D5CDD505-2E9C-101B-9397-08002B2CF9AE}" pid="8" name="База">
    <vt:lpwstr>agb_2019</vt:lpwstr>
  </property>
  <property fmtid="{D5CDD505-2E9C-101B-9397-08002B2CF9AE}" pid="9" name="Пользователь">
    <vt:lpwstr>бандуристоваив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