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9440" windowHeight="7935"/>
  </bookViews>
  <sheets>
    <sheet name="Эффективность " sheetId="6" r:id="rId1"/>
    <sheet name="Лист3" sheetId="3" r:id="rId2"/>
  </sheets>
  <definedNames>
    <definedName name="_xlnm.Print_Area" localSheetId="0">'Эффективность '!$A$1:$H$209</definedName>
  </definedNames>
  <calcPr calcId="125725"/>
</workbook>
</file>

<file path=xl/calcChain.xml><?xml version="1.0" encoding="utf-8"?>
<calcChain xmlns="http://schemas.openxmlformats.org/spreadsheetml/2006/main">
  <c r="G179" i="6"/>
  <c r="G187"/>
  <c r="F63" i="3"/>
  <c r="F62"/>
  <c r="F61"/>
  <c r="F60"/>
  <c r="E65"/>
  <c r="E63"/>
  <c r="E62"/>
  <c r="E61"/>
  <c r="E60" s="1"/>
  <c r="D65"/>
  <c r="D60"/>
  <c r="D63"/>
  <c r="D62"/>
  <c r="D61"/>
  <c r="F56"/>
  <c r="E55"/>
  <c r="D55"/>
  <c r="F54"/>
  <c r="F53"/>
  <c r="F52"/>
  <c r="E51"/>
  <c r="D51"/>
  <c r="F49"/>
  <c r="F48"/>
  <c r="E47"/>
  <c r="D47"/>
  <c r="F46"/>
  <c r="F45"/>
  <c r="F44"/>
  <c r="E43"/>
  <c r="D43"/>
  <c r="F42"/>
  <c r="F41"/>
  <c r="F40"/>
  <c r="E39"/>
  <c r="D39"/>
  <c r="F36"/>
  <c r="E35"/>
  <c r="D35"/>
  <c r="F32"/>
  <c r="E31"/>
  <c r="D31"/>
  <c r="F29"/>
  <c r="F28"/>
  <c r="E27"/>
  <c r="D27"/>
  <c r="F25"/>
  <c r="F24"/>
  <c r="E23"/>
  <c r="D23"/>
  <c r="F22"/>
  <c r="F21"/>
  <c r="F20"/>
  <c r="E19"/>
  <c r="D19"/>
  <c r="F16"/>
  <c r="E15"/>
  <c r="D15"/>
  <c r="F13"/>
  <c r="F12"/>
  <c r="E11"/>
  <c r="D11"/>
  <c r="F10"/>
  <c r="F9"/>
  <c r="F8"/>
  <c r="F5"/>
  <c r="F4"/>
  <c r="E7"/>
  <c r="D7"/>
  <c r="F3"/>
  <c r="G11" i="6"/>
  <c r="D55"/>
  <c r="G55" s="1"/>
  <c r="G206"/>
  <c r="G205"/>
  <c r="G204"/>
  <c r="F203"/>
  <c r="E203"/>
  <c r="D203"/>
  <c r="G202"/>
  <c r="G198" s="1"/>
  <c r="G201"/>
  <c r="G200"/>
  <c r="G196" s="1"/>
  <c r="F199"/>
  <c r="E199"/>
  <c r="D199"/>
  <c r="G197"/>
  <c r="G194"/>
  <c r="G193"/>
  <c r="G192"/>
  <c r="F191"/>
  <c r="E191"/>
  <c r="G191" s="1"/>
  <c r="D191"/>
  <c r="G190"/>
  <c r="G189"/>
  <c r="F187"/>
  <c r="G186"/>
  <c r="G185"/>
  <c r="F183"/>
  <c r="E183"/>
  <c r="D183"/>
  <c r="G183" s="1"/>
  <c r="G182"/>
  <c r="G178"/>
  <c r="G177"/>
  <c r="F175"/>
  <c r="E175"/>
  <c r="D175"/>
  <c r="G175" s="1"/>
  <c r="G174"/>
  <c r="G173"/>
  <c r="G172"/>
  <c r="F171"/>
  <c r="E171"/>
  <c r="D171"/>
  <c r="G170"/>
  <c r="G169"/>
  <c r="G168"/>
  <c r="F167"/>
  <c r="E167"/>
  <c r="D167"/>
  <c r="G166"/>
  <c r="G165"/>
  <c r="G164"/>
  <c r="F163"/>
  <c r="E163"/>
  <c r="D163"/>
  <c r="G163" s="1"/>
  <c r="G160"/>
  <c r="F159"/>
  <c r="G158"/>
  <c r="G157"/>
  <c r="G156"/>
  <c r="F155"/>
  <c r="E155"/>
  <c r="D155"/>
  <c r="G154"/>
  <c r="G153"/>
  <c r="G152"/>
  <c r="G151"/>
  <c r="F151"/>
  <c r="E151"/>
  <c r="G150"/>
  <c r="G142" s="1"/>
  <c r="G149"/>
  <c r="G148"/>
  <c r="F147"/>
  <c r="E147"/>
  <c r="G147" s="1"/>
  <c r="G146"/>
  <c r="G145"/>
  <c r="F143"/>
  <c r="E143"/>
  <c r="D143"/>
  <c r="G140"/>
  <c r="F139"/>
  <c r="G137"/>
  <c r="G136"/>
  <c r="F135"/>
  <c r="E135"/>
  <c r="D135"/>
  <c r="G134"/>
  <c r="G130" s="1"/>
  <c r="G133"/>
  <c r="G132"/>
  <c r="F131"/>
  <c r="E131"/>
  <c r="G129"/>
  <c r="G128"/>
  <c r="F127"/>
  <c r="G126"/>
  <c r="G125"/>
  <c r="G121" s="1"/>
  <c r="G124"/>
  <c r="F123"/>
  <c r="E123"/>
  <c r="G123" s="1"/>
  <c r="G119" s="1"/>
  <c r="D123"/>
  <c r="G122"/>
  <c r="G120"/>
  <c r="F119"/>
  <c r="G118"/>
  <c r="G117"/>
  <c r="G116"/>
  <c r="F115"/>
  <c r="E115"/>
  <c r="D115"/>
  <c r="G115" s="1"/>
  <c r="G114"/>
  <c r="G113"/>
  <c r="G112"/>
  <c r="F111"/>
  <c r="E111"/>
  <c r="D111"/>
  <c r="G110"/>
  <c r="G108"/>
  <c r="G104" s="1"/>
  <c r="F107"/>
  <c r="E107"/>
  <c r="D107"/>
  <c r="G106"/>
  <c r="F103"/>
  <c r="G102"/>
  <c r="G101"/>
  <c r="G100"/>
  <c r="F99"/>
  <c r="E99"/>
  <c r="D99"/>
  <c r="G98"/>
  <c r="G90" s="1"/>
  <c r="G97"/>
  <c r="F95"/>
  <c r="E95"/>
  <c r="D95"/>
  <c r="G95" s="1"/>
  <c r="G94"/>
  <c r="G93"/>
  <c r="G92"/>
  <c r="F91"/>
  <c r="E91"/>
  <c r="D91"/>
  <c r="G88"/>
  <c r="F87"/>
  <c r="G86"/>
  <c r="G85"/>
  <c r="G84"/>
  <c r="F83"/>
  <c r="E83"/>
  <c r="D83"/>
  <c r="G82"/>
  <c r="G78" s="1"/>
  <c r="G81"/>
  <c r="G80"/>
  <c r="F79"/>
  <c r="E79"/>
  <c r="D79"/>
  <c r="G77"/>
  <c r="G76"/>
  <c r="F75"/>
  <c r="F74"/>
  <c r="E74"/>
  <c r="D74"/>
  <c r="B74"/>
  <c r="F73"/>
  <c r="B73"/>
  <c r="G72"/>
  <c r="G71"/>
  <c r="F70"/>
  <c r="E70"/>
  <c r="G70" s="1"/>
  <c r="G69"/>
  <c r="G68"/>
  <c r="F67"/>
  <c r="E67"/>
  <c r="D67"/>
  <c r="G66"/>
  <c r="G65"/>
  <c r="G64"/>
  <c r="F63"/>
  <c r="E63"/>
  <c r="D63"/>
  <c r="G63" s="1"/>
  <c r="G62"/>
  <c r="G61"/>
  <c r="G60"/>
  <c r="G52" s="1"/>
  <c r="F59"/>
  <c r="E59"/>
  <c r="D59"/>
  <c r="G57"/>
  <c r="G56"/>
  <c r="F55"/>
  <c r="E55"/>
  <c r="F51"/>
  <c r="G50"/>
  <c r="G49"/>
  <c r="G48"/>
  <c r="G36" s="1"/>
  <c r="F47"/>
  <c r="E47"/>
  <c r="D47"/>
  <c r="G47" s="1"/>
  <c r="G46"/>
  <c r="G45"/>
  <c r="G44"/>
  <c r="F43"/>
  <c r="E43"/>
  <c r="D43"/>
  <c r="G43" s="1"/>
  <c r="G42"/>
  <c r="G41"/>
  <c r="G40"/>
  <c r="F39"/>
  <c r="E39"/>
  <c r="D39"/>
  <c r="F35"/>
  <c r="G34"/>
  <c r="G33"/>
  <c r="G32"/>
  <c r="F31"/>
  <c r="E31"/>
  <c r="D31"/>
  <c r="G30"/>
  <c r="G29"/>
  <c r="G28"/>
  <c r="G24" s="1"/>
  <c r="F27"/>
  <c r="E27"/>
  <c r="D27"/>
  <c r="G27" s="1"/>
  <c r="G26"/>
  <c r="F23"/>
  <c r="G22"/>
  <c r="G21"/>
  <c r="G20"/>
  <c r="F19"/>
  <c r="E19"/>
  <c r="D19"/>
  <c r="G19" s="1"/>
  <c r="G18"/>
  <c r="G17"/>
  <c r="G9" s="1"/>
  <c r="G16"/>
  <c r="G15"/>
  <c r="F15"/>
  <c r="E15"/>
  <c r="D15"/>
  <c r="G14"/>
  <c r="G10" s="1"/>
  <c r="F11"/>
  <c r="E11"/>
  <c r="F7"/>
  <c r="F55" i="3" l="1"/>
  <c r="F35"/>
  <c r="F43"/>
  <c r="F39"/>
  <c r="F47"/>
  <c r="F51"/>
  <c r="F27"/>
  <c r="F31"/>
  <c r="F19"/>
  <c r="F23"/>
  <c r="F11"/>
  <c r="F15"/>
  <c r="F7"/>
  <c r="G162" i="6"/>
  <c r="G8"/>
  <c r="G54"/>
  <c r="G67"/>
  <c r="G79"/>
  <c r="G89"/>
  <c r="G167"/>
  <c r="G161"/>
  <c r="G199"/>
  <c r="G31"/>
  <c r="G23" s="1"/>
  <c r="G25"/>
  <c r="G39"/>
  <c r="G37"/>
  <c r="G91"/>
  <c r="G111"/>
  <c r="G135"/>
  <c r="G143"/>
  <c r="G155"/>
  <c r="G171"/>
  <c r="G203"/>
  <c r="G38"/>
  <c r="G59"/>
  <c r="G53"/>
  <c r="G83"/>
  <c r="G99"/>
  <c r="G107"/>
  <c r="G103" s="1"/>
  <c r="G131"/>
  <c r="G141"/>
  <c r="G74"/>
  <c r="G73" s="1"/>
  <c r="G87"/>
  <c r="G7"/>
  <c r="G35"/>
  <c r="G51"/>
  <c r="G75"/>
  <c r="G195"/>
  <c r="G159"/>
  <c r="G139" l="1"/>
  <c r="G127"/>
</calcChain>
</file>

<file path=xl/sharedStrings.xml><?xml version="1.0" encoding="utf-8"?>
<sst xmlns="http://schemas.openxmlformats.org/spreadsheetml/2006/main" count="471" uniqueCount="127">
  <si>
    <t>Наименование программы (подпрограммы)</t>
  </si>
  <si>
    <t>1.</t>
  </si>
  <si>
    <t>1.1.</t>
  </si>
  <si>
    <t>1.2.</t>
  </si>
  <si>
    <t>1.3.</t>
  </si>
  <si>
    <t>ВЦП «Обеспечение развития физической культуры и спорта в городе Апатиты через эффективное выполнение муниципальных функций»</t>
  </si>
  <si>
    <t>ОБ</t>
  </si>
  <si>
    <t>2.</t>
  </si>
  <si>
    <t>МП «Развитие образования»</t>
  </si>
  <si>
    <t>ВЦП «Организация предоставления услуг (работ) в сфере общего, дополнительного и дошкольного образования»</t>
  </si>
  <si>
    <t>ФБ</t>
  </si>
  <si>
    <t>2.1.</t>
  </si>
  <si>
    <t>2.2.</t>
  </si>
  <si>
    <t xml:space="preserve">Подпрограмма «Формирование здорового образа жизни населения города и развитие спорта»
</t>
  </si>
  <si>
    <t>Подпрограмма «Развитие спортивной инфраструктуры»</t>
  </si>
  <si>
    <t>Подпрограмма «Развитие дошкольного, общего и дополнительного образования детей»</t>
  </si>
  <si>
    <t>3.</t>
  </si>
  <si>
    <t>МП «Развитие культуры и молодежной политики, сохранение культурного наследия города»</t>
  </si>
  <si>
    <t>3.1.</t>
  </si>
  <si>
    <t>Подпрограмма "Культура"</t>
  </si>
  <si>
    <t>3.2.</t>
  </si>
  <si>
    <t>3.3.</t>
  </si>
  <si>
    <t>ВЦП «Услуги учреждений культуры и молодежной политики»</t>
  </si>
  <si>
    <t>Подпрограмма «Вовлечение молодежи в социальную практику»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</si>
  <si>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</si>
  <si>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</si>
  <si>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</si>
  <si>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</si>
  <si>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</si>
  <si>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</si>
  <si>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</si>
  <si>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</si>
  <si>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</si>
  <si>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</si>
  <si>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</si>
  <si>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4.1.</t>
  </si>
  <si>
    <t>4.3.</t>
  </si>
  <si>
    <t>5.1.</t>
  </si>
  <si>
    <t>6.1.</t>
  </si>
  <si>
    <t>6.2.</t>
  </si>
  <si>
    <t>7.1.</t>
  </si>
  <si>
    <t>7.2.</t>
  </si>
  <si>
    <t>7.3.</t>
  </si>
  <si>
    <t>8.1.</t>
  </si>
  <si>
    <t>9.1.</t>
  </si>
  <si>
    <t>10.1.</t>
  </si>
  <si>
    <t>10.2.</t>
  </si>
  <si>
    <t>11.1.</t>
  </si>
  <si>
    <t>12.1.</t>
  </si>
  <si>
    <t>13.1.</t>
  </si>
  <si>
    <t>14.1.</t>
  </si>
  <si>
    <t>4.2.</t>
  </si>
  <si>
    <t>Подпрограмма "Поддержка развития товариществ собственников жилья"</t>
  </si>
  <si>
    <t>Подпрограмма "Подготовка объектов и систем жизнеобеспечения к работе в отопительный период"</t>
  </si>
  <si>
    <t xml:space="preserve"> -</t>
  </si>
  <si>
    <t>Критерии оценки эффективности</t>
  </si>
  <si>
    <t>Степень реализации мероприятий (См)</t>
  </si>
  <si>
    <t>Степень достижения целевых показателей (Сп)</t>
  </si>
  <si>
    <t>Оценка эффективности</t>
  </si>
  <si>
    <t>удовлетворительная</t>
  </si>
  <si>
    <t>эффективная</t>
  </si>
  <si>
    <t>неэффективная</t>
  </si>
  <si>
    <t>недостаточно эффективная</t>
  </si>
  <si>
    <t xml:space="preserve"> - </t>
  </si>
  <si>
    <t>4.4.</t>
  </si>
  <si>
    <t>Аналитическая ведомственная целевая программа "Обеспечение деятельности муниципального казенного учреждения "Служба гражданской защиты города Апатиты"</t>
  </si>
  <si>
    <t>4.5.</t>
  </si>
  <si>
    <t>Подпрограмма «Противодействие экстремизму и профилактика терроризма на территории муниципального образования город Апатиты»</t>
  </si>
  <si>
    <t>Аналитическая ведомственная целевая  программа «Материально-техническое обеспечение деятельности органов местного самоуправления муниципального образования город Апатиты с подведомственной территорией Мурманской области»</t>
  </si>
  <si>
    <t>подпрограмма не осуществлялась</t>
  </si>
  <si>
    <r>
      <t xml:space="preserve"> </t>
    </r>
    <r>
      <rPr>
        <sz val="9"/>
        <rFont val="Calibri"/>
        <family val="2"/>
        <charset val="204"/>
        <scheme val="minor"/>
      </rPr>
      <t>№ п/п</t>
    </r>
  </si>
  <si>
    <r>
      <t>Показатель эффективности реализации муниципальной программы (подпрограммы)</t>
    </r>
    <r>
      <rPr>
        <vertAlign val="superscript"/>
        <sz val="12"/>
        <rFont val="Calibri"/>
        <family val="2"/>
        <charset val="204"/>
        <scheme val="minor"/>
      </rPr>
      <t>2</t>
    </r>
  </si>
  <si>
    <r>
      <t>Степень освоения бюджетных средств (Сб)</t>
    </r>
    <r>
      <rPr>
        <vertAlign val="superscript"/>
        <sz val="12"/>
        <rFont val="Calibri"/>
        <family val="2"/>
        <charset val="204"/>
        <scheme val="minor"/>
      </rPr>
      <t>1</t>
    </r>
  </si>
  <si>
    <t>2014-2016</t>
  </si>
  <si>
    <t>Оценка эффективности муниципальных программ города Апатиты за 2014-2016 годы</t>
  </si>
  <si>
    <t>2015-2016</t>
  </si>
  <si>
    <t xml:space="preserve">Эффективность реализации муниципальной программы в целом определяется путем одновременного анализа среднеарифметических значений ДИП и ПФ подпрограмм и ВЦП.
В отчете о выполнении муниципальной программы за весь период ее реализации приводится средняя оценка за все годы реализации муниципальной программы, определяемая как среднеарифметическое оценок эффективности муниципальной программы по каждому году реализации муниципальной программы.
</t>
  </si>
  <si>
    <t>Приложение № 4</t>
  </si>
  <si>
    <t>МП "Развитие физической культуры и спорта"</t>
  </si>
  <si>
    <t>МП "Обеспечение общественного порядка и безопасности населения города"</t>
  </si>
  <si>
    <t>Подпрограмма "Профилактика безнадзорности и правонарушений несовершеннолетних" на 2014-2016 годы</t>
  </si>
  <si>
    <t>Подпрограмма "профилактика наркомании, алкоголизма и упортебления табака в молодежной среде города Апатиты"</t>
  </si>
  <si>
    <t>Подпрограмма "Обеспечение безопасности и защиты населения в области гражданской обороны и чрезвычайных ситуаций"</t>
  </si>
  <si>
    <t>МП "Обеспечение доступным и комфортным жильем и коммунальными услугами населения города"</t>
  </si>
  <si>
    <t>Подпрограмма "Поддержка и стимулирование жилищного строительства в городе Апатиты"</t>
  </si>
  <si>
    <t>Подпрограмма "Обеспечение жильем молодых семей города Апатиты"</t>
  </si>
  <si>
    <t>5.2.</t>
  </si>
  <si>
    <t>МП "Развитие транспортной системы"</t>
  </si>
  <si>
    <t>Подпрограмма "Развитие дорожного хозяйства"</t>
  </si>
  <si>
    <t>Подпрограмма "Транспортное обслуживание населения"</t>
  </si>
  <si>
    <t>6.3.</t>
  </si>
  <si>
    <t>Подпрограмма "Безопасность дорожного движения и снижение дорожно-транспортного травматизма на территории муниципального образования город Апатиты"</t>
  </si>
  <si>
    <t>МП "Обеспечение комфортной среды проживания населения города"</t>
  </si>
  <si>
    <t>Подпрограмма "Организация сферы ритуальных услуг"</t>
  </si>
  <si>
    <t>Подпрограмма "Наружное уличное освещение и содержание сетей энергоснабжения"</t>
  </si>
  <si>
    <t>Подпрограмма "Развитие системы комплексного благоустройства"</t>
  </si>
  <si>
    <t>МП "Энергоэффективность и развитие энергетики"</t>
  </si>
  <si>
    <t>Подпрограмма "Энергосбережение и повышение энергетической эффективности"</t>
  </si>
  <si>
    <t>МП "Создание условий для развития жилищно-коммунального хозяйства"</t>
  </si>
  <si>
    <t>9.2.</t>
  </si>
  <si>
    <t>МП Развитие экономического потенциала"</t>
  </si>
  <si>
    <t>Подпрограмма "Поддержка малого и среднего предпринимательства"</t>
  </si>
  <si>
    <t>Подпрограмма "Формирование благоприятной инвестиционной среды"</t>
  </si>
  <si>
    <t>10.3.</t>
  </si>
  <si>
    <t>Подпрограмма "Развите туризма"</t>
  </si>
  <si>
    <t>10.4.</t>
  </si>
  <si>
    <t>Подпрограмма "Развитие международного, межрегионального и межмуниципального сотрудничества"</t>
  </si>
  <si>
    <t>МП "Муниципальное управление"</t>
  </si>
  <si>
    <t>Подпрограмма "Владение, пользование и распооряжение имуществом, находящимся в муниципальной собственности муниципального образования город Апатиты с подведомственной территорией Мурманской области"</t>
  </si>
  <si>
    <t>11.2.</t>
  </si>
  <si>
    <t>Подпрограмма "Развитие архивного дела на территории муниципального образования город Апатиты с подведомственной территорией Мурманской области"</t>
  </si>
  <si>
    <t>11.3.</t>
  </si>
  <si>
    <t>Аналитическая ведомственная целевая программа "Обеспечение деятелности Администрации муниципального образования город Апатиты с подведомственной территорией Мурманской области"</t>
  </si>
  <si>
    <t>11.4.</t>
  </si>
  <si>
    <t>МП "Управление муниципальными финансами"</t>
  </si>
  <si>
    <t>Подпрограмма " Повышение эффективности бюджетных расходов</t>
  </si>
  <si>
    <t>МП "Организация предоставления государственных и муниципальных услуг"</t>
  </si>
  <si>
    <t>Подпрограмма "Организация предоставления государственных и муниципальных услуг по принципу "одного окна"</t>
  </si>
  <si>
    <t>МП "Социальная поддержка граждан и социально-ориентированных организаций"</t>
  </si>
  <si>
    <t>Подпрограмма "Социальная поддержка отдельных категорий граждан"</t>
  </si>
  <si>
    <t>14.2.</t>
  </si>
  <si>
    <t xml:space="preserve">Подпрограмма "Социальная поддержка социально-ориентированных организаций" </t>
  </si>
  <si>
    <t>всего</t>
  </si>
  <si>
    <t>МБ</t>
  </si>
  <si>
    <t>бюджет</t>
  </si>
  <si>
    <t>кассовый</t>
  </si>
  <si>
    <r>
      <rPr>
        <b/>
        <sz val="10"/>
        <rFont val="Calibri"/>
        <family val="2"/>
        <charset val="204"/>
        <scheme val="minor"/>
      </rPr>
      <t>недостаточно эффективная</t>
    </r>
    <r>
      <rPr>
        <b/>
        <sz val="12"/>
        <rFont val="Calibri"/>
        <family val="2"/>
        <charset val="204"/>
        <scheme val="minor"/>
      </rPr>
      <t xml:space="preserve"> / удовлетворительная</t>
    </r>
  </si>
</sst>
</file>

<file path=xl/styles.xml><?xml version="1.0" encoding="utf-8"?>
<styleSheet xmlns="http://schemas.openxmlformats.org/spreadsheetml/2006/main">
  <numFmts count="3">
    <numFmt numFmtId="164" formatCode="0.0%"/>
    <numFmt numFmtId="165" formatCode="0.0"/>
    <numFmt numFmtId="167" formatCode="0.000"/>
  </numFmts>
  <fonts count="1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i/>
      <sz val="9"/>
      <name val="Calibri"/>
      <family val="2"/>
      <charset val="204"/>
      <scheme val="minor"/>
    </font>
    <font>
      <vertAlign val="superscript"/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b/>
      <u/>
      <sz val="11"/>
      <color rgb="FFFF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u/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9">
    <xf numFmtId="0" fontId="0" fillId="0" borderId="0" xfId="0"/>
    <xf numFmtId="0" fontId="6" fillId="0" borderId="0" xfId="0" applyFont="1" applyAlignment="1">
      <alignment vertical="top" wrapText="1"/>
    </xf>
    <xf numFmtId="0" fontId="6" fillId="0" borderId="0" xfId="0" applyFont="1"/>
    <xf numFmtId="0" fontId="7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167" fontId="7" fillId="2" borderId="1" xfId="1" applyNumberFormat="1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left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7" fontId="7" fillId="0" borderId="1" xfId="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165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165" fontId="6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horizontal="center"/>
    </xf>
    <xf numFmtId="165" fontId="6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center" wrapText="1"/>
    </xf>
    <xf numFmtId="167" fontId="8" fillId="2" borderId="1" xfId="1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167" fontId="7" fillId="3" borderId="1" xfId="1" applyNumberFormat="1" applyFont="1" applyFill="1" applyBorder="1" applyAlignment="1">
      <alignment horizontal="center" vertical="center" wrapText="1"/>
    </xf>
    <xf numFmtId="2" fontId="7" fillId="3" borderId="2" xfId="0" applyNumberFormat="1" applyFont="1" applyFill="1" applyBorder="1" applyAlignment="1">
      <alignment horizont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7" fontId="8" fillId="0" borderId="1" xfId="1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top" wrapText="1"/>
    </xf>
    <xf numFmtId="0" fontId="6" fillId="0" borderId="0" xfId="0" applyFont="1" applyFill="1"/>
    <xf numFmtId="167" fontId="8" fillId="0" borderId="1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167" fontId="7" fillId="3" borderId="1" xfId="1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167" fontId="13" fillId="4" borderId="1" xfId="1" applyNumberFormat="1" applyFont="1" applyFill="1" applyBorder="1" applyAlignment="1">
      <alignment horizontal="center" vertical="center" wrapText="1"/>
    </xf>
    <xf numFmtId="2" fontId="14" fillId="4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167" fontId="3" fillId="4" borderId="1" xfId="1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top" wrapText="1"/>
    </xf>
    <xf numFmtId="0" fontId="6" fillId="2" borderId="0" xfId="0" applyFont="1" applyFill="1"/>
    <xf numFmtId="167" fontId="3" fillId="4" borderId="2" xfId="1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0" fontId="13" fillId="4" borderId="5" xfId="0" applyFont="1" applyFill="1" applyBorder="1" applyAlignment="1">
      <alignment horizontal="left" vertical="center" wrapText="1"/>
    </xf>
    <xf numFmtId="0" fontId="13" fillId="4" borderId="6" xfId="0" applyFont="1" applyFill="1" applyBorder="1" applyAlignment="1">
      <alignment horizontal="left" vertical="center" wrapText="1"/>
    </xf>
    <xf numFmtId="0" fontId="13" fillId="4" borderId="7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8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8" fillId="3" borderId="3" xfId="0" applyFont="1" applyFill="1" applyBorder="1" applyAlignment="1">
      <alignment horizontal="center" vertical="center" wrapText="1"/>
    </xf>
    <xf numFmtId="16" fontId="7" fillId="0" borderId="2" xfId="0" applyNumberFormat="1" applyFont="1" applyBorder="1" applyAlignment="1">
      <alignment horizontal="center" vertical="center" wrapText="1"/>
    </xf>
    <xf numFmtId="16" fontId="7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16" fontId="7" fillId="0" borderId="2" xfId="0" applyNumberFormat="1" applyFont="1" applyBorder="1" applyAlignment="1">
      <alignment horizontal="left" vertical="center" wrapText="1"/>
    </xf>
    <xf numFmtId="16" fontId="7" fillId="0" borderId="3" xfId="0" applyNumberFormat="1" applyFont="1" applyBorder="1" applyAlignment="1">
      <alignment horizontal="left" vertical="center" wrapText="1"/>
    </xf>
    <xf numFmtId="16" fontId="7" fillId="0" borderId="9" xfId="0" applyNumberFormat="1" applyFont="1" applyBorder="1" applyAlignment="1">
      <alignment horizontal="left" vertical="center" wrapText="1"/>
    </xf>
    <xf numFmtId="10" fontId="0" fillId="0" borderId="0" xfId="0" applyNumberFormat="1"/>
    <xf numFmtId="164" fontId="0" fillId="0" borderId="0" xfId="0" applyNumberFormat="1"/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0" fillId="0" borderId="0" xfId="0" applyFont="1" applyFill="1"/>
    <xf numFmtId="0" fontId="7" fillId="0" borderId="2" xfId="0" applyFont="1" applyFill="1" applyBorder="1" applyAlignment="1">
      <alignment horizontal="left" vertical="center" wrapText="1"/>
    </xf>
    <xf numFmtId="0" fontId="0" fillId="0" borderId="3" xfId="0" applyFont="1" applyFill="1" applyBorder="1"/>
    <xf numFmtId="0" fontId="0" fillId="0" borderId="4" xfId="0" applyFont="1" applyFill="1" applyBorder="1"/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165" fontId="0" fillId="0" borderId="0" xfId="0" applyNumberFormat="1" applyFont="1" applyFill="1" applyAlignment="1">
      <alignment horizontal="center"/>
    </xf>
    <xf numFmtId="165" fontId="7" fillId="0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left" vertical="center" wrapText="1"/>
    </xf>
    <xf numFmtId="0" fontId="9" fillId="3" borderId="7" xfId="0" applyFont="1" applyFill="1" applyBorder="1" applyAlignment="1">
      <alignment horizontal="left" vertical="center" wrapText="1"/>
    </xf>
    <xf numFmtId="167" fontId="9" fillId="3" borderId="1" xfId="1" applyNumberFormat="1" applyFont="1" applyFill="1" applyBorder="1" applyAlignment="1">
      <alignment horizontal="center" vertical="center" wrapText="1"/>
    </xf>
    <xf numFmtId="2" fontId="16" fillId="3" borderId="1" xfId="0" applyNumberFormat="1" applyFont="1" applyFill="1" applyBorder="1" applyAlignment="1">
      <alignment horizontal="center" vertical="center" wrapText="1"/>
    </xf>
    <xf numFmtId="2" fontId="9" fillId="3" borderId="2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top" wrapText="1"/>
    </xf>
    <xf numFmtId="0" fontId="9" fillId="3" borderId="2" xfId="0" applyFont="1" applyFill="1" applyBorder="1" applyAlignment="1">
      <alignment horizontal="left" vertical="center" wrapText="1"/>
    </xf>
    <xf numFmtId="0" fontId="17" fillId="0" borderId="3" xfId="0" applyFont="1" applyBorder="1"/>
    <xf numFmtId="0" fontId="17" fillId="0" borderId="4" xfId="0" applyFont="1" applyBorder="1"/>
    <xf numFmtId="0" fontId="17" fillId="0" borderId="3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9" fillId="3" borderId="8" xfId="0" applyFont="1" applyFill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mruColors>
      <color rgb="FF006600"/>
      <color rgb="FF0000CC"/>
      <color rgb="FFCC99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6600"/>
  </sheetPr>
  <dimension ref="A1:V250"/>
  <sheetViews>
    <sheetView tabSelected="1" view="pageBreakPreview" zoomScaleSheetLayoutView="100" workbookViewId="0">
      <selection activeCell="B75" sqref="B75:B78"/>
    </sheetView>
  </sheetViews>
  <sheetFormatPr defaultRowHeight="15"/>
  <cols>
    <col min="1" max="1" width="5.140625" style="2" customWidth="1"/>
    <col min="2" max="2" width="51.7109375" style="2" customWidth="1"/>
    <col min="3" max="3" width="11.85546875" style="2" customWidth="1"/>
    <col min="4" max="4" width="14.5703125" style="2" customWidth="1"/>
    <col min="5" max="5" width="12.28515625" style="2" customWidth="1"/>
    <col min="6" max="6" width="14.5703125" style="2" customWidth="1"/>
    <col min="7" max="7" width="15.42578125" style="2" customWidth="1"/>
    <col min="8" max="8" width="24.140625" style="2" customWidth="1"/>
    <col min="9" max="9" width="20.7109375" style="2" customWidth="1"/>
    <col min="10" max="16384" width="9.140625" style="2"/>
  </cols>
  <sheetData>
    <row r="1" spans="1:22" ht="15.75">
      <c r="A1" s="1"/>
      <c r="B1" s="1"/>
      <c r="C1" s="1"/>
      <c r="D1" s="1"/>
      <c r="E1" s="1"/>
      <c r="F1" s="1"/>
      <c r="G1" s="1"/>
      <c r="H1" s="134" t="s">
        <v>77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>
      <c r="A2" s="63" t="s">
        <v>74</v>
      </c>
      <c r="B2" s="63"/>
      <c r="C2" s="63"/>
      <c r="D2" s="63"/>
      <c r="E2" s="63"/>
      <c r="F2" s="63"/>
      <c r="G2" s="63"/>
      <c r="H2" s="63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23.25" customHeight="1">
      <c r="A4" s="64" t="s">
        <v>70</v>
      </c>
      <c r="B4" s="55" t="s">
        <v>0</v>
      </c>
      <c r="C4" s="25"/>
      <c r="D4" s="68" t="s">
        <v>55</v>
      </c>
      <c r="E4" s="69"/>
      <c r="F4" s="70"/>
      <c r="G4" s="55" t="s">
        <v>71</v>
      </c>
      <c r="H4" s="66" t="s">
        <v>58</v>
      </c>
      <c r="I4" s="58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58.5" customHeight="1">
      <c r="A5" s="65"/>
      <c r="B5" s="57"/>
      <c r="C5" s="24"/>
      <c r="D5" s="23" t="s">
        <v>72</v>
      </c>
      <c r="E5" s="23" t="s">
        <v>56</v>
      </c>
      <c r="F5" s="23" t="s">
        <v>57</v>
      </c>
      <c r="G5" s="57"/>
      <c r="H5" s="67"/>
      <c r="I5" s="58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3.5" customHeight="1">
      <c r="A6" s="23">
        <v>1</v>
      </c>
      <c r="B6" s="23">
        <v>2</v>
      </c>
      <c r="C6" s="23"/>
      <c r="D6" s="23">
        <v>3</v>
      </c>
      <c r="E6" s="23">
        <v>4</v>
      </c>
      <c r="F6" s="23">
        <v>5</v>
      </c>
      <c r="G6" s="23">
        <v>6</v>
      </c>
      <c r="H6" s="22">
        <v>7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8" customHeight="1">
      <c r="A7" s="82" t="s">
        <v>1</v>
      </c>
      <c r="B7" s="135" t="s">
        <v>78</v>
      </c>
      <c r="C7" s="128" t="s">
        <v>73</v>
      </c>
      <c r="D7" s="129"/>
      <c r="E7" s="130"/>
      <c r="F7" s="131">
        <f>(F8+F9+F10)/3</f>
        <v>1</v>
      </c>
      <c r="G7" s="132">
        <f>0.8*(G11+G15+G19)/3+0.2*F7</f>
        <v>0.84372665185185203</v>
      </c>
      <c r="H7" s="133" t="s">
        <v>59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6.5" customHeight="1">
      <c r="A8" s="95"/>
      <c r="B8" s="136"/>
      <c r="C8" s="30">
        <v>2014</v>
      </c>
      <c r="D8" s="7"/>
      <c r="E8" s="8"/>
      <c r="F8" s="31">
        <v>1</v>
      </c>
      <c r="G8" s="33">
        <f>0.8*(G12+G16+G20)/3+0.2*F8</f>
        <v>0.78565333333333354</v>
      </c>
      <c r="H8" s="32" t="s">
        <v>59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6.5" customHeight="1">
      <c r="A9" s="95"/>
      <c r="B9" s="136"/>
      <c r="C9" s="30">
        <v>2015</v>
      </c>
      <c r="D9" s="7"/>
      <c r="E9" s="8"/>
      <c r="F9" s="31">
        <v>1</v>
      </c>
      <c r="G9" s="33">
        <f>0.8*(G13+G17+G21)/3+0.2*F9</f>
        <v>0.98800000000000021</v>
      </c>
      <c r="H9" s="32" t="s">
        <v>60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6.5" customHeight="1">
      <c r="A10" s="96"/>
      <c r="B10" s="137"/>
      <c r="C10" s="30">
        <v>2016</v>
      </c>
      <c r="D10" s="7"/>
      <c r="E10" s="8"/>
      <c r="F10" s="31">
        <v>1</v>
      </c>
      <c r="G10" s="33">
        <f>0.8*(G14+G18+G22)/3+0.2*F10</f>
        <v>0.75487840000000017</v>
      </c>
      <c r="H10" s="32" t="s">
        <v>59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" customHeight="1">
      <c r="A11" s="71" t="s">
        <v>2</v>
      </c>
      <c r="B11" s="74" t="s">
        <v>13</v>
      </c>
      <c r="C11" s="26" t="s">
        <v>73</v>
      </c>
      <c r="D11" s="27">
        <v>0.98399999999999999</v>
      </c>
      <c r="E11" s="27">
        <f>(E12+E13+E14)/3</f>
        <v>0.83333333333333337</v>
      </c>
      <c r="F11" s="27">
        <f>(F12+F13+F14)/3</f>
        <v>0.95833333333333337</v>
      </c>
      <c r="G11" s="28">
        <f>0.984*(0.5*E11+0.5*F11)</f>
        <v>0.88150000000000006</v>
      </c>
      <c r="H11" s="29" t="s">
        <v>59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7.25" customHeight="1">
      <c r="A12" s="72"/>
      <c r="B12" s="75"/>
      <c r="C12" s="3">
        <v>2014</v>
      </c>
      <c r="D12" s="5">
        <v>0.95</v>
      </c>
      <c r="E12" s="5">
        <v>1</v>
      </c>
      <c r="F12" s="5">
        <v>1</v>
      </c>
      <c r="G12" s="9">
        <v>0.95</v>
      </c>
      <c r="H12" s="10" t="s">
        <v>60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7.25" customHeight="1">
      <c r="A13" s="72"/>
      <c r="B13" s="75"/>
      <c r="C13" s="3">
        <v>2015</v>
      </c>
      <c r="D13" s="5">
        <v>0.99399999999999999</v>
      </c>
      <c r="E13" s="5">
        <v>1</v>
      </c>
      <c r="F13" s="5">
        <v>1</v>
      </c>
      <c r="G13" s="9">
        <v>0.99</v>
      </c>
      <c r="H13" s="10" t="s">
        <v>60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7.25" customHeight="1">
      <c r="A14" s="73"/>
      <c r="B14" s="76"/>
      <c r="C14" s="3">
        <v>2016</v>
      </c>
      <c r="D14" s="5">
        <v>1</v>
      </c>
      <c r="E14" s="5">
        <v>0.5</v>
      </c>
      <c r="F14" s="5">
        <v>0.875</v>
      </c>
      <c r="G14" s="9">
        <f>D14*(0.5*E14+0.5*F14)</f>
        <v>0.6875</v>
      </c>
      <c r="H14" s="10" t="s">
        <v>62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7.25" customHeight="1">
      <c r="A15" s="71" t="s">
        <v>3</v>
      </c>
      <c r="B15" s="79" t="s">
        <v>14</v>
      </c>
      <c r="C15" s="26" t="s">
        <v>73</v>
      </c>
      <c r="D15" s="27">
        <f>(D16+D17+D18)/3</f>
        <v>0.70233333333333337</v>
      </c>
      <c r="E15" s="27">
        <f>(E16+E17+E18)/3</f>
        <v>0.76666666666666661</v>
      </c>
      <c r="F15" s="27">
        <f>(F16+F17+F18)/3</f>
        <v>0.8889999999999999</v>
      </c>
      <c r="G15" s="28">
        <f t="shared" ref="G15:G22" si="0">D15*(0.5*E15+0.5*F15)</f>
        <v>0.58141494444444441</v>
      </c>
      <c r="H15" s="29" t="s">
        <v>59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7.25" customHeight="1">
      <c r="A16" s="77"/>
      <c r="B16" s="80"/>
      <c r="C16" s="3">
        <v>2014</v>
      </c>
      <c r="D16" s="5">
        <v>0.35799999999999998</v>
      </c>
      <c r="E16" s="5">
        <v>0.8</v>
      </c>
      <c r="F16" s="5">
        <v>1</v>
      </c>
      <c r="G16" s="9">
        <f t="shared" si="0"/>
        <v>0.32219999999999999</v>
      </c>
      <c r="H16" s="10" t="s">
        <v>61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6.5" customHeight="1">
      <c r="A17" s="77"/>
      <c r="B17" s="80"/>
      <c r="C17" s="3">
        <v>2015</v>
      </c>
      <c r="D17" s="5">
        <v>0.98499999999999999</v>
      </c>
      <c r="E17" s="5">
        <v>1</v>
      </c>
      <c r="F17" s="5">
        <v>1</v>
      </c>
      <c r="G17" s="9">
        <f t="shared" si="0"/>
        <v>0.98499999999999999</v>
      </c>
      <c r="H17" s="10" t="s">
        <v>60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7.25" customHeight="1">
      <c r="A18" s="78"/>
      <c r="B18" s="81"/>
      <c r="C18" s="3">
        <v>2016</v>
      </c>
      <c r="D18" s="5">
        <v>0.76400000000000001</v>
      </c>
      <c r="E18" s="5">
        <v>0.5</v>
      </c>
      <c r="F18" s="5">
        <v>0.66700000000000004</v>
      </c>
      <c r="G18" s="9">
        <f t="shared" si="0"/>
        <v>0.44579400000000002</v>
      </c>
      <c r="H18" s="10" t="s">
        <v>61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7.25" customHeight="1">
      <c r="A19" s="71" t="s">
        <v>4</v>
      </c>
      <c r="B19" s="74" t="s">
        <v>5</v>
      </c>
      <c r="C19" s="26" t="s">
        <v>73</v>
      </c>
      <c r="D19" s="27">
        <f>(D20+D21+D22)/3</f>
        <v>0.96799999999999997</v>
      </c>
      <c r="E19" s="27">
        <f t="shared" ref="E19:F19" si="1">(E20+E21+E22)/3</f>
        <v>0.96499999999999997</v>
      </c>
      <c r="F19" s="27">
        <f t="shared" si="1"/>
        <v>1</v>
      </c>
      <c r="G19" s="28">
        <f t="shared" si="0"/>
        <v>0.95105999999999991</v>
      </c>
      <c r="H19" s="29" t="s">
        <v>60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" customHeight="1">
      <c r="A20" s="72"/>
      <c r="B20" s="83"/>
      <c r="C20" s="3">
        <v>2014</v>
      </c>
      <c r="D20" s="5">
        <v>0.92400000000000004</v>
      </c>
      <c r="E20" s="5">
        <v>1</v>
      </c>
      <c r="F20" s="5">
        <v>1</v>
      </c>
      <c r="G20" s="9">
        <f t="shared" si="0"/>
        <v>0.92400000000000004</v>
      </c>
      <c r="H20" s="10" t="s">
        <v>59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>
      <c r="A21" s="72"/>
      <c r="B21" s="83"/>
      <c r="C21" s="3">
        <v>2015</v>
      </c>
      <c r="D21" s="5">
        <v>0.98</v>
      </c>
      <c r="E21" s="5">
        <v>1</v>
      </c>
      <c r="F21" s="5">
        <v>1</v>
      </c>
      <c r="G21" s="9">
        <f t="shared" si="0"/>
        <v>0.98</v>
      </c>
      <c r="H21" s="10" t="s">
        <v>60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7.25" customHeight="1">
      <c r="A22" s="73"/>
      <c r="B22" s="84"/>
      <c r="C22" s="3">
        <v>2016</v>
      </c>
      <c r="D22" s="5">
        <v>1</v>
      </c>
      <c r="E22" s="5">
        <v>0.89500000000000002</v>
      </c>
      <c r="F22" s="5">
        <v>1</v>
      </c>
      <c r="G22" s="9">
        <f t="shared" si="0"/>
        <v>0.94750000000000001</v>
      </c>
      <c r="H22" s="11" t="s">
        <v>60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7.25" customHeight="1">
      <c r="A23" s="82" t="s">
        <v>7</v>
      </c>
      <c r="B23" s="135" t="s">
        <v>8</v>
      </c>
      <c r="C23" s="128" t="s">
        <v>73</v>
      </c>
      <c r="D23" s="129"/>
      <c r="E23" s="130"/>
      <c r="F23" s="131">
        <f>(F24+F25+F26)/3</f>
        <v>1</v>
      </c>
      <c r="G23" s="132">
        <f>0.8*(G27+G31)/2+0.2*F23</f>
        <v>0.92598866666666679</v>
      </c>
      <c r="H23" s="133" t="s">
        <v>59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7.25" customHeight="1">
      <c r="A24" s="72"/>
      <c r="B24" s="138"/>
      <c r="C24" s="30">
        <v>2014</v>
      </c>
      <c r="D24" s="7"/>
      <c r="E24" s="8"/>
      <c r="F24" s="31">
        <v>1</v>
      </c>
      <c r="G24" s="33">
        <f t="shared" ref="G24:G25" si="2">0.8*(G28+G32)/2+0.2*F24</f>
        <v>0.96422600000000003</v>
      </c>
      <c r="H24" s="32" t="s">
        <v>60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7.25" customHeight="1">
      <c r="A25" s="72"/>
      <c r="B25" s="138"/>
      <c r="C25" s="30">
        <v>2015</v>
      </c>
      <c r="D25" s="7"/>
      <c r="E25" s="8"/>
      <c r="F25" s="31">
        <v>1</v>
      </c>
      <c r="G25" s="33">
        <f t="shared" si="2"/>
        <v>0.97804559999999996</v>
      </c>
      <c r="H25" s="32" t="s">
        <v>60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8" customHeight="1">
      <c r="A26" s="73"/>
      <c r="B26" s="139"/>
      <c r="C26" s="30">
        <v>2016</v>
      </c>
      <c r="D26" s="7"/>
      <c r="E26" s="8"/>
      <c r="F26" s="31">
        <v>1</v>
      </c>
      <c r="G26" s="33">
        <f>0.8*(G30+G34)/2+0.2*F26</f>
        <v>0.84132360000000017</v>
      </c>
      <c r="H26" s="32" t="s">
        <v>59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s="38" customFormat="1" ht="18" customHeight="1">
      <c r="A27" s="71" t="s">
        <v>11</v>
      </c>
      <c r="B27" s="74" t="s">
        <v>15</v>
      </c>
      <c r="C27" s="26" t="s">
        <v>73</v>
      </c>
      <c r="D27" s="39">
        <f>(D28+D29+D30)/3</f>
        <v>0.8929999999999999</v>
      </c>
      <c r="E27" s="39">
        <f t="shared" ref="E27:F27" si="3">(E28+E29+E30)/3</f>
        <v>0.93233333333333324</v>
      </c>
      <c r="F27" s="39">
        <f t="shared" si="3"/>
        <v>0.94600000000000006</v>
      </c>
      <c r="G27" s="28">
        <f>D27*(0.5*E27+0.5*F27)</f>
        <v>0.83867583333333329</v>
      </c>
      <c r="H27" s="36" t="s">
        <v>59</v>
      </c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</row>
    <row r="28" spans="1:22" s="38" customFormat="1" ht="18" customHeight="1">
      <c r="A28" s="72"/>
      <c r="B28" s="75"/>
      <c r="C28" s="3">
        <v>2014</v>
      </c>
      <c r="D28" s="5">
        <v>0.995</v>
      </c>
      <c r="E28" s="5">
        <v>0.95</v>
      </c>
      <c r="F28" s="5">
        <v>0.97599999999999998</v>
      </c>
      <c r="G28" s="9">
        <f>D28*(0.5*E28+0.5*F28)</f>
        <v>0.95818499999999995</v>
      </c>
      <c r="H28" s="11" t="s">
        <v>60</v>
      </c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</row>
    <row r="29" spans="1:22" s="38" customFormat="1" ht="18" customHeight="1">
      <c r="A29" s="72"/>
      <c r="B29" s="75"/>
      <c r="C29" s="3">
        <v>2015</v>
      </c>
      <c r="D29" s="5">
        <v>0.998</v>
      </c>
      <c r="E29" s="5">
        <v>0.95799999999999996</v>
      </c>
      <c r="F29" s="5">
        <v>0.96299999999999997</v>
      </c>
      <c r="G29" s="9">
        <f>D29*(0.5*E29+0.5*F29)</f>
        <v>0.95857899999999996</v>
      </c>
      <c r="H29" s="11" t="s">
        <v>60</v>
      </c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</row>
    <row r="30" spans="1:22" ht="18.75" customHeight="1">
      <c r="A30" s="73"/>
      <c r="B30" s="76"/>
      <c r="C30" s="3">
        <v>2016</v>
      </c>
      <c r="D30" s="5">
        <v>0.68600000000000005</v>
      </c>
      <c r="E30" s="5">
        <v>0.88900000000000001</v>
      </c>
      <c r="F30" s="5">
        <v>0.89900000000000002</v>
      </c>
      <c r="G30" s="9">
        <f t="shared" ref="G30:G186" si="4">D30*(0.5*E30+0.5*F30)</f>
        <v>0.61328400000000005</v>
      </c>
      <c r="H30" s="11" t="s">
        <v>62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8.75" customHeight="1">
      <c r="A31" s="71" t="s">
        <v>12</v>
      </c>
      <c r="B31" s="74" t="s">
        <v>9</v>
      </c>
      <c r="C31" s="26" t="s">
        <v>73</v>
      </c>
      <c r="D31" s="27">
        <f>(D32+D33+D34)/3</f>
        <v>0.9916666666666667</v>
      </c>
      <c r="E31" s="27">
        <f t="shared" ref="E31:F31" si="5">(E32+E33+E34)/3</f>
        <v>0.97766666666666657</v>
      </c>
      <c r="F31" s="27">
        <f t="shared" si="5"/>
        <v>0.9913333333333334</v>
      </c>
      <c r="G31" s="28">
        <f>D31*(0.5*E31+0.5*F31)</f>
        <v>0.97629583333333325</v>
      </c>
      <c r="H31" s="40" t="s">
        <v>60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8.75" customHeight="1">
      <c r="A32" s="72"/>
      <c r="B32" s="75"/>
      <c r="C32" s="3">
        <v>2014</v>
      </c>
      <c r="D32" s="5">
        <v>0.99</v>
      </c>
      <c r="E32" s="5">
        <v>0.93300000000000005</v>
      </c>
      <c r="F32" s="5">
        <v>0.99099999999999999</v>
      </c>
      <c r="G32" s="9">
        <f>D32*(0.5*E32+0.5*F32)</f>
        <v>0.95238</v>
      </c>
      <c r="H32" s="11" t="s">
        <v>60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8.75" customHeight="1">
      <c r="A33" s="72"/>
      <c r="B33" s="75"/>
      <c r="C33" s="3">
        <v>2015</v>
      </c>
      <c r="D33" s="5">
        <v>0.99</v>
      </c>
      <c r="E33" s="5">
        <v>1</v>
      </c>
      <c r="F33" s="5">
        <v>0.99299999999999999</v>
      </c>
      <c r="G33" s="9">
        <f>D33*(0.5*E33+0.5*F33)</f>
        <v>0.98653499999999994</v>
      </c>
      <c r="H33" s="11" t="s">
        <v>60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7.25" customHeight="1">
      <c r="A34" s="73"/>
      <c r="B34" s="76"/>
      <c r="C34" s="3">
        <v>2016</v>
      </c>
      <c r="D34" s="5">
        <v>0.995</v>
      </c>
      <c r="E34" s="5">
        <v>1</v>
      </c>
      <c r="F34" s="5">
        <v>0.99</v>
      </c>
      <c r="G34" s="9">
        <f t="shared" si="4"/>
        <v>0.99002500000000004</v>
      </c>
      <c r="H34" s="11" t="s">
        <v>60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7.25" customHeight="1">
      <c r="A35" s="82" t="s">
        <v>16</v>
      </c>
      <c r="B35" s="135" t="s">
        <v>17</v>
      </c>
      <c r="C35" s="128" t="s">
        <v>73</v>
      </c>
      <c r="D35" s="129"/>
      <c r="E35" s="130"/>
      <c r="F35" s="131">
        <f>(F36+F37+F38)/3</f>
        <v>1</v>
      </c>
      <c r="G35" s="132">
        <f>0.8*(G39+G43+G47)/3+0.2*F35</f>
        <v>0.98139051851851855</v>
      </c>
      <c r="H35" s="133" t="s">
        <v>60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7.25" customHeight="1">
      <c r="A36" s="72"/>
      <c r="B36" s="140"/>
      <c r="C36" s="30">
        <v>2014</v>
      </c>
      <c r="D36" s="7"/>
      <c r="E36" s="8"/>
      <c r="F36" s="31">
        <v>1</v>
      </c>
      <c r="G36" s="33">
        <f>0.8*(G40+G44+G48)/3+0.2*F36</f>
        <v>0.97493786666666682</v>
      </c>
      <c r="H36" s="32" t="s">
        <v>60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7.25" customHeight="1">
      <c r="A37" s="72"/>
      <c r="B37" s="140"/>
      <c r="C37" s="30">
        <v>2015</v>
      </c>
      <c r="D37" s="7"/>
      <c r="E37" s="8"/>
      <c r="F37" s="31">
        <v>1</v>
      </c>
      <c r="G37" s="33">
        <f>0.8*(G41+G45+G49)/3+0.2*F37</f>
        <v>0.97443920000000017</v>
      </c>
      <c r="H37" s="32" t="s">
        <v>60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8.75" customHeight="1">
      <c r="A38" s="73"/>
      <c r="B38" s="141"/>
      <c r="C38" s="30">
        <v>2016</v>
      </c>
      <c r="D38" s="7"/>
      <c r="E38" s="8"/>
      <c r="F38" s="31">
        <v>1</v>
      </c>
      <c r="G38" s="33">
        <f>0.8*(G42+G46+G50)/3+0.2*F38</f>
        <v>0.99493333333333323</v>
      </c>
      <c r="H38" s="32" t="s">
        <v>60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8.75" customHeight="1">
      <c r="A39" s="71" t="s">
        <v>18</v>
      </c>
      <c r="B39" s="88" t="s">
        <v>19</v>
      </c>
      <c r="C39" s="26" t="s">
        <v>73</v>
      </c>
      <c r="D39" s="27">
        <f>(D40+D41+D42)/3</f>
        <v>1</v>
      </c>
      <c r="E39" s="27">
        <f t="shared" ref="E39:F39" si="6">(E40+E41+E42)/3</f>
        <v>1</v>
      </c>
      <c r="F39" s="27">
        <f t="shared" si="6"/>
        <v>0.96633333333333338</v>
      </c>
      <c r="G39" s="28">
        <f>D39*(0.5*E39+0.5*F39)</f>
        <v>0.98316666666666674</v>
      </c>
      <c r="H39" s="40" t="s">
        <v>60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8.75" customHeight="1">
      <c r="A40" s="72"/>
      <c r="B40" s="85"/>
      <c r="C40" s="3">
        <v>2014</v>
      </c>
      <c r="D40" s="5">
        <v>1</v>
      </c>
      <c r="E40" s="5">
        <v>1</v>
      </c>
      <c r="F40" s="5">
        <v>0.95099999999999996</v>
      </c>
      <c r="G40" s="9">
        <f>D40*(0.5*E40+0.5*F40)</f>
        <v>0.97550000000000003</v>
      </c>
      <c r="H40" s="11" t="s">
        <v>60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8.75" customHeight="1">
      <c r="A41" s="72"/>
      <c r="B41" s="85"/>
      <c r="C41" s="3">
        <v>2015</v>
      </c>
      <c r="D41" s="5">
        <v>1</v>
      </c>
      <c r="E41" s="5">
        <v>1</v>
      </c>
      <c r="F41" s="5">
        <v>0.98199999999999998</v>
      </c>
      <c r="G41" s="9">
        <f>D41*(0.5*E41+0.5*F41)</f>
        <v>0.99099999999999999</v>
      </c>
      <c r="H41" s="11" t="s">
        <v>60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8" customHeight="1">
      <c r="A42" s="73"/>
      <c r="B42" s="86"/>
      <c r="C42" s="3">
        <v>2016</v>
      </c>
      <c r="D42" s="5">
        <v>1</v>
      </c>
      <c r="E42" s="5">
        <v>1</v>
      </c>
      <c r="F42" s="5">
        <v>0.96599999999999997</v>
      </c>
      <c r="G42" s="9">
        <f>D42*(0.5*E42+0.5*F42)</f>
        <v>0.98299999999999998</v>
      </c>
      <c r="H42" s="4" t="s">
        <v>60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8" customHeight="1">
      <c r="A43" s="71" t="s">
        <v>20</v>
      </c>
      <c r="B43" s="74" t="s">
        <v>23</v>
      </c>
      <c r="C43" s="26" t="s">
        <v>73</v>
      </c>
      <c r="D43" s="27">
        <f>(D44+D45+D46)/3</f>
        <v>0.9916666666666667</v>
      </c>
      <c r="E43" s="27">
        <f t="shared" ref="E43:F43" si="7">(E44+E45+E46)/3</f>
        <v>1</v>
      </c>
      <c r="F43" s="27">
        <f t="shared" si="7"/>
        <v>0.99533333333333329</v>
      </c>
      <c r="G43" s="28">
        <f>D43*(0.5*E43+0.5*F43)</f>
        <v>0.98935277777777786</v>
      </c>
      <c r="H43" s="29" t="s">
        <v>60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8" customHeight="1">
      <c r="A44" s="72"/>
      <c r="B44" s="75"/>
      <c r="C44" s="3">
        <v>2014</v>
      </c>
      <c r="D44" s="5">
        <v>0.98799999999999999</v>
      </c>
      <c r="E44" s="5">
        <v>1</v>
      </c>
      <c r="F44" s="5">
        <v>1</v>
      </c>
      <c r="G44" s="9">
        <f t="shared" si="4"/>
        <v>0.98799999999999999</v>
      </c>
      <c r="H44" s="10" t="s">
        <v>60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8" customHeight="1">
      <c r="A45" s="72"/>
      <c r="B45" s="75"/>
      <c r="C45" s="3">
        <v>2015</v>
      </c>
      <c r="D45" s="5">
        <v>0.98699999999999999</v>
      </c>
      <c r="E45" s="5">
        <v>1</v>
      </c>
      <c r="F45" s="5">
        <v>0.98599999999999999</v>
      </c>
      <c r="G45" s="9">
        <f t="shared" si="4"/>
        <v>0.98009099999999993</v>
      </c>
      <c r="H45" s="10" t="s">
        <v>60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8.75" customHeight="1">
      <c r="A46" s="73"/>
      <c r="B46" s="76"/>
      <c r="C46" s="3">
        <v>2016</v>
      </c>
      <c r="D46" s="5">
        <v>1</v>
      </c>
      <c r="E46" s="5">
        <v>1</v>
      </c>
      <c r="F46" s="5">
        <v>1</v>
      </c>
      <c r="G46" s="9">
        <f t="shared" si="4"/>
        <v>1</v>
      </c>
      <c r="H46" s="10" t="s">
        <v>60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8.75" customHeight="1">
      <c r="A47" s="71" t="s">
        <v>21</v>
      </c>
      <c r="B47" s="74" t="s">
        <v>22</v>
      </c>
      <c r="C47" s="26" t="s">
        <v>73</v>
      </c>
      <c r="D47" s="27">
        <f>(D48+D49+D50)/3</f>
        <v>0.98833333333333329</v>
      </c>
      <c r="E47" s="27">
        <f t="shared" ref="E47:F47" si="8">(E48+E49+E50)/3</f>
        <v>0.97099999999999997</v>
      </c>
      <c r="F47" s="27">
        <f t="shared" si="8"/>
        <v>0.96699999999999997</v>
      </c>
      <c r="G47" s="28">
        <f>D47*(0.5*E47+0.5*F47)</f>
        <v>0.95769499999999996</v>
      </c>
      <c r="H47" s="29" t="s">
        <v>60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8.75" customHeight="1">
      <c r="A48" s="72"/>
      <c r="B48" s="75"/>
      <c r="C48" s="3">
        <v>2014</v>
      </c>
      <c r="D48" s="5">
        <v>0.98899999999999999</v>
      </c>
      <c r="E48" s="5">
        <v>0.95799999999999996</v>
      </c>
      <c r="F48" s="5">
        <v>0.94799999999999995</v>
      </c>
      <c r="G48" s="9">
        <f>D48*(0.5*E48+0.5*F48)</f>
        <v>0.94251699999999994</v>
      </c>
      <c r="H48" s="10" t="s">
        <v>60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8.75" customHeight="1">
      <c r="A49" s="72"/>
      <c r="B49" s="75"/>
      <c r="C49" s="3">
        <v>2015</v>
      </c>
      <c r="D49" s="5">
        <v>0.97599999999999998</v>
      </c>
      <c r="E49" s="5">
        <v>0.95499999999999996</v>
      </c>
      <c r="F49" s="5">
        <v>0.95699999999999996</v>
      </c>
      <c r="G49" s="9">
        <f>D49*(0.5*E49+0.5*F49)</f>
        <v>0.933056</v>
      </c>
      <c r="H49" s="10" t="s">
        <v>60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8" customHeight="1">
      <c r="A50" s="73"/>
      <c r="B50" s="76"/>
      <c r="C50" s="3">
        <v>2016</v>
      </c>
      <c r="D50" s="5">
        <v>1</v>
      </c>
      <c r="E50" s="5">
        <v>1</v>
      </c>
      <c r="F50" s="5">
        <v>0.996</v>
      </c>
      <c r="G50" s="9">
        <f t="shared" si="4"/>
        <v>0.998</v>
      </c>
      <c r="H50" s="10" t="s">
        <v>60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8" customHeight="1">
      <c r="A51" s="87" t="s">
        <v>24</v>
      </c>
      <c r="B51" s="142" t="s">
        <v>79</v>
      </c>
      <c r="C51" s="128" t="s">
        <v>73</v>
      </c>
      <c r="D51" s="129"/>
      <c r="E51" s="130"/>
      <c r="F51" s="131">
        <f>(F52+F53+F54)/3</f>
        <v>0.753</v>
      </c>
      <c r="G51" s="132">
        <f>0.8*(G55+G59+G63+G67+G70)/5+0.2*F51</f>
        <v>0.90261569777777773</v>
      </c>
      <c r="H51" s="133" t="s">
        <v>59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8" customHeight="1">
      <c r="A52" s="72"/>
      <c r="B52" s="143"/>
      <c r="C52" s="30">
        <v>2014</v>
      </c>
      <c r="D52" s="7"/>
      <c r="E52" s="7"/>
      <c r="F52" s="43">
        <v>0.33300000000000002</v>
      </c>
      <c r="G52" s="33">
        <f>0.8*(G56+G60+G64)/3+0.2*F52</f>
        <v>0.7351462666666666</v>
      </c>
      <c r="H52" s="42" t="s">
        <v>59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8" customHeight="1">
      <c r="A53" s="72"/>
      <c r="B53" s="143"/>
      <c r="C53" s="30">
        <v>2015</v>
      </c>
      <c r="D53" s="7"/>
      <c r="E53" s="7"/>
      <c r="F53" s="43">
        <v>0.97</v>
      </c>
      <c r="G53" s="33">
        <f>0.8*(G57+G61+G65+G68+G71)/5+0.2*F53</f>
        <v>0.9608000000000001</v>
      </c>
      <c r="H53" s="42" t="s">
        <v>60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8" customHeight="1">
      <c r="A54" s="73"/>
      <c r="B54" s="144"/>
      <c r="C54" s="30">
        <v>2016</v>
      </c>
      <c r="D54" s="7"/>
      <c r="E54" s="8"/>
      <c r="F54" s="43">
        <v>0.95599999999999996</v>
      </c>
      <c r="G54" s="33">
        <f>0.8*(G58+G62+G66+G69+G72)/5+0.2*F54</f>
        <v>0.96616000000000002</v>
      </c>
      <c r="H54" s="42" t="s">
        <v>60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8" customHeight="1">
      <c r="A55" s="71" t="s">
        <v>35</v>
      </c>
      <c r="B55" s="74" t="s">
        <v>80</v>
      </c>
      <c r="C55" s="26" t="s">
        <v>73</v>
      </c>
      <c r="D55" s="27">
        <f>(D56+D57)/2</f>
        <v>1</v>
      </c>
      <c r="E55" s="27">
        <f>(E56+E57+E58)/3</f>
        <v>0.97933333333333328</v>
      </c>
      <c r="F55" s="27">
        <f>(F56+F57+F58)/3</f>
        <v>0.89233333333333331</v>
      </c>
      <c r="G55" s="28">
        <f>D55*(0.5*E55+0.5*F55)</f>
        <v>0.93583333333333329</v>
      </c>
      <c r="H55" s="29" t="s">
        <v>59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8" customHeight="1">
      <c r="A56" s="72"/>
      <c r="B56" s="75"/>
      <c r="C56" s="3">
        <v>2014</v>
      </c>
      <c r="D56" s="5">
        <v>1</v>
      </c>
      <c r="E56" s="5">
        <v>1</v>
      </c>
      <c r="F56" s="5">
        <v>0.88600000000000001</v>
      </c>
      <c r="G56" s="9">
        <f>D56*(0.5*E56+0.5*F56)</f>
        <v>0.94300000000000006</v>
      </c>
      <c r="H56" s="10" t="s">
        <v>59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8" customHeight="1">
      <c r="A57" s="72"/>
      <c r="B57" s="75"/>
      <c r="C57" s="3">
        <v>2015</v>
      </c>
      <c r="D57" s="5">
        <v>1</v>
      </c>
      <c r="E57" s="5">
        <v>1</v>
      </c>
      <c r="F57" s="5">
        <v>0.91900000000000004</v>
      </c>
      <c r="G57" s="9">
        <f>D57*(0.5*E57+0.5*F57)</f>
        <v>0.95950000000000002</v>
      </c>
      <c r="H57" s="10" t="s">
        <v>60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9.5" customHeight="1">
      <c r="A58" s="73"/>
      <c r="B58" s="76"/>
      <c r="C58" s="3">
        <v>2016</v>
      </c>
      <c r="D58" s="5" t="s">
        <v>54</v>
      </c>
      <c r="E58" s="5">
        <v>0.93799999999999994</v>
      </c>
      <c r="F58" s="5">
        <v>0.872</v>
      </c>
      <c r="G58" s="9">
        <v>0.9</v>
      </c>
      <c r="H58" s="10" t="s">
        <v>59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9.5" customHeight="1">
      <c r="A59" s="71" t="s">
        <v>51</v>
      </c>
      <c r="B59" s="74" t="s">
        <v>81</v>
      </c>
      <c r="C59" s="26" t="s">
        <v>73</v>
      </c>
      <c r="D59" s="27">
        <f>(D60+D61)/2</f>
        <v>0.96450000000000002</v>
      </c>
      <c r="E59" s="27">
        <f>(E60+E61+E62)/3</f>
        <v>1</v>
      </c>
      <c r="F59" s="27">
        <f>(F60+F61+F62)/3</f>
        <v>0.94066666666666665</v>
      </c>
      <c r="G59" s="28">
        <f>D59*(0.5*E59+0.5*F59)</f>
        <v>0.93588649999999995</v>
      </c>
      <c r="H59" s="29" t="s">
        <v>59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9.5" customHeight="1">
      <c r="A60" s="72"/>
      <c r="B60" s="75"/>
      <c r="C60" s="3">
        <v>2014</v>
      </c>
      <c r="D60" s="5">
        <v>0.92900000000000005</v>
      </c>
      <c r="E60" s="5">
        <v>1</v>
      </c>
      <c r="F60" s="5">
        <v>0.89300000000000002</v>
      </c>
      <c r="G60" s="9">
        <f>D60*(0.5*E60+0.5*F60)</f>
        <v>0.87929850000000009</v>
      </c>
      <c r="H60" s="10" t="s">
        <v>59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9.5" customHeight="1">
      <c r="A61" s="72"/>
      <c r="B61" s="75"/>
      <c r="C61" s="3">
        <v>2015</v>
      </c>
      <c r="D61" s="5">
        <v>1</v>
      </c>
      <c r="E61" s="5">
        <v>1</v>
      </c>
      <c r="F61" s="5">
        <v>0.95199999999999996</v>
      </c>
      <c r="G61" s="9">
        <f>D61*(0.5*E61+0.5*F61)</f>
        <v>0.97599999999999998</v>
      </c>
      <c r="H61" s="10" t="s">
        <v>60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8.75" customHeight="1">
      <c r="A62" s="73"/>
      <c r="B62" s="76"/>
      <c r="C62" s="3">
        <v>2016</v>
      </c>
      <c r="D62" s="5" t="s">
        <v>54</v>
      </c>
      <c r="E62" s="5">
        <v>1</v>
      </c>
      <c r="F62" s="5">
        <v>0.97699999999999998</v>
      </c>
      <c r="G62" s="9">
        <f>1*(0.5*E62+0.5*F62)</f>
        <v>0.98849999999999993</v>
      </c>
      <c r="H62" s="4" t="s">
        <v>60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8.75" customHeight="1">
      <c r="A63" s="71" t="s">
        <v>36</v>
      </c>
      <c r="B63" s="74" t="s">
        <v>82</v>
      </c>
      <c r="C63" s="26" t="s">
        <v>73</v>
      </c>
      <c r="D63" s="27">
        <f>(D64+D65+D66)/3</f>
        <v>0.98433333333333328</v>
      </c>
      <c r="E63" s="27">
        <f>(E64+E65+E66)/3</f>
        <v>0.83333333333333337</v>
      </c>
      <c r="F63" s="27">
        <f>(F64+F65+F66)/3</f>
        <v>0.8843333333333333</v>
      </c>
      <c r="G63" s="28">
        <f t="shared" ref="G63:G69" si="9">D63*(0.5*E63+0.5*F63)</f>
        <v>0.84537827777777774</v>
      </c>
      <c r="H63" s="41" t="s">
        <v>59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8.75" customHeight="1">
      <c r="A64" s="72"/>
      <c r="B64" s="75"/>
      <c r="C64" s="3">
        <v>2014</v>
      </c>
      <c r="D64" s="5">
        <v>0.996</v>
      </c>
      <c r="E64" s="5">
        <v>0.5</v>
      </c>
      <c r="F64" s="5">
        <v>0.875</v>
      </c>
      <c r="G64" s="9">
        <f t="shared" si="9"/>
        <v>0.68474999999999997</v>
      </c>
      <c r="H64" s="4" t="s">
        <v>62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8.75" customHeight="1">
      <c r="A65" s="72"/>
      <c r="B65" s="75"/>
      <c r="C65" s="3">
        <v>2015</v>
      </c>
      <c r="D65" s="5">
        <v>1</v>
      </c>
      <c r="E65" s="5">
        <v>1</v>
      </c>
      <c r="F65" s="5">
        <v>0.77800000000000002</v>
      </c>
      <c r="G65" s="9">
        <f t="shared" si="9"/>
        <v>0.88900000000000001</v>
      </c>
      <c r="H65" s="4" t="s">
        <v>59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8" customHeight="1">
      <c r="A66" s="73"/>
      <c r="B66" s="76"/>
      <c r="C66" s="3">
        <v>2016</v>
      </c>
      <c r="D66" s="5">
        <v>0.95699999999999996</v>
      </c>
      <c r="E66" s="5">
        <v>1</v>
      </c>
      <c r="F66" s="5">
        <v>1</v>
      </c>
      <c r="G66" s="9">
        <f t="shared" si="9"/>
        <v>0.95699999999999996</v>
      </c>
      <c r="H66" s="4" t="s">
        <v>60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8" customHeight="1">
      <c r="A67" s="71" t="s">
        <v>64</v>
      </c>
      <c r="B67" s="74" t="s">
        <v>65</v>
      </c>
      <c r="C67" s="26" t="s">
        <v>75</v>
      </c>
      <c r="D67" s="27">
        <f>(D68+D69)/2</f>
        <v>0.98299999999999998</v>
      </c>
      <c r="E67" s="27">
        <f t="shared" ref="E67:F67" si="10">(E68+E69)/2</f>
        <v>1</v>
      </c>
      <c r="F67" s="27">
        <f t="shared" si="10"/>
        <v>1</v>
      </c>
      <c r="G67" s="28">
        <f t="shared" si="9"/>
        <v>0.98299999999999998</v>
      </c>
      <c r="H67" s="41" t="s">
        <v>60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8" customHeight="1">
      <c r="A68" s="72"/>
      <c r="B68" s="75"/>
      <c r="C68" s="3">
        <v>2015</v>
      </c>
      <c r="D68" s="5">
        <v>0.96799999999999997</v>
      </c>
      <c r="E68" s="5">
        <v>1</v>
      </c>
      <c r="F68" s="5">
        <v>1</v>
      </c>
      <c r="G68" s="9">
        <f t="shared" si="9"/>
        <v>0.96799999999999997</v>
      </c>
      <c r="H68" s="4" t="s">
        <v>60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6.5" customHeight="1">
      <c r="A69" s="73"/>
      <c r="B69" s="76"/>
      <c r="C69" s="3">
        <v>2016</v>
      </c>
      <c r="D69" s="5">
        <v>0.998</v>
      </c>
      <c r="E69" s="5">
        <v>1</v>
      </c>
      <c r="F69" s="5">
        <v>1</v>
      </c>
      <c r="G69" s="9">
        <f t="shared" si="9"/>
        <v>0.998</v>
      </c>
      <c r="H69" s="4" t="s">
        <v>60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6.5" customHeight="1">
      <c r="A70" s="71" t="s">
        <v>66</v>
      </c>
      <c r="B70" s="74" t="s">
        <v>67</v>
      </c>
      <c r="C70" s="26" t="s">
        <v>75</v>
      </c>
      <c r="D70" s="27" t="s">
        <v>54</v>
      </c>
      <c r="E70" s="27">
        <f>(E71+E72)/2</f>
        <v>1</v>
      </c>
      <c r="F70" s="35">
        <f>(F71+F72)/2</f>
        <v>1</v>
      </c>
      <c r="G70" s="28">
        <f>1*(0.5*E70+0.5*F70)</f>
        <v>1</v>
      </c>
      <c r="H70" s="34" t="s">
        <v>60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6.5" customHeight="1">
      <c r="A71" s="72"/>
      <c r="B71" s="75"/>
      <c r="C71" s="3">
        <v>2015</v>
      </c>
      <c r="D71" s="5" t="s">
        <v>54</v>
      </c>
      <c r="E71" s="5">
        <v>1</v>
      </c>
      <c r="F71" s="12">
        <v>1</v>
      </c>
      <c r="G71" s="9">
        <f>1*(0.5*E71+0.5*F71)</f>
        <v>1</v>
      </c>
      <c r="H71" s="13" t="s">
        <v>60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8.75" customHeight="1">
      <c r="A72" s="73"/>
      <c r="B72" s="76"/>
      <c r="C72" s="3">
        <v>2016</v>
      </c>
      <c r="D72" s="5" t="s">
        <v>54</v>
      </c>
      <c r="E72" s="5">
        <v>1</v>
      </c>
      <c r="F72" s="12">
        <v>1</v>
      </c>
      <c r="G72" s="9">
        <f>1*(0.5*E72+0.5*F72)</f>
        <v>1</v>
      </c>
      <c r="H72" s="13" t="s">
        <v>60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8" hidden="1" customHeight="1">
      <c r="A73" s="44" t="s">
        <v>25</v>
      </c>
      <c r="B73" s="60" t="e">
        <f>#REF!</f>
        <v>#REF!</v>
      </c>
      <c r="C73" s="61"/>
      <c r="D73" s="61"/>
      <c r="E73" s="62"/>
      <c r="F73" s="45" t="e">
        <f>#REF!</f>
        <v>#REF!</v>
      </c>
      <c r="G73" s="46" t="e">
        <f>0.8*G74+0.2*F73</f>
        <v>#REF!</v>
      </c>
      <c r="H73" s="47" t="s">
        <v>59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8.75" hidden="1" customHeight="1">
      <c r="A74" s="44" t="s">
        <v>37</v>
      </c>
      <c r="B74" s="48" t="e">
        <f>#REF!</f>
        <v>#REF!</v>
      </c>
      <c r="C74" s="48"/>
      <c r="D74" s="53" t="e">
        <f>#REF!</f>
        <v>#REF!</v>
      </c>
      <c r="E74" s="53" t="e">
        <f>#REF!</f>
        <v>#REF!</v>
      </c>
      <c r="F74" s="49" t="e">
        <f>#REF!</f>
        <v>#REF!</v>
      </c>
      <c r="G74" s="50" t="e">
        <f t="shared" si="4"/>
        <v>#REF!</v>
      </c>
      <c r="H74" s="44" t="s">
        <v>59</v>
      </c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7.25" customHeight="1">
      <c r="A75" s="82" t="s">
        <v>25</v>
      </c>
      <c r="B75" s="142" t="s">
        <v>83</v>
      </c>
      <c r="C75" s="128" t="s">
        <v>73</v>
      </c>
      <c r="D75" s="129"/>
      <c r="E75" s="130"/>
      <c r="F75" s="131">
        <f>(F76+F77+F78)/3</f>
        <v>1</v>
      </c>
      <c r="G75" s="132">
        <f>0.8*(G79+G83)/2+0.2*F75</f>
        <v>0.43974884444444445</v>
      </c>
      <c r="H75" s="133" t="s">
        <v>61</v>
      </c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7.25" customHeight="1">
      <c r="A76" s="90"/>
      <c r="B76" s="145"/>
      <c r="C76" s="30">
        <v>2014</v>
      </c>
      <c r="D76" s="6"/>
      <c r="E76" s="8"/>
      <c r="F76" s="31">
        <v>1</v>
      </c>
      <c r="G76" s="33">
        <f>0.8*(G80+G84)/2+0.2*F76</f>
        <v>0.2</v>
      </c>
      <c r="H76" s="14" t="s">
        <v>61</v>
      </c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7.25" customHeight="1">
      <c r="A77" s="90"/>
      <c r="B77" s="145"/>
      <c r="C77" s="30">
        <v>2015</v>
      </c>
      <c r="D77" s="6"/>
      <c r="E77" s="8"/>
      <c r="F77" s="31">
        <v>1</v>
      </c>
      <c r="G77" s="33">
        <f>0.8*(G81+G85)/2+0.2*F77</f>
        <v>0.60000000000000009</v>
      </c>
      <c r="H77" s="14" t="s">
        <v>62</v>
      </c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7.25" customHeight="1">
      <c r="A78" s="54"/>
      <c r="B78" s="146"/>
      <c r="C78" s="30">
        <v>2016</v>
      </c>
      <c r="D78" s="6"/>
      <c r="E78" s="8"/>
      <c r="F78" s="31">
        <v>1</v>
      </c>
      <c r="G78" s="33">
        <f>0.8*(G82+G86)/2+0.2*F78</f>
        <v>0.63926900000000009</v>
      </c>
      <c r="H78" s="14" t="s">
        <v>62</v>
      </c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s="52" customFormat="1" ht="17.25" customHeight="1">
      <c r="A79" s="71" t="s">
        <v>37</v>
      </c>
      <c r="B79" s="88" t="s">
        <v>84</v>
      </c>
      <c r="C79" s="26" t="s">
        <v>73</v>
      </c>
      <c r="D79" s="27">
        <f>(D80+D81+D82)/3</f>
        <v>0.12233333333333334</v>
      </c>
      <c r="E79" s="27">
        <f t="shared" ref="E79:F79" si="11">(E80+E81+E82)/3</f>
        <v>0.39333333333333331</v>
      </c>
      <c r="F79" s="27">
        <f t="shared" si="11"/>
        <v>0.50466666666666671</v>
      </c>
      <c r="G79" s="28">
        <f>D79*(0.5*E79+0.5*F79)</f>
        <v>5.4927666666666666E-2</v>
      </c>
      <c r="H79" s="29" t="s">
        <v>61</v>
      </c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</row>
    <row r="80" spans="1:22" s="52" customFormat="1" ht="17.25" customHeight="1">
      <c r="A80" s="72"/>
      <c r="B80" s="75"/>
      <c r="C80" s="3">
        <v>2014</v>
      </c>
      <c r="D80" s="5">
        <v>0</v>
      </c>
      <c r="E80" s="5">
        <v>0.43</v>
      </c>
      <c r="F80" s="5">
        <v>0.54900000000000004</v>
      </c>
      <c r="G80" s="9">
        <f t="shared" si="4"/>
        <v>0</v>
      </c>
      <c r="H80" s="10" t="s">
        <v>61</v>
      </c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</row>
    <row r="81" spans="1:22" s="52" customFormat="1" ht="15.75" customHeight="1">
      <c r="A81" s="72"/>
      <c r="B81" s="75"/>
      <c r="C81" s="3">
        <v>2015</v>
      </c>
      <c r="D81" s="5">
        <v>0</v>
      </c>
      <c r="E81" s="5">
        <v>0.5</v>
      </c>
      <c r="F81" s="5">
        <v>0.68</v>
      </c>
      <c r="G81" s="9">
        <f t="shared" si="4"/>
        <v>0</v>
      </c>
      <c r="H81" s="10" t="s">
        <v>61</v>
      </c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</row>
    <row r="82" spans="1:22" ht="16.5" customHeight="1">
      <c r="A82" s="73"/>
      <c r="B82" s="76"/>
      <c r="C82" s="3">
        <v>2016</v>
      </c>
      <c r="D82" s="5">
        <v>0.36699999999999999</v>
      </c>
      <c r="E82" s="5">
        <v>0.25</v>
      </c>
      <c r="F82" s="5">
        <v>0.28499999999999998</v>
      </c>
      <c r="G82" s="9">
        <f t="shared" si="4"/>
        <v>9.8172499999999982E-2</v>
      </c>
      <c r="H82" s="10" t="s">
        <v>61</v>
      </c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6.5" customHeight="1">
      <c r="A83" s="71" t="s">
        <v>86</v>
      </c>
      <c r="B83" s="74" t="s">
        <v>85</v>
      </c>
      <c r="C83" s="26" t="s">
        <v>73</v>
      </c>
      <c r="D83" s="27">
        <f>(D84+D85+D86)/3</f>
        <v>0.66666666666666663</v>
      </c>
      <c r="E83" s="27">
        <f>(E84+E85+E86)/3</f>
        <v>0.79999999999999993</v>
      </c>
      <c r="F83" s="27">
        <f>(F84+F85+F86)/3</f>
        <v>0.83333333333333337</v>
      </c>
      <c r="G83" s="28">
        <f>D83*(0.5*E83+0.5*F83)</f>
        <v>0.5444444444444444</v>
      </c>
      <c r="H83" s="29" t="s">
        <v>62</v>
      </c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6.5" customHeight="1">
      <c r="A84" s="72"/>
      <c r="B84" s="75"/>
      <c r="C84" s="3">
        <v>2014</v>
      </c>
      <c r="D84" s="5">
        <v>0</v>
      </c>
      <c r="E84" s="5">
        <v>0.4</v>
      </c>
      <c r="F84" s="5">
        <v>0.5</v>
      </c>
      <c r="G84" s="9">
        <f t="shared" ref="G84:G85" si="12">D84*(0.5*E84+0.5*F84)</f>
        <v>0</v>
      </c>
      <c r="H84" s="10" t="s">
        <v>61</v>
      </c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6.5" customHeight="1">
      <c r="A85" s="72"/>
      <c r="B85" s="75"/>
      <c r="C85" s="3">
        <v>2015</v>
      </c>
      <c r="D85" s="5">
        <v>1</v>
      </c>
      <c r="E85" s="5">
        <v>1</v>
      </c>
      <c r="F85" s="5">
        <v>1</v>
      </c>
      <c r="G85" s="9">
        <f t="shared" si="12"/>
        <v>1</v>
      </c>
      <c r="H85" s="4" t="s">
        <v>60</v>
      </c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>
      <c r="A86" s="73"/>
      <c r="B86" s="76"/>
      <c r="C86" s="3">
        <v>2016</v>
      </c>
      <c r="D86" s="5">
        <v>1</v>
      </c>
      <c r="E86" s="5">
        <v>1</v>
      </c>
      <c r="F86" s="5">
        <v>1</v>
      </c>
      <c r="G86" s="9">
        <f t="shared" si="4"/>
        <v>1</v>
      </c>
      <c r="H86" s="4" t="s">
        <v>60</v>
      </c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7.25" customHeight="1">
      <c r="A87" s="82" t="s">
        <v>26</v>
      </c>
      <c r="B87" s="142" t="s">
        <v>87</v>
      </c>
      <c r="C87" s="128" t="s">
        <v>73</v>
      </c>
      <c r="D87" s="129"/>
      <c r="E87" s="130"/>
      <c r="F87" s="131">
        <f>(F88+F89+F90)/3</f>
        <v>0.98499999999999999</v>
      </c>
      <c r="G87" s="132">
        <f>0.8*(G91+G95+G99)/3+0.2*F87</f>
        <v>0.85359985185185172</v>
      </c>
      <c r="H87" s="133" t="s">
        <v>59</v>
      </c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7.25" customHeight="1">
      <c r="A88" s="72"/>
      <c r="B88" s="145"/>
      <c r="C88" s="30">
        <v>2014</v>
      </c>
      <c r="D88" s="7"/>
      <c r="E88" s="8"/>
      <c r="F88" s="31">
        <v>0.98</v>
      </c>
      <c r="G88" s="33">
        <f>0.8*(G92+G96+G100)/3+0.2*F88</f>
        <v>0.78332466666666667</v>
      </c>
      <c r="H88" s="42" t="s">
        <v>59</v>
      </c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7.25" customHeight="1">
      <c r="A89" s="72"/>
      <c r="B89" s="145"/>
      <c r="C89" s="30">
        <v>2015</v>
      </c>
      <c r="D89" s="7"/>
      <c r="E89" s="8"/>
      <c r="F89" s="31">
        <v>0.97499999999999998</v>
      </c>
      <c r="G89" s="33">
        <f>0.8*(G93+G97+G101)/3+0.2*F89</f>
        <v>0.91065079999999998</v>
      </c>
      <c r="H89" s="42" t="s">
        <v>59</v>
      </c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7.25" customHeight="1">
      <c r="A90" s="73"/>
      <c r="B90" s="147"/>
      <c r="C90" s="30">
        <v>2016</v>
      </c>
      <c r="D90" s="7"/>
      <c r="E90" s="8"/>
      <c r="F90" s="31">
        <v>1</v>
      </c>
      <c r="G90" s="33">
        <f>0.8*(G94+G98+G102)/3+0.2*F90</f>
        <v>0.86950160000000021</v>
      </c>
      <c r="H90" s="42" t="s">
        <v>59</v>
      </c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7.25" customHeight="1">
      <c r="A91" s="71" t="s">
        <v>38</v>
      </c>
      <c r="B91" s="74" t="s">
        <v>88</v>
      </c>
      <c r="C91" s="26" t="s">
        <v>73</v>
      </c>
      <c r="D91" s="27">
        <f>(D92+D93+D94)/3</f>
        <v>0.92899999999999994</v>
      </c>
      <c r="E91" s="27">
        <f t="shared" ref="E91:F91" si="13">(E92+E93+E94)/3</f>
        <v>0.93933333333333335</v>
      </c>
      <c r="F91" s="27">
        <f t="shared" si="13"/>
        <v>0.82566666666666666</v>
      </c>
      <c r="G91" s="28">
        <f>D91*(0.5*E91+0.5*F91)</f>
        <v>0.81984250000000003</v>
      </c>
      <c r="H91" s="29" t="s">
        <v>59</v>
      </c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7.25" customHeight="1">
      <c r="A92" s="72"/>
      <c r="B92" s="75"/>
      <c r="C92" s="3">
        <v>2014</v>
      </c>
      <c r="D92" s="5">
        <v>0.94099999999999995</v>
      </c>
      <c r="E92" s="5">
        <v>0.86499999999999999</v>
      </c>
      <c r="F92" s="5">
        <v>0.81299999999999994</v>
      </c>
      <c r="G92" s="9">
        <f>D92*(0.5*E92+0.5*F92)</f>
        <v>0.78949899999999995</v>
      </c>
      <c r="H92" s="10" t="s">
        <v>59</v>
      </c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7.25" customHeight="1">
      <c r="A93" s="72"/>
      <c r="B93" s="75"/>
      <c r="C93" s="3">
        <v>2015</v>
      </c>
      <c r="D93" s="5">
        <v>0.86099999999999999</v>
      </c>
      <c r="E93" s="5">
        <v>0.95299999999999996</v>
      </c>
      <c r="F93" s="5">
        <v>0.95299999999999996</v>
      </c>
      <c r="G93" s="9">
        <f>D93*(0.5*E93+0.5*F93)</f>
        <v>0.82053299999999996</v>
      </c>
      <c r="H93" s="10" t="s">
        <v>59</v>
      </c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8.75" customHeight="1">
      <c r="A94" s="73"/>
      <c r="B94" s="76"/>
      <c r="C94" s="3">
        <v>2016</v>
      </c>
      <c r="D94" s="5">
        <v>0.98499999999999999</v>
      </c>
      <c r="E94" s="5">
        <v>1</v>
      </c>
      <c r="F94" s="5">
        <v>0.71099999999999997</v>
      </c>
      <c r="G94" s="9">
        <f>D94*(0.5*E94+0.5*F94)</f>
        <v>0.8426674999999999</v>
      </c>
      <c r="H94" s="10" t="s">
        <v>59</v>
      </c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8.75" customHeight="1">
      <c r="A95" s="71" t="s">
        <v>39</v>
      </c>
      <c r="B95" s="74" t="s">
        <v>89</v>
      </c>
      <c r="C95" s="26" t="s">
        <v>73</v>
      </c>
      <c r="D95" s="27">
        <f>(D96+D97+D98)/3</f>
        <v>0.96433333333333326</v>
      </c>
      <c r="E95" s="27">
        <f>(E96+E97+E98)/3</f>
        <v>1</v>
      </c>
      <c r="F95" s="27">
        <f>(F96+F97+F98)/3</f>
        <v>0.99633333333333329</v>
      </c>
      <c r="G95" s="28">
        <f>D95*(0.5*E95+0.5*F95)</f>
        <v>0.96256538888888876</v>
      </c>
      <c r="H95" s="29" t="s">
        <v>60</v>
      </c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8.75" customHeight="1">
      <c r="A96" s="72"/>
      <c r="B96" s="75"/>
      <c r="C96" s="3">
        <v>2014</v>
      </c>
      <c r="D96" s="5">
        <v>0.998</v>
      </c>
      <c r="E96" s="5">
        <v>1</v>
      </c>
      <c r="F96" s="5">
        <v>0.99399999999999999</v>
      </c>
      <c r="G96" s="9">
        <v>0.99</v>
      </c>
      <c r="H96" s="10" t="s">
        <v>60</v>
      </c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8.75" customHeight="1">
      <c r="A97" s="72"/>
      <c r="B97" s="75"/>
      <c r="C97" s="3">
        <v>2015</v>
      </c>
      <c r="D97" s="5">
        <v>0.93700000000000006</v>
      </c>
      <c r="E97" s="5">
        <v>1</v>
      </c>
      <c r="F97" s="5">
        <v>0.995</v>
      </c>
      <c r="G97" s="9">
        <f t="shared" ref="G97:G102" si="14">D97*(0.5*E97+0.5*F97)</f>
        <v>0.93465750000000014</v>
      </c>
      <c r="H97" s="10" t="s">
        <v>59</v>
      </c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6.5" customHeight="1">
      <c r="A98" s="73"/>
      <c r="B98" s="76"/>
      <c r="C98" s="3">
        <v>2016</v>
      </c>
      <c r="D98" s="5">
        <v>0.95799999999999996</v>
      </c>
      <c r="E98" s="5">
        <v>1</v>
      </c>
      <c r="F98" s="5">
        <v>1</v>
      </c>
      <c r="G98" s="9">
        <f t="shared" si="14"/>
        <v>0.95799999999999996</v>
      </c>
      <c r="H98" s="10" t="s">
        <v>60</v>
      </c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6.5" customHeight="1">
      <c r="A99" s="71" t="s">
        <v>90</v>
      </c>
      <c r="B99" s="74" t="s">
        <v>91</v>
      </c>
      <c r="C99" s="26" t="s">
        <v>73</v>
      </c>
      <c r="D99" s="27">
        <f>(D100+D101+D102)/3</f>
        <v>0.79066666666666663</v>
      </c>
      <c r="E99" s="27">
        <f t="shared" ref="E99:F99" si="15">(E100+E101+E102)/3</f>
        <v>0.91899999999999993</v>
      </c>
      <c r="F99" s="27">
        <f t="shared" si="15"/>
        <v>0.80066666666666675</v>
      </c>
      <c r="G99" s="28">
        <f t="shared" si="14"/>
        <v>0.67984155555555548</v>
      </c>
      <c r="H99" s="29" t="s">
        <v>62</v>
      </c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6.5" customHeight="1">
      <c r="A100" s="72"/>
      <c r="B100" s="75"/>
      <c r="C100" s="3">
        <v>2014</v>
      </c>
      <c r="D100" s="5">
        <v>0.51300000000000001</v>
      </c>
      <c r="E100" s="5">
        <v>0.82399999999999995</v>
      </c>
      <c r="F100" s="5">
        <v>0.82499999999999996</v>
      </c>
      <c r="G100" s="9">
        <f t="shared" si="14"/>
        <v>0.42296850000000003</v>
      </c>
      <c r="H100" s="10" t="s">
        <v>61</v>
      </c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6.5" customHeight="1">
      <c r="A101" s="72"/>
      <c r="B101" s="75"/>
      <c r="C101" s="3">
        <v>2015</v>
      </c>
      <c r="D101" s="5">
        <v>1</v>
      </c>
      <c r="E101" s="5">
        <v>1</v>
      </c>
      <c r="F101" s="5">
        <v>0.85699999999999998</v>
      </c>
      <c r="G101" s="9">
        <f t="shared" si="14"/>
        <v>0.92849999999999999</v>
      </c>
      <c r="H101" s="10" t="s">
        <v>59</v>
      </c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6.5" customHeight="1">
      <c r="A102" s="73"/>
      <c r="B102" s="76"/>
      <c r="C102" s="3">
        <v>2016</v>
      </c>
      <c r="D102" s="5">
        <v>0.85899999999999999</v>
      </c>
      <c r="E102" s="5">
        <v>0.93300000000000005</v>
      </c>
      <c r="F102" s="5">
        <v>0.72</v>
      </c>
      <c r="G102" s="9">
        <f t="shared" si="14"/>
        <v>0.70996349999999997</v>
      </c>
      <c r="H102" s="10" t="s">
        <v>59</v>
      </c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6.5" customHeight="1">
      <c r="A103" s="82" t="s">
        <v>27</v>
      </c>
      <c r="B103" s="142" t="s">
        <v>92</v>
      </c>
      <c r="C103" s="128" t="s">
        <v>73</v>
      </c>
      <c r="D103" s="129"/>
      <c r="E103" s="130"/>
      <c r="F103" s="131">
        <f>(F104+F105+F106)/3</f>
        <v>0.84799999999999998</v>
      </c>
      <c r="G103" s="132">
        <f>0.8*(G107+G111+G115)/3+0.2*F103</f>
        <v>0.83559125925925926</v>
      </c>
      <c r="H103" s="133" t="s">
        <v>59</v>
      </c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6.5" customHeight="1">
      <c r="A104" s="72"/>
      <c r="B104" s="145"/>
      <c r="C104" s="30">
        <v>2014</v>
      </c>
      <c r="D104" s="7"/>
      <c r="E104" s="8"/>
      <c r="F104" s="31">
        <v>0.874</v>
      </c>
      <c r="G104" s="33">
        <f>0.8*(G108+G112+G116)/3+0.2*F104</f>
        <v>0.87212160000000005</v>
      </c>
      <c r="H104" s="42" t="s">
        <v>59</v>
      </c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6.5" customHeight="1">
      <c r="A105" s="72"/>
      <c r="B105" s="145"/>
      <c r="C105" s="30">
        <v>2015</v>
      </c>
      <c r="D105" s="7"/>
      <c r="E105" s="8"/>
      <c r="F105" s="31">
        <v>0.84799999999999998</v>
      </c>
      <c r="G105" s="33">
        <v>0.83</v>
      </c>
      <c r="H105" s="42" t="s">
        <v>59</v>
      </c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8.75" customHeight="1">
      <c r="A106" s="73"/>
      <c r="B106" s="146"/>
      <c r="C106" s="30">
        <v>2016</v>
      </c>
      <c r="D106" s="7"/>
      <c r="E106" s="8"/>
      <c r="F106" s="31">
        <v>0.82199999999999995</v>
      </c>
      <c r="G106" s="33">
        <f>0.8*(G110+G114+G118)/3+0.2*F106</f>
        <v>0.81525559999999997</v>
      </c>
      <c r="H106" s="42" t="s">
        <v>59</v>
      </c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8" customHeight="1">
      <c r="A107" s="71" t="s">
        <v>40</v>
      </c>
      <c r="B107" s="74" t="s">
        <v>93</v>
      </c>
      <c r="C107" s="26" t="s">
        <v>73</v>
      </c>
      <c r="D107" s="27">
        <f>(D108+D109+D110)/3</f>
        <v>0.95933333333333337</v>
      </c>
      <c r="E107" s="27">
        <f t="shared" ref="E107:F107" si="16">(E108+E109+E110)/3</f>
        <v>0.8793333333333333</v>
      </c>
      <c r="F107" s="27">
        <f t="shared" si="16"/>
        <v>0.92600000000000005</v>
      </c>
      <c r="G107" s="28">
        <f>D107*(0.5*E107+0.5*F107)</f>
        <v>0.8659582222222223</v>
      </c>
      <c r="H107" s="29" t="s">
        <v>59</v>
      </c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8" customHeight="1">
      <c r="A108" s="77"/>
      <c r="B108" s="89"/>
      <c r="C108" s="3">
        <v>2014</v>
      </c>
      <c r="D108" s="5">
        <v>0.96399999999999997</v>
      </c>
      <c r="E108" s="5">
        <v>1</v>
      </c>
      <c r="F108" s="5">
        <v>1</v>
      </c>
      <c r="G108" s="9">
        <f>D108*(0.5*E108+0.5*F108)</f>
        <v>0.96399999999999997</v>
      </c>
      <c r="H108" s="10" t="s">
        <v>60</v>
      </c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8" customHeight="1">
      <c r="A109" s="77"/>
      <c r="B109" s="89"/>
      <c r="C109" s="3">
        <v>2015</v>
      </c>
      <c r="D109" s="5">
        <v>0.94699999999999995</v>
      </c>
      <c r="E109" s="5">
        <v>0.82</v>
      </c>
      <c r="F109" s="5">
        <v>1</v>
      </c>
      <c r="G109" s="9">
        <v>0.88</v>
      </c>
      <c r="H109" s="10" t="s">
        <v>59</v>
      </c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8" customHeight="1">
      <c r="A110" s="54"/>
      <c r="B110" s="56"/>
      <c r="C110" s="3">
        <v>2016</v>
      </c>
      <c r="D110" s="5">
        <v>0.96699999999999997</v>
      </c>
      <c r="E110" s="5">
        <v>0.81799999999999995</v>
      </c>
      <c r="F110" s="5">
        <v>0.77800000000000002</v>
      </c>
      <c r="G110" s="9">
        <f t="shared" ref="G110:G118" si="17">D110*(0.5*E110+0.5*F110)</f>
        <v>0.77166599999999996</v>
      </c>
      <c r="H110" s="10" t="s">
        <v>59</v>
      </c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8" customHeight="1">
      <c r="A111" s="71" t="s">
        <v>41</v>
      </c>
      <c r="B111" s="74" t="s">
        <v>94</v>
      </c>
      <c r="C111" s="26" t="s">
        <v>73</v>
      </c>
      <c r="D111" s="27">
        <f>(D112+D113+D114)/3</f>
        <v>0.98433333333333328</v>
      </c>
      <c r="E111" s="27">
        <f t="shared" ref="E111:F111" si="18">(E112+E113+E114)/3</f>
        <v>1</v>
      </c>
      <c r="F111" s="27">
        <f t="shared" si="18"/>
        <v>0.74733333333333329</v>
      </c>
      <c r="G111" s="28">
        <f t="shared" si="17"/>
        <v>0.85997922222222212</v>
      </c>
      <c r="H111" s="29" t="s">
        <v>59</v>
      </c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8" customHeight="1">
      <c r="A112" s="72"/>
      <c r="B112" s="75"/>
      <c r="C112" s="3">
        <v>2014</v>
      </c>
      <c r="D112" s="5">
        <v>0.998</v>
      </c>
      <c r="E112" s="5">
        <v>1</v>
      </c>
      <c r="F112" s="5">
        <v>0.75</v>
      </c>
      <c r="G112" s="9">
        <f t="shared" si="17"/>
        <v>0.87324999999999997</v>
      </c>
      <c r="H112" s="10" t="s">
        <v>59</v>
      </c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8" customHeight="1">
      <c r="A113" s="72"/>
      <c r="B113" s="75"/>
      <c r="C113" s="3">
        <v>2015</v>
      </c>
      <c r="D113" s="5">
        <v>0.995</v>
      </c>
      <c r="E113" s="5">
        <v>1</v>
      </c>
      <c r="F113" s="5">
        <v>0.68899999999999995</v>
      </c>
      <c r="G113" s="9">
        <f t="shared" si="17"/>
        <v>0.84027750000000001</v>
      </c>
      <c r="H113" s="10" t="s">
        <v>59</v>
      </c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7.25" customHeight="1">
      <c r="A114" s="73"/>
      <c r="B114" s="76"/>
      <c r="C114" s="3">
        <v>2016</v>
      </c>
      <c r="D114" s="5">
        <v>0.96</v>
      </c>
      <c r="E114" s="5">
        <v>1</v>
      </c>
      <c r="F114" s="5">
        <v>0.80300000000000005</v>
      </c>
      <c r="G114" s="9">
        <f t="shared" si="17"/>
        <v>0.86543999999999999</v>
      </c>
      <c r="H114" s="10" t="s">
        <v>59</v>
      </c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7.25" customHeight="1">
      <c r="A115" s="71" t="s">
        <v>42</v>
      </c>
      <c r="B115" s="74" t="s">
        <v>95</v>
      </c>
      <c r="C115" s="26" t="s">
        <v>73</v>
      </c>
      <c r="D115" s="27">
        <f>(D116+D117+D118)/3</f>
        <v>0.95466666666666666</v>
      </c>
      <c r="E115" s="27">
        <f t="shared" ref="E115:F115" si="19">(E116+E117+E118)/3</f>
        <v>0.76366666666666683</v>
      </c>
      <c r="F115" s="27">
        <f t="shared" si="19"/>
        <v>0.85266666666666657</v>
      </c>
      <c r="G115" s="28">
        <f t="shared" si="17"/>
        <v>0.77152977777777776</v>
      </c>
      <c r="H115" s="29" t="s">
        <v>59</v>
      </c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7.25" customHeight="1">
      <c r="A116" s="72"/>
      <c r="B116" s="75"/>
      <c r="C116" s="3">
        <v>2014</v>
      </c>
      <c r="D116" s="5">
        <v>0.95599999999999996</v>
      </c>
      <c r="E116" s="5">
        <v>0.84599999999999997</v>
      </c>
      <c r="F116" s="5">
        <v>0.78100000000000003</v>
      </c>
      <c r="G116" s="9">
        <f t="shared" si="17"/>
        <v>0.77770600000000001</v>
      </c>
      <c r="H116" s="10" t="s">
        <v>59</v>
      </c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7.25" customHeight="1">
      <c r="A117" s="72"/>
      <c r="B117" s="75"/>
      <c r="C117" s="3">
        <v>2015</v>
      </c>
      <c r="D117" s="5">
        <v>0.92500000000000004</v>
      </c>
      <c r="E117" s="5">
        <v>0.77800000000000002</v>
      </c>
      <c r="F117" s="5">
        <v>0.80900000000000005</v>
      </c>
      <c r="G117" s="9">
        <f t="shared" si="17"/>
        <v>0.73398750000000013</v>
      </c>
      <c r="H117" s="10" t="s">
        <v>59</v>
      </c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9.5" customHeight="1">
      <c r="A118" s="73"/>
      <c r="B118" s="76"/>
      <c r="C118" s="3">
        <v>2016</v>
      </c>
      <c r="D118" s="5">
        <v>0.98299999999999998</v>
      </c>
      <c r="E118" s="5">
        <v>0.66700000000000004</v>
      </c>
      <c r="F118" s="5">
        <v>0.96799999999999997</v>
      </c>
      <c r="G118" s="9">
        <f t="shared" si="17"/>
        <v>0.8036025</v>
      </c>
      <c r="H118" s="10" t="s">
        <v>59</v>
      </c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9.5" customHeight="1">
      <c r="A119" s="82" t="s">
        <v>28</v>
      </c>
      <c r="B119" s="135" t="s">
        <v>96</v>
      </c>
      <c r="C119" s="128" t="s">
        <v>73</v>
      </c>
      <c r="D119" s="129"/>
      <c r="E119" s="130"/>
      <c r="F119" s="131">
        <f>(F120+F121+F122)/3</f>
        <v>0.94299999999999995</v>
      </c>
      <c r="G119" s="132">
        <f>0.8*G123+0.2*F119</f>
        <v>0.86963306666666662</v>
      </c>
      <c r="H119" s="133" t="s">
        <v>59</v>
      </c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9.5" customHeight="1">
      <c r="A120" s="72"/>
      <c r="B120" s="140"/>
      <c r="C120" s="30">
        <v>2014</v>
      </c>
      <c r="D120" s="7"/>
      <c r="E120" s="8"/>
      <c r="F120" s="31">
        <v>0.874</v>
      </c>
      <c r="G120" s="33">
        <f>0.8*G124+0.2*F120</f>
        <v>0.92166919999999997</v>
      </c>
      <c r="H120" s="42" t="s">
        <v>59</v>
      </c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8" customHeight="1">
      <c r="A121" s="72"/>
      <c r="B121" s="140"/>
      <c r="C121" s="30">
        <v>2015</v>
      </c>
      <c r="D121" s="7"/>
      <c r="E121" s="8"/>
      <c r="F121" s="31">
        <v>0.95499999999999996</v>
      </c>
      <c r="G121" s="33">
        <f>0.8*G125+0.2*F121</f>
        <v>0.97859999999999991</v>
      </c>
      <c r="H121" s="42" t="s">
        <v>60</v>
      </c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8" customHeight="1">
      <c r="A122" s="73"/>
      <c r="B122" s="148"/>
      <c r="C122" s="30">
        <v>2016</v>
      </c>
      <c r="D122" s="7"/>
      <c r="E122" s="8"/>
      <c r="F122" s="31">
        <v>1</v>
      </c>
      <c r="G122" s="33">
        <f>0.8*G126+0.2*F122</f>
        <v>0.7224600000000001</v>
      </c>
      <c r="H122" s="42" t="s">
        <v>59</v>
      </c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8" customHeight="1">
      <c r="A123" s="71" t="s">
        <v>43</v>
      </c>
      <c r="B123" s="74" t="s">
        <v>97</v>
      </c>
      <c r="C123" s="26" t="s">
        <v>73</v>
      </c>
      <c r="D123" s="27">
        <f>(D124+D125+D126)/3</f>
        <v>0.90466666666666662</v>
      </c>
      <c r="E123" s="27">
        <f t="shared" ref="E123:F123" si="20">(E124+E125+E126)/3</f>
        <v>0.91666666666666663</v>
      </c>
      <c r="F123" s="27">
        <f t="shared" si="20"/>
        <v>0.96533333333333327</v>
      </c>
      <c r="G123" s="28">
        <f>D123*(0.5*E123+0.5*F123)</f>
        <v>0.85129133333333329</v>
      </c>
      <c r="H123" s="29" t="s">
        <v>59</v>
      </c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8" customHeight="1">
      <c r="A124" s="77"/>
      <c r="B124" s="89"/>
      <c r="C124" s="3">
        <v>2014</v>
      </c>
      <c r="D124" s="5">
        <v>0.95899999999999996</v>
      </c>
      <c r="E124" s="5">
        <v>1</v>
      </c>
      <c r="F124" s="5">
        <v>0.94699999999999995</v>
      </c>
      <c r="G124" s="9">
        <f>D124*(0.5*E124+0.5*F124)</f>
        <v>0.93358649999999999</v>
      </c>
      <c r="H124" s="10" t="s">
        <v>59</v>
      </c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8" customHeight="1">
      <c r="A125" s="77"/>
      <c r="B125" s="89"/>
      <c r="C125" s="3">
        <v>2015</v>
      </c>
      <c r="D125" s="5">
        <v>1</v>
      </c>
      <c r="E125" s="5">
        <v>1</v>
      </c>
      <c r="F125" s="5">
        <v>0.96899999999999997</v>
      </c>
      <c r="G125" s="9">
        <f>D125*(0.5*E125+0.5*F125)</f>
        <v>0.98449999999999993</v>
      </c>
      <c r="H125" s="10" t="s">
        <v>60</v>
      </c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9.5" customHeight="1">
      <c r="A126" s="54"/>
      <c r="B126" s="56"/>
      <c r="C126" s="3">
        <v>2016</v>
      </c>
      <c r="D126" s="5">
        <v>0.755</v>
      </c>
      <c r="E126" s="5">
        <v>0.75</v>
      </c>
      <c r="F126" s="5">
        <v>0.98</v>
      </c>
      <c r="G126" s="9">
        <f>D126*(0.5*E126+0.5*F126)</f>
        <v>0.65307499999999996</v>
      </c>
      <c r="H126" s="10" t="s">
        <v>62</v>
      </c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9.5" customHeight="1">
      <c r="A127" s="82" t="s">
        <v>29</v>
      </c>
      <c r="B127" s="135" t="s">
        <v>98</v>
      </c>
      <c r="C127" s="128" t="s">
        <v>73</v>
      </c>
      <c r="D127" s="129"/>
      <c r="E127" s="130"/>
      <c r="F127" s="131">
        <f>(F128+F129+F130)/3</f>
        <v>0.96866666666666668</v>
      </c>
      <c r="G127" s="132">
        <f>0.8*(G131+G135)/2+0.2*F127</f>
        <v>0.4812333333333334</v>
      </c>
      <c r="H127" s="133" t="s">
        <v>61</v>
      </c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9.5" customHeight="1">
      <c r="A128" s="90"/>
      <c r="B128" s="140"/>
      <c r="C128" s="30">
        <v>2014</v>
      </c>
      <c r="D128" s="7"/>
      <c r="E128" s="8"/>
      <c r="F128" s="31">
        <v>0.97499999999999998</v>
      </c>
      <c r="G128" s="33">
        <f>0.8*(G132+G136)/2+0.2*F128</f>
        <v>0.57000000000000006</v>
      </c>
      <c r="H128" s="42" t="s">
        <v>62</v>
      </c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9.5" customHeight="1">
      <c r="A129" s="90"/>
      <c r="B129" s="140"/>
      <c r="C129" s="30">
        <v>2015</v>
      </c>
      <c r="D129" s="7"/>
      <c r="E129" s="8"/>
      <c r="F129" s="31">
        <v>0.96799999999999997</v>
      </c>
      <c r="G129" s="33">
        <f>0.8*(G133+G137)/2+0.2*F129</f>
        <v>0.39360000000000001</v>
      </c>
      <c r="H129" s="42" t="s">
        <v>61</v>
      </c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9.5" customHeight="1">
      <c r="A130" s="54"/>
      <c r="B130" s="148"/>
      <c r="C130" s="30">
        <v>2016</v>
      </c>
      <c r="D130" s="7"/>
      <c r="E130" s="8"/>
      <c r="F130" s="31">
        <v>0.96299999999999997</v>
      </c>
      <c r="G130" s="33">
        <f>0.8*(G134)/2+0.2*F130</f>
        <v>0.19259999999999999</v>
      </c>
      <c r="H130" s="42" t="s">
        <v>61</v>
      </c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8.75" customHeight="1">
      <c r="A131" s="91" t="s">
        <v>44</v>
      </c>
      <c r="B131" s="79" t="s">
        <v>52</v>
      </c>
      <c r="C131" s="26" t="s">
        <v>73</v>
      </c>
      <c r="D131" s="27">
        <v>0</v>
      </c>
      <c r="E131" s="27">
        <f>SUM(E132:E134)/3</f>
        <v>0.79166666666666663</v>
      </c>
      <c r="F131" s="27">
        <f>SUM(F132:F134)/3</f>
        <v>0.79633333333333345</v>
      </c>
      <c r="G131" s="28">
        <f t="shared" ref="G131:G137" si="21">D131*(0.5*E131+0.5*F131)</f>
        <v>0</v>
      </c>
      <c r="H131" s="41" t="s">
        <v>61</v>
      </c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8.75" customHeight="1">
      <c r="A132" s="92"/>
      <c r="B132" s="80"/>
      <c r="C132" s="3">
        <v>2014</v>
      </c>
      <c r="D132" s="5">
        <v>0</v>
      </c>
      <c r="E132" s="5">
        <v>0.75</v>
      </c>
      <c r="F132" s="5">
        <v>0.79200000000000004</v>
      </c>
      <c r="G132" s="9">
        <f t="shared" si="21"/>
        <v>0</v>
      </c>
      <c r="H132" s="4" t="s">
        <v>61</v>
      </c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8.75" customHeight="1">
      <c r="A133" s="92"/>
      <c r="B133" s="80"/>
      <c r="C133" s="3">
        <v>2015</v>
      </c>
      <c r="D133" s="5">
        <v>0</v>
      </c>
      <c r="E133" s="5">
        <v>0.875</v>
      </c>
      <c r="F133" s="5">
        <v>0.79100000000000004</v>
      </c>
      <c r="G133" s="9">
        <f t="shared" si="21"/>
        <v>0</v>
      </c>
      <c r="H133" s="4" t="s">
        <v>61</v>
      </c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8.75" customHeight="1">
      <c r="A134" s="54"/>
      <c r="B134" s="93"/>
      <c r="C134" s="3">
        <v>2016</v>
      </c>
      <c r="D134" s="5">
        <v>0</v>
      </c>
      <c r="E134" s="5">
        <v>0.75</v>
      </c>
      <c r="F134" s="5">
        <v>0.80600000000000005</v>
      </c>
      <c r="G134" s="9">
        <f t="shared" si="21"/>
        <v>0</v>
      </c>
      <c r="H134" s="4" t="s">
        <v>61</v>
      </c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8.75" customHeight="1">
      <c r="A135" s="71" t="s">
        <v>99</v>
      </c>
      <c r="B135" s="74" t="s">
        <v>53</v>
      </c>
      <c r="C135" s="26" t="s">
        <v>73</v>
      </c>
      <c r="D135" s="27">
        <f>(D136+D137)/2</f>
        <v>1</v>
      </c>
      <c r="E135" s="27">
        <f t="shared" ref="E135:F135" si="22">(E136+E137)/2</f>
        <v>1</v>
      </c>
      <c r="F135" s="27">
        <f t="shared" si="22"/>
        <v>0.4375</v>
      </c>
      <c r="G135" s="28">
        <f t="shared" si="21"/>
        <v>0.71875</v>
      </c>
      <c r="H135" s="41" t="s">
        <v>59</v>
      </c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8.75" customHeight="1">
      <c r="A136" s="72"/>
      <c r="B136" s="83"/>
      <c r="C136" s="3">
        <v>2014</v>
      </c>
      <c r="D136" s="5">
        <v>1</v>
      </c>
      <c r="E136" s="5">
        <v>1</v>
      </c>
      <c r="F136" s="5">
        <v>0.875</v>
      </c>
      <c r="G136" s="9">
        <f t="shared" si="21"/>
        <v>0.9375</v>
      </c>
      <c r="H136" s="4" t="s">
        <v>59</v>
      </c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8.75" customHeight="1">
      <c r="A137" s="72"/>
      <c r="B137" s="83"/>
      <c r="C137" s="3">
        <v>2015</v>
      </c>
      <c r="D137" s="5">
        <v>1</v>
      </c>
      <c r="E137" s="5">
        <v>1</v>
      </c>
      <c r="F137" s="5">
        <v>0</v>
      </c>
      <c r="G137" s="9">
        <f t="shared" si="21"/>
        <v>0.5</v>
      </c>
      <c r="H137" s="4" t="s">
        <v>62</v>
      </c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28.5" customHeight="1">
      <c r="A138" s="73"/>
      <c r="B138" s="84"/>
      <c r="C138" s="3">
        <v>2016</v>
      </c>
      <c r="D138" s="5" t="s">
        <v>54</v>
      </c>
      <c r="E138" s="5" t="s">
        <v>54</v>
      </c>
      <c r="F138" s="5" t="s">
        <v>63</v>
      </c>
      <c r="G138" s="9" t="s">
        <v>54</v>
      </c>
      <c r="H138" s="4" t="s">
        <v>69</v>
      </c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7.25" customHeight="1">
      <c r="A139" s="82" t="s">
        <v>30</v>
      </c>
      <c r="B139" s="135" t="s">
        <v>100</v>
      </c>
      <c r="C139" s="128" t="s">
        <v>73</v>
      </c>
      <c r="D139" s="129"/>
      <c r="E139" s="130"/>
      <c r="F139" s="131">
        <f>(F140+F141+F142)/3</f>
        <v>0.83333333333333337</v>
      </c>
      <c r="G139" s="132">
        <f>0.8*(G143+G147+G151+G155)/4+0.2*F139</f>
        <v>0.85026151111111115</v>
      </c>
      <c r="H139" s="133" t="s">
        <v>59</v>
      </c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7.25" customHeight="1">
      <c r="A140" s="90"/>
      <c r="B140" s="140"/>
      <c r="C140" s="30">
        <v>2014</v>
      </c>
      <c r="D140" s="7"/>
      <c r="E140" s="8"/>
      <c r="F140" s="31">
        <v>1</v>
      </c>
      <c r="G140" s="33">
        <f>0.8*(G144+G148+G152+G156)/4+0.2*F140</f>
        <v>0.83455960000000018</v>
      </c>
      <c r="H140" s="42" t="s">
        <v>59</v>
      </c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7.25" customHeight="1">
      <c r="A141" s="90"/>
      <c r="B141" s="140"/>
      <c r="C141" s="30">
        <v>2015</v>
      </c>
      <c r="D141" s="7"/>
      <c r="E141" s="8"/>
      <c r="F141" s="31">
        <v>0.5</v>
      </c>
      <c r="G141" s="33">
        <f>0.8*(G145+G149+G153+G157)/4+0.2*F141</f>
        <v>0.82002430000000004</v>
      </c>
      <c r="H141" s="42" t="s">
        <v>59</v>
      </c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7.25" customHeight="1">
      <c r="A142" s="54"/>
      <c r="B142" s="148"/>
      <c r="C142" s="30">
        <v>2016</v>
      </c>
      <c r="D142" s="7"/>
      <c r="E142" s="8"/>
      <c r="F142" s="31">
        <v>1</v>
      </c>
      <c r="G142" s="33">
        <f>0.8*(G146+G150+G154+G158)/4+0.2*F142</f>
        <v>0.90596959999999993</v>
      </c>
      <c r="H142" s="42" t="s">
        <v>59</v>
      </c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7.25" customHeight="1">
      <c r="A143" s="71" t="s">
        <v>45</v>
      </c>
      <c r="B143" s="88" t="s">
        <v>101</v>
      </c>
      <c r="C143" s="26" t="s">
        <v>73</v>
      </c>
      <c r="D143" s="27">
        <f>(D144+D145+D146)/3</f>
        <v>0.94666666666666666</v>
      </c>
      <c r="E143" s="27">
        <f t="shared" ref="E143:F143" si="23">(E144+E145+E146)/3</f>
        <v>0.83266666666666656</v>
      </c>
      <c r="F143" s="27">
        <f t="shared" si="23"/>
        <v>0.90099999999999991</v>
      </c>
      <c r="G143" s="28">
        <f>D143*(0.5*E143+0.5*F143)</f>
        <v>0.82060222222222212</v>
      </c>
      <c r="H143" s="41" t="s">
        <v>59</v>
      </c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7.25" customHeight="1">
      <c r="A144" s="72"/>
      <c r="B144" s="85"/>
      <c r="C144" s="3">
        <v>2014</v>
      </c>
      <c r="D144" s="5">
        <v>0.84399999999999997</v>
      </c>
      <c r="E144" s="5">
        <v>0.80600000000000005</v>
      </c>
      <c r="F144" s="5">
        <v>0.87</v>
      </c>
      <c r="G144" s="9">
        <v>0.74</v>
      </c>
      <c r="H144" s="4" t="s">
        <v>59</v>
      </c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7.25" customHeight="1">
      <c r="A145" s="72"/>
      <c r="B145" s="85"/>
      <c r="C145" s="3">
        <v>2015</v>
      </c>
      <c r="D145" s="5">
        <v>0.999</v>
      </c>
      <c r="E145" s="5">
        <v>0.84</v>
      </c>
      <c r="F145" s="5">
        <v>0.91700000000000004</v>
      </c>
      <c r="G145" s="9">
        <f>D145*(0.5*E145+0.5*F145)</f>
        <v>0.87762150000000005</v>
      </c>
      <c r="H145" s="4" t="s">
        <v>59</v>
      </c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8" customHeight="1">
      <c r="A146" s="73"/>
      <c r="B146" s="86"/>
      <c r="C146" s="3">
        <v>2016</v>
      </c>
      <c r="D146" s="5">
        <v>0.997</v>
      </c>
      <c r="E146" s="5">
        <v>0.85199999999999998</v>
      </c>
      <c r="F146" s="5">
        <v>0.91600000000000004</v>
      </c>
      <c r="G146" s="9">
        <f>D146*(0.5*E146+0.5*F146)</f>
        <v>0.88134800000000002</v>
      </c>
      <c r="H146" s="4" t="s">
        <v>59</v>
      </c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8" customHeight="1">
      <c r="A147" s="71" t="s">
        <v>46</v>
      </c>
      <c r="B147" s="79" t="s">
        <v>102</v>
      </c>
      <c r="C147" s="26" t="s">
        <v>73</v>
      </c>
      <c r="D147" s="27" t="s">
        <v>54</v>
      </c>
      <c r="E147" s="27">
        <f>(E148+E149+E150)/3</f>
        <v>0.92166666666666675</v>
      </c>
      <c r="F147" s="27">
        <f>(F148+F149+F150)/3</f>
        <v>0.89933333333333343</v>
      </c>
      <c r="G147" s="28">
        <f>1*(0.5*E147+0.5*F147)</f>
        <v>0.91050000000000009</v>
      </c>
      <c r="H147" s="41" t="s">
        <v>59</v>
      </c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8" customHeight="1">
      <c r="A148" s="72"/>
      <c r="B148" s="83"/>
      <c r="C148" s="3">
        <v>2014</v>
      </c>
      <c r="D148" s="5" t="s">
        <v>54</v>
      </c>
      <c r="E148" s="5">
        <v>0.875</v>
      </c>
      <c r="F148" s="5">
        <v>0.88400000000000001</v>
      </c>
      <c r="G148" s="9">
        <f>1*(0.5*E148+0.5*F148)</f>
        <v>0.87949999999999995</v>
      </c>
      <c r="H148" s="4" t="s">
        <v>59</v>
      </c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8" customHeight="1">
      <c r="A149" s="72"/>
      <c r="B149" s="83"/>
      <c r="C149" s="3">
        <v>2015</v>
      </c>
      <c r="D149" s="5" t="s">
        <v>54</v>
      </c>
      <c r="E149" s="5">
        <v>1</v>
      </c>
      <c r="F149" s="5">
        <v>0.91300000000000003</v>
      </c>
      <c r="G149" s="9">
        <f>1*(0.5*E149+0.5*F149)</f>
        <v>0.95650000000000002</v>
      </c>
      <c r="H149" s="4" t="s">
        <v>60</v>
      </c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" customHeight="1">
      <c r="A150" s="73"/>
      <c r="B150" s="84"/>
      <c r="C150" s="3">
        <v>2016</v>
      </c>
      <c r="D150" s="5" t="s">
        <v>54</v>
      </c>
      <c r="E150" s="5">
        <v>0.89</v>
      </c>
      <c r="F150" s="5">
        <v>0.90100000000000002</v>
      </c>
      <c r="G150" s="9">
        <f>1*(0.5*E150+0.5*F150)</f>
        <v>0.89549999999999996</v>
      </c>
      <c r="H150" s="4" t="s">
        <v>59</v>
      </c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" customHeight="1">
      <c r="A151" s="71" t="s">
        <v>103</v>
      </c>
      <c r="B151" s="79" t="s">
        <v>104</v>
      </c>
      <c r="C151" s="26" t="s">
        <v>73</v>
      </c>
      <c r="D151" s="27">
        <v>1</v>
      </c>
      <c r="E151" s="27">
        <f>(E152+E153+E154)/3</f>
        <v>0.8846666666666666</v>
      </c>
      <c r="F151" s="27">
        <f>(F152+F153+F154)/3</f>
        <v>0.85766666666666669</v>
      </c>
      <c r="G151" s="28">
        <f>D151*(0.5*E151+0.5*F151)</f>
        <v>0.87116666666666664</v>
      </c>
      <c r="H151" s="29" t="s">
        <v>59</v>
      </c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" customHeight="1">
      <c r="A152" s="72"/>
      <c r="B152" s="83"/>
      <c r="C152" s="3">
        <v>2014</v>
      </c>
      <c r="D152" s="5">
        <v>1</v>
      </c>
      <c r="E152" s="5">
        <v>0.88900000000000001</v>
      </c>
      <c r="F152" s="5">
        <v>1</v>
      </c>
      <c r="G152" s="9">
        <f>D152*(0.5*E152+0.5*F152)</f>
        <v>0.94450000000000001</v>
      </c>
      <c r="H152" s="10" t="s">
        <v>59</v>
      </c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" customHeight="1">
      <c r="A153" s="72"/>
      <c r="B153" s="83"/>
      <c r="C153" s="3">
        <v>2015</v>
      </c>
      <c r="D153" s="5">
        <v>1</v>
      </c>
      <c r="E153" s="5">
        <v>0.875</v>
      </c>
      <c r="F153" s="5">
        <v>0.75700000000000001</v>
      </c>
      <c r="G153" s="9">
        <f>D153*(0.5*E153+0.5*F153)</f>
        <v>0.81600000000000006</v>
      </c>
      <c r="H153" s="10" t="s">
        <v>59</v>
      </c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8" customHeight="1">
      <c r="A154" s="73"/>
      <c r="B154" s="84"/>
      <c r="C154" s="3">
        <v>2016</v>
      </c>
      <c r="D154" s="5" t="s">
        <v>54</v>
      </c>
      <c r="E154" s="5">
        <v>0.89</v>
      </c>
      <c r="F154" s="5">
        <v>0.81599999999999995</v>
      </c>
      <c r="G154" s="9">
        <f>1*(0.5*E154+0.5*F154)</f>
        <v>0.85299999999999998</v>
      </c>
      <c r="H154" s="10" t="s">
        <v>59</v>
      </c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8" customHeight="1">
      <c r="A155" s="71" t="s">
        <v>105</v>
      </c>
      <c r="B155" s="79" t="s">
        <v>106</v>
      </c>
      <c r="C155" s="26" t="s">
        <v>73</v>
      </c>
      <c r="D155" s="27">
        <f>(D156+D157+D158)/3</f>
        <v>0.90099999999999991</v>
      </c>
      <c r="E155" s="27">
        <f t="shared" ref="E155:F155" si="24">(E156+E157+E158)/3</f>
        <v>0.95233333333333337</v>
      </c>
      <c r="F155" s="27">
        <f t="shared" si="24"/>
        <v>0.85833333333333339</v>
      </c>
      <c r="G155" s="28">
        <f>D155*(0.5*E155+0.5*F155)</f>
        <v>0.81570533333333328</v>
      </c>
      <c r="H155" s="29" t="s">
        <v>59</v>
      </c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8" customHeight="1">
      <c r="A156" s="72"/>
      <c r="B156" s="83"/>
      <c r="C156" s="3">
        <v>2014</v>
      </c>
      <c r="D156" s="5">
        <v>0.70299999999999996</v>
      </c>
      <c r="E156" s="5">
        <v>0.85699999999999998</v>
      </c>
      <c r="F156" s="5">
        <v>0.875</v>
      </c>
      <c r="G156" s="9">
        <f t="shared" si="4"/>
        <v>0.60879799999999995</v>
      </c>
      <c r="H156" s="10" t="s">
        <v>62</v>
      </c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8" customHeight="1">
      <c r="A157" s="72"/>
      <c r="B157" s="83"/>
      <c r="C157" s="3">
        <v>2015</v>
      </c>
      <c r="D157" s="5">
        <v>1</v>
      </c>
      <c r="E157" s="5">
        <v>1</v>
      </c>
      <c r="F157" s="5">
        <v>0.9</v>
      </c>
      <c r="G157" s="9">
        <f t="shared" si="4"/>
        <v>0.95</v>
      </c>
      <c r="H157" s="10" t="s">
        <v>60</v>
      </c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9.5" customHeight="1">
      <c r="A158" s="73"/>
      <c r="B158" s="84"/>
      <c r="C158" s="3">
        <v>2016</v>
      </c>
      <c r="D158" s="5">
        <v>1</v>
      </c>
      <c r="E158" s="5">
        <v>1</v>
      </c>
      <c r="F158" s="5">
        <v>0.8</v>
      </c>
      <c r="G158" s="9">
        <f t="shared" si="4"/>
        <v>0.9</v>
      </c>
      <c r="H158" s="10" t="s">
        <v>59</v>
      </c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6.5" customHeight="1">
      <c r="A159" s="82" t="s">
        <v>31</v>
      </c>
      <c r="B159" s="135" t="s">
        <v>107</v>
      </c>
      <c r="C159" s="128" t="s">
        <v>73</v>
      </c>
      <c r="D159" s="129"/>
      <c r="E159" s="130"/>
      <c r="F159" s="131">
        <f>(F160+F161+F162)/3</f>
        <v>0.90633333333333344</v>
      </c>
      <c r="G159" s="132">
        <f>0.8*(G163+G167+G171+G175)/4+0.2*F159</f>
        <v>0.84864587222222232</v>
      </c>
      <c r="H159" s="133" t="s">
        <v>59</v>
      </c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6.5" customHeight="1">
      <c r="A160" s="90"/>
      <c r="B160" s="140"/>
      <c r="C160" s="30">
        <v>2014</v>
      </c>
      <c r="D160" s="7"/>
      <c r="E160" s="8"/>
      <c r="F160" s="31">
        <v>0.91700000000000004</v>
      </c>
      <c r="G160" s="33">
        <f>0.8*(G164+G168+G172)/3+0.2*F160</f>
        <v>0.76389906666666663</v>
      </c>
      <c r="H160" s="42" t="s">
        <v>59</v>
      </c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6.5" customHeight="1">
      <c r="A161" s="90"/>
      <c r="B161" s="140"/>
      <c r="C161" s="30">
        <v>2015</v>
      </c>
      <c r="D161" s="7"/>
      <c r="E161" s="8"/>
      <c r="F161" s="31">
        <v>0.90100000000000002</v>
      </c>
      <c r="G161" s="33">
        <f>0.8*(G165+G169+G173+G177)/4+0.2*F161</f>
        <v>0.85470250000000003</v>
      </c>
      <c r="H161" s="42" t="s">
        <v>59</v>
      </c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7.25" customHeight="1">
      <c r="A162" s="94"/>
      <c r="B162" s="141"/>
      <c r="C162" s="30">
        <v>2016</v>
      </c>
      <c r="D162" s="7"/>
      <c r="E162" s="8"/>
      <c r="F162" s="31">
        <v>0.90100000000000002</v>
      </c>
      <c r="G162" s="33">
        <f>0.8*(G166+G170+G174+G178)/4+0.2*F162</f>
        <v>0.8919532</v>
      </c>
      <c r="H162" s="42" t="s">
        <v>59</v>
      </c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8.75" customHeight="1">
      <c r="A163" s="91" t="s">
        <v>47</v>
      </c>
      <c r="B163" s="97" t="s">
        <v>108</v>
      </c>
      <c r="C163" s="26" t="s">
        <v>73</v>
      </c>
      <c r="D163" s="27">
        <f>(D164+D165+D166)/3</f>
        <v>0.89433333333333331</v>
      </c>
      <c r="E163" s="27">
        <f t="shared" ref="E163:F163" si="25">(E164+E165+E166)/3</f>
        <v>0.79933333333333334</v>
      </c>
      <c r="F163" s="27">
        <f t="shared" si="25"/>
        <v>0.68033333333333346</v>
      </c>
      <c r="G163" s="28">
        <f>D163*(0.5*E163+0.5*F163)</f>
        <v>0.6616576111111111</v>
      </c>
      <c r="H163" s="41" t="s">
        <v>62</v>
      </c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8.75" customHeight="1">
      <c r="A164" s="72"/>
      <c r="B164" s="98"/>
      <c r="C164" s="3">
        <v>2014</v>
      </c>
      <c r="D164" s="5">
        <v>0.81799999999999995</v>
      </c>
      <c r="E164" s="5">
        <v>0.63600000000000001</v>
      </c>
      <c r="F164" s="5">
        <v>0.63900000000000001</v>
      </c>
      <c r="G164" s="9">
        <f>D164*(0.5*E164+0.5*F164)</f>
        <v>0.52147499999999991</v>
      </c>
      <c r="H164" s="4" t="s">
        <v>62</v>
      </c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8.75" customHeight="1">
      <c r="A165" s="72"/>
      <c r="B165" s="98"/>
      <c r="C165" s="3">
        <v>2015</v>
      </c>
      <c r="D165" s="5">
        <v>0.91400000000000003</v>
      </c>
      <c r="E165" s="5">
        <v>0.88</v>
      </c>
      <c r="F165" s="5">
        <v>0.66200000000000003</v>
      </c>
      <c r="G165" s="9">
        <f>D165*(0.5*E165+0.5*F165)</f>
        <v>0.70469400000000004</v>
      </c>
      <c r="H165" s="4" t="s">
        <v>59</v>
      </c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8.75" customHeight="1">
      <c r="A166" s="73"/>
      <c r="B166" s="56"/>
      <c r="C166" s="3">
        <v>2016</v>
      </c>
      <c r="D166" s="5">
        <v>0.95099999999999996</v>
      </c>
      <c r="E166" s="5">
        <v>0.88200000000000001</v>
      </c>
      <c r="F166" s="5">
        <v>0.74</v>
      </c>
      <c r="G166" s="9">
        <f>D166*(0.5*E166+0.5*F166)</f>
        <v>0.77126099999999986</v>
      </c>
      <c r="H166" s="4" t="s">
        <v>59</v>
      </c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8.75" customHeight="1">
      <c r="A167" s="91" t="s">
        <v>109</v>
      </c>
      <c r="B167" s="79" t="s">
        <v>110</v>
      </c>
      <c r="C167" s="26" t="s">
        <v>73</v>
      </c>
      <c r="D167" s="27">
        <f>(D168+D169+D170)/3</f>
        <v>0.98699999999999999</v>
      </c>
      <c r="E167" s="27">
        <f t="shared" ref="E167:F167" si="26">(E168+E169+E170)/3</f>
        <v>0.8610000000000001</v>
      </c>
      <c r="F167" s="27">
        <f t="shared" si="26"/>
        <v>0.89300000000000013</v>
      </c>
      <c r="G167" s="28">
        <f>D167*(0.5*E167+0.5*F167)</f>
        <v>0.86559900000000012</v>
      </c>
      <c r="H167" s="41" t="s">
        <v>59</v>
      </c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8.75" customHeight="1">
      <c r="A168" s="72"/>
      <c r="B168" s="83"/>
      <c r="C168" s="3">
        <v>2014</v>
      </c>
      <c r="D168" s="5">
        <v>0.97899999999999998</v>
      </c>
      <c r="E168" s="5">
        <v>0.83299999999999996</v>
      </c>
      <c r="F168" s="5">
        <v>0.9</v>
      </c>
      <c r="G168" s="9">
        <f t="shared" si="4"/>
        <v>0.84830349999999999</v>
      </c>
      <c r="H168" s="4" t="s">
        <v>59</v>
      </c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8.75" customHeight="1">
      <c r="A169" s="72"/>
      <c r="B169" s="83"/>
      <c r="C169" s="3">
        <v>2015</v>
      </c>
      <c r="D169" s="5">
        <v>0.99099999999999999</v>
      </c>
      <c r="E169" s="5">
        <v>0.75</v>
      </c>
      <c r="F169" s="5">
        <v>0.88600000000000001</v>
      </c>
      <c r="G169" s="9">
        <f t="shared" si="4"/>
        <v>0.81063800000000008</v>
      </c>
      <c r="H169" s="4" t="s">
        <v>59</v>
      </c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8.75" customHeight="1">
      <c r="A170" s="73"/>
      <c r="B170" s="84"/>
      <c r="C170" s="3">
        <v>2016</v>
      </c>
      <c r="D170" s="5">
        <v>0.99099999999999999</v>
      </c>
      <c r="E170" s="5">
        <v>1</v>
      </c>
      <c r="F170" s="5">
        <v>0.89300000000000002</v>
      </c>
      <c r="G170" s="9">
        <f t="shared" si="4"/>
        <v>0.93798150000000002</v>
      </c>
      <c r="H170" s="4" t="s">
        <v>59</v>
      </c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8.75" customHeight="1">
      <c r="A171" s="71" t="s">
        <v>111</v>
      </c>
      <c r="B171" s="74" t="s">
        <v>112</v>
      </c>
      <c r="C171" s="26" t="s">
        <v>73</v>
      </c>
      <c r="D171" s="27">
        <f>(D172+D173+D174)/3</f>
        <v>0.97266666666666668</v>
      </c>
      <c r="E171" s="27">
        <f t="shared" ref="E171" si="27">(E172+E173+E174)/3</f>
        <v>0.87266666666666681</v>
      </c>
      <c r="F171" s="27">
        <f>(F172+F173+F174)/3</f>
        <v>0.96533333333333327</v>
      </c>
      <c r="G171" s="28">
        <f t="shared" si="4"/>
        <v>0.89388066666666677</v>
      </c>
      <c r="H171" s="41" t="s">
        <v>59</v>
      </c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8.75" customHeight="1">
      <c r="A172" s="72"/>
      <c r="B172" s="83"/>
      <c r="C172" s="3">
        <v>2014</v>
      </c>
      <c r="D172" s="5">
        <v>0.96599999999999997</v>
      </c>
      <c r="E172" s="5">
        <v>0.76200000000000001</v>
      </c>
      <c r="F172" s="5">
        <v>0.90900000000000003</v>
      </c>
      <c r="G172" s="9">
        <f t="shared" si="4"/>
        <v>0.80709299999999995</v>
      </c>
      <c r="H172" s="4" t="s">
        <v>59</v>
      </c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8.75" customHeight="1">
      <c r="A173" s="72"/>
      <c r="B173" s="83"/>
      <c r="C173" s="3">
        <v>2015</v>
      </c>
      <c r="D173" s="5">
        <v>0.96899999999999997</v>
      </c>
      <c r="E173" s="5">
        <v>0.94699999999999995</v>
      </c>
      <c r="F173" s="5">
        <v>0.98699999999999999</v>
      </c>
      <c r="G173" s="9">
        <f t="shared" si="4"/>
        <v>0.93702299999999994</v>
      </c>
      <c r="H173" s="4" t="s">
        <v>59</v>
      </c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8.75" customHeight="1">
      <c r="A174" s="73"/>
      <c r="B174" s="84"/>
      <c r="C174" s="3">
        <v>2016</v>
      </c>
      <c r="D174" s="5">
        <v>0.98299999999999998</v>
      </c>
      <c r="E174" s="5">
        <v>0.90900000000000003</v>
      </c>
      <c r="F174" s="5">
        <v>1</v>
      </c>
      <c r="G174" s="9">
        <f t="shared" si="4"/>
        <v>0.93827349999999998</v>
      </c>
      <c r="H174" s="4" t="s">
        <v>59</v>
      </c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8.75" customHeight="1">
      <c r="A175" s="71" t="s">
        <v>113</v>
      </c>
      <c r="B175" s="74" t="s">
        <v>68</v>
      </c>
      <c r="C175" s="26" t="s">
        <v>73</v>
      </c>
      <c r="D175" s="27">
        <f>(D177+D178)/2</f>
        <v>0.96649999999999991</v>
      </c>
      <c r="E175" s="27">
        <f t="shared" ref="E175:F175" si="28">(E177+E178)/2</f>
        <v>1</v>
      </c>
      <c r="F175" s="27">
        <f t="shared" si="28"/>
        <v>0.89500000000000002</v>
      </c>
      <c r="G175" s="28">
        <f>D175*(0.5*E175+0.5*F175)</f>
        <v>0.91575874999999995</v>
      </c>
      <c r="H175" s="41" t="s">
        <v>59</v>
      </c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8.75" customHeight="1">
      <c r="A176" s="72"/>
      <c r="B176" s="83"/>
      <c r="C176" s="3">
        <v>2014</v>
      </c>
      <c r="D176" s="5" t="s">
        <v>54</v>
      </c>
      <c r="E176" s="5" t="s">
        <v>54</v>
      </c>
      <c r="F176" s="5" t="s">
        <v>54</v>
      </c>
      <c r="G176" s="5" t="s">
        <v>54</v>
      </c>
      <c r="H176" s="5" t="s">
        <v>54</v>
      </c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8.75" customHeight="1">
      <c r="A177" s="72"/>
      <c r="B177" s="83"/>
      <c r="C177" s="3">
        <v>2015</v>
      </c>
      <c r="D177" s="5">
        <v>0.96099999999999997</v>
      </c>
      <c r="E177" s="5">
        <v>1</v>
      </c>
      <c r="F177" s="5">
        <v>0.91500000000000004</v>
      </c>
      <c r="G177" s="9">
        <f>D177*(0.5*E177+0.5*F177)</f>
        <v>0.92015749999999996</v>
      </c>
      <c r="H177" s="4" t="s">
        <v>59</v>
      </c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6.5" customHeight="1">
      <c r="A178" s="73"/>
      <c r="B178" s="84"/>
      <c r="C178" s="3">
        <v>2016</v>
      </c>
      <c r="D178" s="5">
        <v>0.97199999999999998</v>
      </c>
      <c r="E178" s="5">
        <v>1</v>
      </c>
      <c r="F178" s="5">
        <v>0.875</v>
      </c>
      <c r="G178" s="9">
        <f>D178*(0.5*E178+0.5*F178)</f>
        <v>0.91125</v>
      </c>
      <c r="H178" s="4" t="s">
        <v>59</v>
      </c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9.5" customHeight="1">
      <c r="A179" s="82" t="s">
        <v>32</v>
      </c>
      <c r="B179" s="135" t="s">
        <v>114</v>
      </c>
      <c r="C179" s="128" t="s">
        <v>73</v>
      </c>
      <c r="D179" s="129"/>
      <c r="E179" s="130"/>
      <c r="F179" s="131">
        <v>1</v>
      </c>
      <c r="G179" s="132">
        <f>0.8*G183+0.2*F179</f>
        <v>0.93472253333333333</v>
      </c>
      <c r="H179" s="133" t="s">
        <v>59</v>
      </c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9.5" customHeight="1">
      <c r="A180" s="90"/>
      <c r="B180" s="140"/>
      <c r="C180" s="30">
        <v>2014</v>
      </c>
      <c r="D180" s="7"/>
      <c r="E180" s="8"/>
      <c r="F180" s="31">
        <v>1</v>
      </c>
      <c r="G180" s="33">
        <v>0.88</v>
      </c>
      <c r="H180" s="42" t="s">
        <v>59</v>
      </c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9.5" customHeight="1">
      <c r="A181" s="90"/>
      <c r="B181" s="140"/>
      <c r="C181" s="30">
        <v>2015</v>
      </c>
      <c r="D181" s="7"/>
      <c r="E181" s="8"/>
      <c r="F181" s="31">
        <v>1</v>
      </c>
      <c r="G181" s="33">
        <v>0.97</v>
      </c>
      <c r="H181" s="42" t="s">
        <v>60</v>
      </c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9.5" customHeight="1">
      <c r="A182" s="94"/>
      <c r="B182" s="141"/>
      <c r="C182" s="30">
        <v>2016</v>
      </c>
      <c r="D182" s="7"/>
      <c r="E182" s="8"/>
      <c r="F182" s="31">
        <v>1</v>
      </c>
      <c r="G182" s="33">
        <f>0.8*G186+0.2*F182</f>
        <v>0.95600000000000018</v>
      </c>
      <c r="H182" s="42" t="s">
        <v>60</v>
      </c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9.5" customHeight="1">
      <c r="A183" s="71" t="s">
        <v>48</v>
      </c>
      <c r="B183" s="88" t="s">
        <v>115</v>
      </c>
      <c r="C183" s="26" t="s">
        <v>73</v>
      </c>
      <c r="D183" s="27">
        <f>(D184+D185+D186)/3</f>
        <v>0.997</v>
      </c>
      <c r="E183" s="27">
        <f t="shared" ref="E183:F183" si="29">(E184+E185+E186)/3</f>
        <v>0.97333333333333327</v>
      </c>
      <c r="F183" s="27">
        <f t="shared" si="29"/>
        <v>0.86900000000000011</v>
      </c>
      <c r="G183" s="28">
        <f>D183*(0.5*E183+0.5*F183)</f>
        <v>0.91840316666666666</v>
      </c>
      <c r="H183" s="41" t="s">
        <v>59</v>
      </c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9.5" customHeight="1">
      <c r="A184" s="72"/>
      <c r="B184" s="85"/>
      <c r="C184" s="3">
        <v>2014</v>
      </c>
      <c r="D184" s="5">
        <v>0.995</v>
      </c>
      <c r="E184" s="5">
        <v>0.92</v>
      </c>
      <c r="F184" s="5">
        <v>0.79700000000000004</v>
      </c>
      <c r="G184" s="9">
        <v>0.86</v>
      </c>
      <c r="H184" s="4" t="s">
        <v>59</v>
      </c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9.5" customHeight="1">
      <c r="A185" s="72"/>
      <c r="B185" s="85"/>
      <c r="C185" s="3">
        <v>2015</v>
      </c>
      <c r="D185" s="5">
        <v>0.996</v>
      </c>
      <c r="E185" s="5">
        <v>1</v>
      </c>
      <c r="F185" s="5">
        <v>0.92</v>
      </c>
      <c r="G185" s="9">
        <f>D185*(0.5*E185+0.5*F185)</f>
        <v>0.95616000000000001</v>
      </c>
      <c r="H185" s="4" t="s">
        <v>60</v>
      </c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9.5" customHeight="1">
      <c r="A186" s="73"/>
      <c r="B186" s="86"/>
      <c r="C186" s="3">
        <v>2016</v>
      </c>
      <c r="D186" s="5">
        <v>1</v>
      </c>
      <c r="E186" s="5">
        <v>1</v>
      </c>
      <c r="F186" s="5">
        <v>0.89</v>
      </c>
      <c r="G186" s="9">
        <f t="shared" si="4"/>
        <v>0.94500000000000006</v>
      </c>
      <c r="H186" s="4" t="s">
        <v>60</v>
      </c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31.5" customHeight="1">
      <c r="A187" s="82" t="s">
        <v>33</v>
      </c>
      <c r="B187" s="135" t="s">
        <v>116</v>
      </c>
      <c r="C187" s="128" t="s">
        <v>73</v>
      </c>
      <c r="D187" s="129"/>
      <c r="E187" s="130"/>
      <c r="F187" s="131">
        <f>(F188+F189+F190)/3</f>
        <v>0.66666666666666663</v>
      </c>
      <c r="G187" s="132">
        <f>0.8*G191+0.2*F187</f>
        <v>0.5119161333333333</v>
      </c>
      <c r="H187" s="133" t="s">
        <v>126</v>
      </c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8.75" customHeight="1">
      <c r="A188" s="90"/>
      <c r="B188" s="140"/>
      <c r="C188" s="30">
        <v>2014</v>
      </c>
      <c r="D188" s="7"/>
      <c r="E188" s="8"/>
      <c r="F188" s="31">
        <v>0</v>
      </c>
      <c r="G188" s="33">
        <v>0.02</v>
      </c>
      <c r="H188" s="42" t="s">
        <v>61</v>
      </c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8.75" customHeight="1">
      <c r="A189" s="90"/>
      <c r="B189" s="140"/>
      <c r="C189" s="30">
        <v>2015</v>
      </c>
      <c r="D189" s="7"/>
      <c r="E189" s="8"/>
      <c r="F189" s="31">
        <v>1</v>
      </c>
      <c r="G189" s="33">
        <f>0.8*G193+0.2*F189</f>
        <v>0.93914399999999998</v>
      </c>
      <c r="H189" s="42" t="s">
        <v>59</v>
      </c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8.75" customHeight="1">
      <c r="A190" s="94"/>
      <c r="B190" s="141"/>
      <c r="C190" s="30">
        <v>2016</v>
      </c>
      <c r="D190" s="7"/>
      <c r="E190" s="8"/>
      <c r="F190" s="31">
        <v>1</v>
      </c>
      <c r="G190" s="33">
        <f>0.8*G194+0.2*F190</f>
        <v>0.93834320000000004</v>
      </c>
      <c r="H190" s="42" t="s">
        <v>59</v>
      </c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8.75" customHeight="1">
      <c r="A191" s="71" t="s">
        <v>49</v>
      </c>
      <c r="B191" s="99" t="s">
        <v>117</v>
      </c>
      <c r="C191" s="26" t="s">
        <v>73</v>
      </c>
      <c r="D191" s="27">
        <f>(D192+D193+D194)/3</f>
        <v>0.68699999999999994</v>
      </c>
      <c r="E191" s="27">
        <f t="shared" ref="E191:F191" si="30">(E192+E193+E194)/3</f>
        <v>0.7330000000000001</v>
      </c>
      <c r="F191" s="27">
        <f t="shared" si="30"/>
        <v>0.64466666666666661</v>
      </c>
      <c r="G191" s="28">
        <f>D191*(0.5*E191+0.5*F191)</f>
        <v>0.4732285</v>
      </c>
      <c r="H191" s="29" t="s">
        <v>61</v>
      </c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8.75" customHeight="1">
      <c r="A192" s="72"/>
      <c r="B192" s="85"/>
      <c r="C192" s="3">
        <v>2014</v>
      </c>
      <c r="D192" s="5">
        <v>8.2000000000000003E-2</v>
      </c>
      <c r="E192" s="5">
        <v>0.4</v>
      </c>
      <c r="F192" s="5">
        <v>0</v>
      </c>
      <c r="G192" s="9">
        <f>D192*(0.5*E192+0.5*F192)</f>
        <v>1.6400000000000001E-2</v>
      </c>
      <c r="H192" s="10" t="s">
        <v>61</v>
      </c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8.75" customHeight="1">
      <c r="A193" s="72"/>
      <c r="B193" s="85"/>
      <c r="C193" s="3">
        <v>2015</v>
      </c>
      <c r="D193" s="5">
        <v>0.98499999999999999</v>
      </c>
      <c r="E193" s="5">
        <v>0.90900000000000003</v>
      </c>
      <c r="F193" s="5">
        <v>0.96699999999999997</v>
      </c>
      <c r="G193" s="9">
        <f>D193*(0.5*E193+0.5*F193)</f>
        <v>0.92392999999999992</v>
      </c>
      <c r="H193" s="10" t="s">
        <v>59</v>
      </c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8" customHeight="1">
      <c r="A194" s="73"/>
      <c r="B194" s="86"/>
      <c r="C194" s="3">
        <v>2016</v>
      </c>
      <c r="D194" s="5">
        <v>0.99399999999999999</v>
      </c>
      <c r="E194" s="5">
        <v>0.89</v>
      </c>
      <c r="F194" s="5">
        <v>0.96699999999999997</v>
      </c>
      <c r="G194" s="9">
        <f>D194*(0.5*E194+0.5*F194)</f>
        <v>0.922929</v>
      </c>
      <c r="H194" s="10" t="s">
        <v>59</v>
      </c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8" customHeight="1">
      <c r="A195" s="82" t="s">
        <v>34</v>
      </c>
      <c r="B195" s="142" t="s">
        <v>118</v>
      </c>
      <c r="C195" s="128" t="s">
        <v>73</v>
      </c>
      <c r="D195" s="129"/>
      <c r="E195" s="130"/>
      <c r="F195" s="131">
        <v>1</v>
      </c>
      <c r="G195" s="132">
        <f>0.8*(G199+G203)/2+0.2*F195</f>
        <v>0.84918982222222228</v>
      </c>
      <c r="H195" s="133" t="s">
        <v>59</v>
      </c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8" customHeight="1">
      <c r="A196" s="72"/>
      <c r="B196" s="143"/>
      <c r="C196" s="30">
        <v>2014</v>
      </c>
      <c r="D196" s="7"/>
      <c r="E196" s="8"/>
      <c r="F196" s="31">
        <v>1</v>
      </c>
      <c r="G196" s="33">
        <f>0.8*(G200+G204)/2+0.2*F196</f>
        <v>0.83291159999999986</v>
      </c>
      <c r="H196" s="42" t="s">
        <v>59</v>
      </c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8" customHeight="1">
      <c r="A197" s="72"/>
      <c r="B197" s="143"/>
      <c r="C197" s="30">
        <v>2015</v>
      </c>
      <c r="D197" s="7"/>
      <c r="E197" s="8"/>
      <c r="F197" s="31">
        <v>1</v>
      </c>
      <c r="G197" s="33">
        <f>0.8*(G201+G205)/2+0.2*F197</f>
        <v>0.91985580000000011</v>
      </c>
      <c r="H197" s="42" t="s">
        <v>59</v>
      </c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20.25" customHeight="1">
      <c r="A198" s="73"/>
      <c r="B198" s="144"/>
      <c r="C198" s="30">
        <v>2016</v>
      </c>
      <c r="D198" s="7"/>
      <c r="E198" s="8"/>
      <c r="F198" s="31">
        <v>1</v>
      </c>
      <c r="G198" s="33">
        <f>0.8*(G202+G206)/2+0.2*F198</f>
        <v>0.8</v>
      </c>
      <c r="H198" s="42" t="s">
        <v>59</v>
      </c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7.25" customHeight="1">
      <c r="A199" s="71" t="s">
        <v>50</v>
      </c>
      <c r="B199" s="74" t="s">
        <v>119</v>
      </c>
      <c r="C199" s="26" t="s">
        <v>73</v>
      </c>
      <c r="D199" s="27">
        <f>(D200+D201+D202)/3</f>
        <v>0.8656666666666667</v>
      </c>
      <c r="E199" s="27">
        <f>(E200+E201+E202)/3</f>
        <v>0.90266666666666673</v>
      </c>
      <c r="F199" s="27">
        <f>(F200+F201+F202)/3</f>
        <v>0.96799999999999997</v>
      </c>
      <c r="G199" s="28">
        <f t="shared" ref="G199:G206" si="31">D199*(0.5*E199+0.5*F199)</f>
        <v>0.80968688888888896</v>
      </c>
      <c r="H199" s="41" t="s">
        <v>59</v>
      </c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7.25" customHeight="1">
      <c r="A200" s="77"/>
      <c r="B200" s="89"/>
      <c r="C200" s="3">
        <v>2014</v>
      </c>
      <c r="D200" s="5">
        <v>0.70599999999999996</v>
      </c>
      <c r="E200" s="5">
        <v>0.83299999999999996</v>
      </c>
      <c r="F200" s="5">
        <v>0.91</v>
      </c>
      <c r="G200" s="9">
        <f t="shared" si="31"/>
        <v>0.61527899999999991</v>
      </c>
      <c r="H200" s="4" t="s">
        <v>62</v>
      </c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7.25" customHeight="1">
      <c r="A201" s="77"/>
      <c r="B201" s="89"/>
      <c r="C201" s="3">
        <v>2015</v>
      </c>
      <c r="D201" s="5">
        <v>0.89100000000000001</v>
      </c>
      <c r="E201" s="5">
        <v>0.875</v>
      </c>
      <c r="F201" s="5">
        <v>0.99399999999999999</v>
      </c>
      <c r="G201" s="9">
        <f t="shared" si="31"/>
        <v>0.83263949999999998</v>
      </c>
      <c r="H201" s="4" t="s">
        <v>59</v>
      </c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7.25" customHeight="1">
      <c r="A202" s="54"/>
      <c r="B202" s="56"/>
      <c r="C202" s="3">
        <v>2016</v>
      </c>
      <c r="D202" s="5">
        <v>1</v>
      </c>
      <c r="E202" s="5">
        <v>1</v>
      </c>
      <c r="F202" s="5">
        <v>1</v>
      </c>
      <c r="G202" s="9">
        <f t="shared" si="31"/>
        <v>1</v>
      </c>
      <c r="H202" s="4" t="s">
        <v>60</v>
      </c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8" customHeight="1">
      <c r="A203" s="71" t="s">
        <v>120</v>
      </c>
      <c r="B203" s="79" t="s">
        <v>121</v>
      </c>
      <c r="C203" s="26" t="s">
        <v>73</v>
      </c>
      <c r="D203" s="27">
        <f>(D204+D205+D206)/3</f>
        <v>0.98899999999999999</v>
      </c>
      <c r="E203" s="27">
        <f>(E204+E205+E206)/3</f>
        <v>0.66666666666666663</v>
      </c>
      <c r="F203" s="27">
        <f>(F204+F205+F206)/3</f>
        <v>0.97800000000000009</v>
      </c>
      <c r="G203" s="28">
        <f t="shared" si="31"/>
        <v>0.81328766666666663</v>
      </c>
      <c r="H203" s="41" t="s">
        <v>59</v>
      </c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8" customHeight="1">
      <c r="A204" s="72"/>
      <c r="B204" s="83"/>
      <c r="C204" s="3">
        <v>2014</v>
      </c>
      <c r="D204" s="5">
        <v>0.96699999999999997</v>
      </c>
      <c r="E204" s="5">
        <v>1</v>
      </c>
      <c r="F204" s="5">
        <v>1</v>
      </c>
      <c r="G204" s="9">
        <f t="shared" si="31"/>
        <v>0.96699999999999997</v>
      </c>
      <c r="H204" s="4" t="s">
        <v>60</v>
      </c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8" customHeight="1">
      <c r="A205" s="72"/>
      <c r="B205" s="83"/>
      <c r="C205" s="3">
        <v>2015</v>
      </c>
      <c r="D205" s="5">
        <v>1</v>
      </c>
      <c r="E205" s="5">
        <v>1</v>
      </c>
      <c r="F205" s="5">
        <v>0.93400000000000005</v>
      </c>
      <c r="G205" s="9">
        <f t="shared" si="31"/>
        <v>0.96700000000000008</v>
      </c>
      <c r="H205" s="4" t="s">
        <v>60</v>
      </c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>
      <c r="A206" s="73"/>
      <c r="B206" s="84"/>
      <c r="C206" s="3">
        <v>2016</v>
      </c>
      <c r="D206" s="5">
        <v>1</v>
      </c>
      <c r="E206" s="5">
        <v>0</v>
      </c>
      <c r="F206" s="5">
        <v>1</v>
      </c>
      <c r="G206" s="9">
        <f t="shared" si="31"/>
        <v>0.5</v>
      </c>
      <c r="H206" s="4" t="s">
        <v>62</v>
      </c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7.5" customHeight="1">
      <c r="A207" s="15"/>
      <c r="B207" s="1"/>
      <c r="C207" s="1"/>
      <c r="D207" s="16"/>
      <c r="E207" s="17"/>
      <c r="F207" s="17"/>
      <c r="G207" s="16"/>
      <c r="H207" s="16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84" customHeight="1">
      <c r="A208" s="59" t="s">
        <v>76</v>
      </c>
      <c r="B208" s="59"/>
      <c r="C208" s="59"/>
      <c r="D208" s="59"/>
      <c r="E208" s="59"/>
      <c r="F208" s="59"/>
      <c r="G208" s="59"/>
      <c r="H208" s="59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21" customHeight="1">
      <c r="A209" s="59"/>
      <c r="B209" s="59"/>
      <c r="C209" s="59"/>
      <c r="D209" s="59"/>
      <c r="E209" s="59"/>
      <c r="F209" s="59"/>
      <c r="G209" s="59"/>
      <c r="H209" s="59"/>
      <c r="I209" s="59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>
      <c r="A210" s="18"/>
      <c r="B210" s="1"/>
      <c r="C210" s="1"/>
      <c r="D210" s="1"/>
      <c r="E210" s="19"/>
      <c r="F210" s="19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>
      <c r="A211" s="18"/>
      <c r="B211" s="1"/>
      <c r="C211" s="1"/>
      <c r="D211" s="1"/>
      <c r="E211" s="19"/>
      <c r="F211" s="19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>
      <c r="A212" s="18"/>
      <c r="B212" s="1"/>
      <c r="C212" s="1"/>
      <c r="D212" s="1"/>
      <c r="E212" s="19"/>
      <c r="F212" s="19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>
      <c r="A213" s="18"/>
      <c r="B213" s="1"/>
      <c r="C213" s="1"/>
      <c r="D213" s="1"/>
      <c r="E213" s="19"/>
      <c r="F213" s="19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>
      <c r="A214" s="18"/>
      <c r="B214" s="1"/>
      <c r="C214" s="1"/>
      <c r="D214" s="1"/>
      <c r="E214" s="19"/>
      <c r="F214" s="19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>
      <c r="A215" s="18"/>
      <c r="B215" s="1"/>
      <c r="C215" s="1"/>
      <c r="D215" s="1"/>
      <c r="E215" s="19"/>
      <c r="F215" s="19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>
      <c r="A216" s="18"/>
      <c r="B216" s="1"/>
      <c r="C216" s="1"/>
      <c r="D216" s="1"/>
      <c r="E216" s="19"/>
      <c r="F216" s="19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>
      <c r="A217" s="18"/>
      <c r="B217" s="1"/>
      <c r="C217" s="1"/>
      <c r="D217" s="1"/>
      <c r="E217" s="19"/>
      <c r="F217" s="19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>
      <c r="A218" s="18"/>
      <c r="B218" s="1"/>
      <c r="C218" s="1"/>
      <c r="D218" s="1"/>
      <c r="E218" s="19"/>
      <c r="F218" s="19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>
      <c r="A219" s="18"/>
      <c r="B219" s="1"/>
      <c r="C219" s="1"/>
      <c r="D219" s="1"/>
      <c r="E219" s="19"/>
      <c r="F219" s="19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>
      <c r="A220" s="18"/>
      <c r="B220" s="1"/>
      <c r="C220" s="1"/>
      <c r="D220" s="1"/>
      <c r="E220" s="19"/>
      <c r="F220" s="19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>
      <c r="A221" s="18"/>
      <c r="B221" s="1"/>
      <c r="C221" s="1"/>
      <c r="D221" s="1"/>
      <c r="E221" s="19"/>
      <c r="F221" s="19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>
      <c r="A222" s="18"/>
      <c r="B222" s="1"/>
      <c r="C222" s="1"/>
      <c r="D222" s="1"/>
      <c r="E222" s="19"/>
      <c r="F222" s="19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>
      <c r="A223" s="18"/>
      <c r="B223" s="1"/>
      <c r="C223" s="1"/>
      <c r="D223" s="1"/>
      <c r="E223" s="19"/>
      <c r="F223" s="19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>
      <c r="A224" s="18"/>
      <c r="B224" s="1"/>
      <c r="C224" s="1"/>
      <c r="D224" s="1"/>
      <c r="E224" s="19"/>
      <c r="F224" s="19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>
      <c r="A225" s="18"/>
      <c r="B225" s="1"/>
      <c r="C225" s="1"/>
      <c r="D225" s="1"/>
      <c r="E225" s="19"/>
      <c r="F225" s="19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>
      <c r="A226" s="18"/>
      <c r="B226" s="1"/>
      <c r="C226" s="1"/>
      <c r="D226" s="1"/>
      <c r="E226" s="19"/>
      <c r="F226" s="19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>
      <c r="A227" s="18"/>
      <c r="B227" s="1"/>
      <c r="C227" s="1"/>
      <c r="D227" s="1"/>
      <c r="E227" s="19"/>
      <c r="F227" s="19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>
      <c r="A228" s="18"/>
      <c r="B228" s="1"/>
      <c r="C228" s="1"/>
      <c r="D228" s="1"/>
      <c r="E228" s="19"/>
      <c r="F228" s="19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>
      <c r="A229" s="18"/>
      <c r="B229" s="1"/>
      <c r="C229" s="1"/>
      <c r="D229" s="1"/>
      <c r="E229" s="19"/>
      <c r="F229" s="19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>
      <c r="A230" s="18"/>
      <c r="B230" s="1"/>
      <c r="C230" s="1"/>
      <c r="D230" s="1"/>
      <c r="E230" s="19"/>
      <c r="F230" s="19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>
      <c r="A231" s="18"/>
      <c r="B231" s="1"/>
      <c r="C231" s="1"/>
      <c r="D231" s="1"/>
      <c r="E231" s="19"/>
      <c r="F231" s="19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>
      <c r="A232" s="18"/>
      <c r="B232" s="1"/>
      <c r="C232" s="1"/>
      <c r="D232" s="1"/>
      <c r="E232" s="19"/>
      <c r="F232" s="19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>
      <c r="A233" s="18"/>
      <c r="B233" s="1"/>
      <c r="C233" s="1"/>
      <c r="D233" s="1"/>
      <c r="E233" s="19"/>
      <c r="F233" s="19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>
      <c r="A234" s="18"/>
      <c r="B234" s="1"/>
      <c r="C234" s="1"/>
      <c r="D234" s="1"/>
      <c r="E234" s="19"/>
      <c r="F234" s="19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>
      <c r="A235" s="18"/>
      <c r="B235" s="1"/>
      <c r="C235" s="1"/>
      <c r="D235" s="1"/>
      <c r="E235" s="19"/>
      <c r="F235" s="19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>
      <c r="A236" s="18"/>
      <c r="B236" s="1"/>
      <c r="C236" s="1"/>
      <c r="D236" s="1"/>
      <c r="E236" s="19"/>
      <c r="F236" s="19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>
      <c r="A237" s="20"/>
      <c r="E237" s="21"/>
      <c r="F237" s="21"/>
    </row>
    <row r="238" spans="1:22">
      <c r="A238" s="20"/>
      <c r="E238" s="21"/>
      <c r="F238" s="21"/>
    </row>
    <row r="239" spans="1:22">
      <c r="A239" s="20"/>
      <c r="E239" s="21"/>
      <c r="F239" s="21"/>
    </row>
    <row r="240" spans="1:22">
      <c r="A240" s="20"/>
      <c r="E240" s="21"/>
      <c r="F240" s="21"/>
    </row>
    <row r="241" spans="1:6">
      <c r="A241" s="20"/>
      <c r="E241" s="21"/>
      <c r="F241" s="21"/>
    </row>
    <row r="242" spans="1:6">
      <c r="A242" s="20"/>
      <c r="E242" s="21"/>
      <c r="F242" s="21"/>
    </row>
    <row r="243" spans="1:6">
      <c r="E243" s="21"/>
      <c r="F243" s="21"/>
    </row>
    <row r="244" spans="1:6">
      <c r="E244" s="21"/>
      <c r="F244" s="21"/>
    </row>
    <row r="245" spans="1:6">
      <c r="E245" s="21"/>
      <c r="F245" s="21"/>
    </row>
    <row r="246" spans="1:6">
      <c r="E246" s="21"/>
      <c r="F246" s="21"/>
    </row>
    <row r="247" spans="1:6">
      <c r="E247" s="21"/>
      <c r="F247" s="21"/>
    </row>
    <row r="248" spans="1:6">
      <c r="E248" s="21"/>
      <c r="F248" s="21"/>
    </row>
    <row r="249" spans="1:6">
      <c r="E249" s="21"/>
      <c r="F249" s="21"/>
    </row>
    <row r="250" spans="1:6">
      <c r="E250" s="21"/>
      <c r="F250" s="21"/>
    </row>
  </sheetData>
  <mergeCells count="110">
    <mergeCell ref="A2:H2"/>
    <mergeCell ref="A4:A5"/>
    <mergeCell ref="B4:B5"/>
    <mergeCell ref="D4:F4"/>
    <mergeCell ref="G4:G5"/>
    <mergeCell ref="H4:H5"/>
    <mergeCell ref="A163:A166"/>
    <mergeCell ref="A19:A22"/>
    <mergeCell ref="B19:B22"/>
    <mergeCell ref="A23:A26"/>
    <mergeCell ref="B23:B26"/>
    <mergeCell ref="A27:A30"/>
    <mergeCell ref="B27:B30"/>
    <mergeCell ref="I4:I5"/>
    <mergeCell ref="A7:A10"/>
    <mergeCell ref="B7:B10"/>
    <mergeCell ref="A11:A14"/>
    <mergeCell ref="B11:B14"/>
    <mergeCell ref="A15:A18"/>
    <mergeCell ref="B15:B18"/>
    <mergeCell ref="A43:A46"/>
    <mergeCell ref="B43:B46"/>
    <mergeCell ref="A47:A50"/>
    <mergeCell ref="B47:B50"/>
    <mergeCell ref="A51:A54"/>
    <mergeCell ref="B51:B54"/>
    <mergeCell ref="A31:A34"/>
    <mergeCell ref="B31:B34"/>
    <mergeCell ref="A35:A38"/>
    <mergeCell ref="B35:B38"/>
    <mergeCell ref="A39:A42"/>
    <mergeCell ref="B39:B42"/>
    <mergeCell ref="A67:A69"/>
    <mergeCell ref="B67:B69"/>
    <mergeCell ref="A70:A72"/>
    <mergeCell ref="B70:B72"/>
    <mergeCell ref="B73:E73"/>
    <mergeCell ref="A75:A78"/>
    <mergeCell ref="B75:B78"/>
    <mergeCell ref="A55:A58"/>
    <mergeCell ref="B55:B58"/>
    <mergeCell ref="A59:A62"/>
    <mergeCell ref="B59:B62"/>
    <mergeCell ref="A63:A66"/>
    <mergeCell ref="B63:B66"/>
    <mergeCell ref="A91:A94"/>
    <mergeCell ref="B91:B94"/>
    <mergeCell ref="A95:A98"/>
    <mergeCell ref="B95:B98"/>
    <mergeCell ref="A99:A102"/>
    <mergeCell ref="B99:B102"/>
    <mergeCell ref="A79:A82"/>
    <mergeCell ref="B79:B82"/>
    <mergeCell ref="A83:A86"/>
    <mergeCell ref="B83:B86"/>
    <mergeCell ref="A87:A90"/>
    <mergeCell ref="B87:B90"/>
    <mergeCell ref="A115:A118"/>
    <mergeCell ref="B115:B118"/>
    <mergeCell ref="A119:A122"/>
    <mergeCell ref="B119:B122"/>
    <mergeCell ref="A123:A126"/>
    <mergeCell ref="B123:B126"/>
    <mergeCell ref="A103:A106"/>
    <mergeCell ref="B103:B106"/>
    <mergeCell ref="A107:A110"/>
    <mergeCell ref="B107:B110"/>
    <mergeCell ref="A111:A114"/>
    <mergeCell ref="B111:B114"/>
    <mergeCell ref="A139:A142"/>
    <mergeCell ref="B139:B142"/>
    <mergeCell ref="A127:A130"/>
    <mergeCell ref="B127:B130"/>
    <mergeCell ref="A131:A134"/>
    <mergeCell ref="B131:B134"/>
    <mergeCell ref="A135:A138"/>
    <mergeCell ref="B135:B138"/>
    <mergeCell ref="A155:A158"/>
    <mergeCell ref="B155:B158"/>
    <mergeCell ref="A159:A162"/>
    <mergeCell ref="B159:B162"/>
    <mergeCell ref="B163:B166"/>
    <mergeCell ref="A143:A146"/>
    <mergeCell ref="B143:B146"/>
    <mergeCell ref="A147:A150"/>
    <mergeCell ref="B147:B150"/>
    <mergeCell ref="A151:A154"/>
    <mergeCell ref="B151:B154"/>
    <mergeCell ref="A179:A182"/>
    <mergeCell ref="B179:B182"/>
    <mergeCell ref="A183:A186"/>
    <mergeCell ref="B183:B186"/>
    <mergeCell ref="A187:A190"/>
    <mergeCell ref="B187:B190"/>
    <mergeCell ref="A167:A170"/>
    <mergeCell ref="B167:B170"/>
    <mergeCell ref="A171:A174"/>
    <mergeCell ref="B171:B174"/>
    <mergeCell ref="A175:A178"/>
    <mergeCell ref="B175:B178"/>
    <mergeCell ref="A203:A206"/>
    <mergeCell ref="B203:B206"/>
    <mergeCell ref="A208:H208"/>
    <mergeCell ref="A209:I209"/>
    <mergeCell ref="A191:A194"/>
    <mergeCell ref="B191:B194"/>
    <mergeCell ref="A195:A198"/>
    <mergeCell ref="B195:B198"/>
    <mergeCell ref="A199:A202"/>
    <mergeCell ref="B199:B202"/>
  </mergeCells>
  <printOptions horizontalCentered="1"/>
  <pageMargins left="0.70866141732283472" right="0.70866141732283472" top="0.78740157480314965" bottom="0.39370078740157483" header="0.62992125984251968" footer="0.31496062992125984"/>
  <pageSetup paperSize="9" scale="84" orientation="landscape" r:id="rId1"/>
  <rowBreaks count="3" manualBreakCount="3">
    <brk id="32" max="7" man="1"/>
    <brk id="66" max="7" man="1"/>
    <brk id="164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2:F65"/>
  <sheetViews>
    <sheetView view="pageBreakPreview" topLeftCell="A31" zoomScale="60" zoomScaleNormal="100" workbookViewId="0">
      <selection activeCell="C60" sqref="C60:E60"/>
    </sheetView>
  </sheetViews>
  <sheetFormatPr defaultRowHeight="15"/>
  <cols>
    <col min="1" max="1" width="6" style="108" customWidth="1"/>
    <col min="2" max="2" width="53.42578125" style="108" customWidth="1"/>
    <col min="3" max="3" width="9.140625" style="108"/>
    <col min="4" max="4" width="13.85546875" style="125" customWidth="1"/>
    <col min="5" max="5" width="13.28515625" style="125" customWidth="1"/>
    <col min="6" max="6" width="9.140625" style="100"/>
  </cols>
  <sheetData>
    <row r="2" spans="1:6">
      <c r="D2" s="125" t="s">
        <v>124</v>
      </c>
      <c r="E2" s="125" t="s">
        <v>125</v>
      </c>
    </row>
    <row r="3" spans="1:6">
      <c r="A3" s="104" t="s">
        <v>1</v>
      </c>
      <c r="B3" s="109" t="s">
        <v>78</v>
      </c>
      <c r="C3" s="102" t="s">
        <v>122</v>
      </c>
      <c r="D3" s="127">
        <v>260265.7</v>
      </c>
      <c r="E3" s="127">
        <v>240388.8</v>
      </c>
      <c r="F3" s="101">
        <f>E3/D3</f>
        <v>0.92362843048469301</v>
      </c>
    </row>
    <row r="4" spans="1:6">
      <c r="A4" s="110"/>
      <c r="B4" s="110"/>
      <c r="C4" s="103" t="s">
        <v>123</v>
      </c>
      <c r="D4" s="126">
        <v>253306</v>
      </c>
      <c r="E4" s="126">
        <v>234882.4</v>
      </c>
      <c r="F4" s="101">
        <f t="shared" ref="F4:F16" si="0">E4/D4</f>
        <v>0.92726741569485127</v>
      </c>
    </row>
    <row r="5" spans="1:6">
      <c r="A5" s="110"/>
      <c r="B5" s="110"/>
      <c r="C5" s="103" t="s">
        <v>6</v>
      </c>
      <c r="D5" s="126">
        <v>6959.7</v>
      </c>
      <c r="E5" s="126">
        <v>5506.4</v>
      </c>
      <c r="F5" s="101">
        <f t="shared" si="0"/>
        <v>0.7911835280256333</v>
      </c>
    </row>
    <row r="6" spans="1:6">
      <c r="A6" s="111"/>
      <c r="B6" s="111"/>
      <c r="C6" s="103" t="s">
        <v>10</v>
      </c>
      <c r="D6" s="126">
        <v>0</v>
      </c>
      <c r="E6" s="126">
        <v>0</v>
      </c>
      <c r="F6" s="101"/>
    </row>
    <row r="7" spans="1:6">
      <c r="A7" s="104" t="s">
        <v>7</v>
      </c>
      <c r="B7" s="109" t="s">
        <v>8</v>
      </c>
      <c r="C7" s="102" t="s">
        <v>122</v>
      </c>
      <c r="D7" s="127">
        <f>SUM(D8:D10)</f>
        <v>3728976.4000000004</v>
      </c>
      <c r="E7" s="127">
        <f>SUM(E8:E10)</f>
        <v>3683057.3</v>
      </c>
      <c r="F7" s="101">
        <f t="shared" si="0"/>
        <v>0.98768587004197705</v>
      </c>
    </row>
    <row r="8" spans="1:6">
      <c r="A8" s="112"/>
      <c r="B8" s="113"/>
      <c r="C8" s="103" t="s">
        <v>123</v>
      </c>
      <c r="D8" s="126">
        <v>1379083.6</v>
      </c>
      <c r="E8" s="126">
        <v>1342279.3</v>
      </c>
      <c r="F8" s="101">
        <f t="shared" si="0"/>
        <v>0.97331249534110909</v>
      </c>
    </row>
    <row r="9" spans="1:6">
      <c r="A9" s="112"/>
      <c r="B9" s="113"/>
      <c r="C9" s="103" t="s">
        <v>6</v>
      </c>
      <c r="D9" s="126">
        <v>2329747.1</v>
      </c>
      <c r="E9" s="126">
        <v>2320632.2999999998</v>
      </c>
      <c r="F9" s="101">
        <f t="shared" si="0"/>
        <v>0.99608764401938721</v>
      </c>
    </row>
    <row r="10" spans="1:6">
      <c r="A10" s="114"/>
      <c r="B10" s="115"/>
      <c r="C10" s="103" t="s">
        <v>10</v>
      </c>
      <c r="D10" s="126">
        <v>20145.7</v>
      </c>
      <c r="E10" s="126">
        <v>20145.7</v>
      </c>
      <c r="F10" s="101">
        <f t="shared" si="0"/>
        <v>1</v>
      </c>
    </row>
    <row r="11" spans="1:6">
      <c r="A11" s="104" t="s">
        <v>16</v>
      </c>
      <c r="B11" s="116" t="s">
        <v>17</v>
      </c>
      <c r="C11" s="102" t="s">
        <v>122</v>
      </c>
      <c r="D11" s="127">
        <f>SUM(D12:D14)</f>
        <v>438569.4</v>
      </c>
      <c r="E11" s="127">
        <f>SUM(E12:E14)</f>
        <v>433631.2</v>
      </c>
      <c r="F11" s="101">
        <f t="shared" si="0"/>
        <v>0.98874020850519895</v>
      </c>
    </row>
    <row r="12" spans="1:6">
      <c r="A12" s="112"/>
      <c r="B12" s="117"/>
      <c r="C12" s="103" t="s">
        <v>123</v>
      </c>
      <c r="D12" s="126">
        <v>438534.40000000002</v>
      </c>
      <c r="E12" s="126">
        <v>433596.2</v>
      </c>
      <c r="F12" s="101">
        <f t="shared" si="0"/>
        <v>0.98873930984661629</v>
      </c>
    </row>
    <row r="13" spans="1:6">
      <c r="A13" s="112"/>
      <c r="B13" s="117"/>
      <c r="C13" s="103" t="s">
        <v>6</v>
      </c>
      <c r="D13" s="126">
        <v>35</v>
      </c>
      <c r="E13" s="126">
        <v>35</v>
      </c>
      <c r="F13" s="101">
        <f t="shared" si="0"/>
        <v>1</v>
      </c>
    </row>
    <row r="14" spans="1:6">
      <c r="A14" s="114"/>
      <c r="B14" s="118"/>
      <c r="C14" s="103" t="s">
        <v>10</v>
      </c>
      <c r="D14" s="126">
        <v>0</v>
      </c>
      <c r="E14" s="126">
        <v>0</v>
      </c>
    </row>
    <row r="15" spans="1:6">
      <c r="A15" s="104" t="s">
        <v>24</v>
      </c>
      <c r="B15" s="116" t="s">
        <v>79</v>
      </c>
      <c r="C15" s="102" t="s">
        <v>122</v>
      </c>
      <c r="D15" s="127">
        <f>SUM(D16:D18)</f>
        <v>33520.199999999997</v>
      </c>
      <c r="E15" s="127">
        <f>SUM(E16:E18)</f>
        <v>33039.4</v>
      </c>
      <c r="F15" s="101">
        <f t="shared" si="0"/>
        <v>0.98565641016461725</v>
      </c>
    </row>
    <row r="16" spans="1:6">
      <c r="A16" s="112"/>
      <c r="B16" s="117"/>
      <c r="C16" s="103" t="s">
        <v>123</v>
      </c>
      <c r="D16" s="126">
        <v>33520.199999999997</v>
      </c>
      <c r="E16" s="126">
        <v>33039.4</v>
      </c>
      <c r="F16" s="101">
        <f t="shared" si="0"/>
        <v>0.98565641016461725</v>
      </c>
    </row>
    <row r="17" spans="1:6">
      <c r="A17" s="112"/>
      <c r="B17" s="117"/>
      <c r="C17" s="103" t="s">
        <v>6</v>
      </c>
      <c r="D17" s="126">
        <v>0</v>
      </c>
      <c r="E17" s="126">
        <v>0</v>
      </c>
    </row>
    <row r="18" spans="1:6">
      <c r="A18" s="114"/>
      <c r="B18" s="118"/>
      <c r="C18" s="103" t="s">
        <v>10</v>
      </c>
      <c r="D18" s="126">
        <v>0</v>
      </c>
      <c r="E18" s="126">
        <v>0</v>
      </c>
    </row>
    <row r="19" spans="1:6">
      <c r="A19" s="104" t="s">
        <v>25</v>
      </c>
      <c r="B19" s="116" t="s">
        <v>83</v>
      </c>
      <c r="C19" s="102" t="s">
        <v>122</v>
      </c>
      <c r="D19" s="127">
        <f>SUM(D20:D22)</f>
        <v>15970.3</v>
      </c>
      <c r="E19" s="127">
        <f>SUM(E20:E22)</f>
        <v>2989.4</v>
      </c>
      <c r="F19" s="101">
        <f t="shared" ref="F19:F32" si="1">E19/D19</f>
        <v>0.1871849620858719</v>
      </c>
    </row>
    <row r="20" spans="1:6">
      <c r="A20" s="119"/>
      <c r="B20" s="120"/>
      <c r="C20" s="103" t="s">
        <v>123</v>
      </c>
      <c r="D20" s="126">
        <v>4431.5</v>
      </c>
      <c r="E20" s="126">
        <v>543.1</v>
      </c>
      <c r="F20" s="101">
        <f t="shared" si="1"/>
        <v>0.12255443980593479</v>
      </c>
    </row>
    <row r="21" spans="1:6">
      <c r="A21" s="119"/>
      <c r="B21" s="120"/>
      <c r="C21" s="103" t="s">
        <v>6</v>
      </c>
      <c r="D21" s="126">
        <v>11307.4</v>
      </c>
      <c r="E21" s="126">
        <v>2214.9</v>
      </c>
      <c r="F21" s="101">
        <f t="shared" si="1"/>
        <v>0.19588057378353999</v>
      </c>
    </row>
    <row r="22" spans="1:6">
      <c r="A22" s="105"/>
      <c r="B22" s="106"/>
      <c r="C22" s="103" t="s">
        <v>10</v>
      </c>
      <c r="D22" s="126">
        <v>231.4</v>
      </c>
      <c r="E22" s="126">
        <v>231.4</v>
      </c>
      <c r="F22" s="101">
        <f t="shared" si="1"/>
        <v>1</v>
      </c>
    </row>
    <row r="23" spans="1:6">
      <c r="A23" s="104" t="s">
        <v>26</v>
      </c>
      <c r="B23" s="116" t="s">
        <v>87</v>
      </c>
      <c r="C23" s="102" t="s">
        <v>122</v>
      </c>
      <c r="D23" s="127">
        <f>SUM(D24:D26)</f>
        <v>943418.8</v>
      </c>
      <c r="E23" s="127">
        <f>SUM(E24:E26)</f>
        <v>632184.30000000005</v>
      </c>
      <c r="F23" s="101">
        <f t="shared" si="1"/>
        <v>0.67009932386337856</v>
      </c>
    </row>
    <row r="24" spans="1:6">
      <c r="A24" s="112"/>
      <c r="B24" s="120"/>
      <c r="C24" s="103" t="s">
        <v>123</v>
      </c>
      <c r="D24" s="126">
        <v>810492.9</v>
      </c>
      <c r="E24" s="126">
        <v>504561.4</v>
      </c>
      <c r="F24" s="101">
        <f t="shared" si="1"/>
        <v>0.6225364836632129</v>
      </c>
    </row>
    <row r="25" spans="1:6">
      <c r="A25" s="112"/>
      <c r="B25" s="120"/>
      <c r="C25" s="103" t="s">
        <v>6</v>
      </c>
      <c r="D25" s="126">
        <v>132925.9</v>
      </c>
      <c r="E25" s="126">
        <v>127622.9</v>
      </c>
      <c r="F25" s="101">
        <f t="shared" si="1"/>
        <v>0.96010559266478546</v>
      </c>
    </row>
    <row r="26" spans="1:6">
      <c r="A26" s="114"/>
      <c r="B26" s="121"/>
      <c r="C26" s="103" t="s">
        <v>10</v>
      </c>
      <c r="D26" s="126">
        <v>0</v>
      </c>
      <c r="E26" s="126">
        <v>0</v>
      </c>
      <c r="F26" s="101"/>
    </row>
    <row r="27" spans="1:6">
      <c r="A27" s="104" t="s">
        <v>27</v>
      </c>
      <c r="B27" s="116" t="s">
        <v>92</v>
      </c>
      <c r="C27" s="102" t="s">
        <v>122</v>
      </c>
      <c r="D27" s="127">
        <f>SUM(D28:D30)</f>
        <v>108628.1</v>
      </c>
      <c r="E27" s="127">
        <f>SUM(E28:E30)</f>
        <v>103157.5</v>
      </c>
      <c r="F27" s="101">
        <f t="shared" si="1"/>
        <v>0.94963918175867934</v>
      </c>
    </row>
    <row r="28" spans="1:6">
      <c r="A28" s="112"/>
      <c r="B28" s="120"/>
      <c r="C28" s="103" t="s">
        <v>123</v>
      </c>
      <c r="D28" s="126">
        <v>106842</v>
      </c>
      <c r="E28" s="126">
        <v>101781.7</v>
      </c>
      <c r="F28" s="101">
        <f t="shared" si="1"/>
        <v>0.95263753954437391</v>
      </c>
    </row>
    <row r="29" spans="1:6">
      <c r="A29" s="112"/>
      <c r="B29" s="120"/>
      <c r="C29" s="103" t="s">
        <v>6</v>
      </c>
      <c r="D29" s="126">
        <v>1786.1</v>
      </c>
      <c r="E29" s="126">
        <v>1375.8</v>
      </c>
      <c r="F29" s="101">
        <f t="shared" si="1"/>
        <v>0.77028161917025928</v>
      </c>
    </row>
    <row r="30" spans="1:6">
      <c r="A30" s="114"/>
      <c r="B30" s="106"/>
      <c r="C30" s="103" t="s">
        <v>10</v>
      </c>
      <c r="D30" s="126">
        <v>0</v>
      </c>
      <c r="E30" s="126">
        <v>0</v>
      </c>
    </row>
    <row r="31" spans="1:6">
      <c r="A31" s="104" t="s">
        <v>28</v>
      </c>
      <c r="B31" s="109" t="s">
        <v>96</v>
      </c>
      <c r="C31" s="102" t="s">
        <v>122</v>
      </c>
      <c r="D31" s="127">
        <f>SUM(D32:D34)</f>
        <v>30579.5</v>
      </c>
      <c r="E31" s="127">
        <f>SUM(E32:E34)</f>
        <v>25299.1</v>
      </c>
      <c r="F31" s="101">
        <f t="shared" si="1"/>
        <v>0.82732222567406266</v>
      </c>
    </row>
    <row r="32" spans="1:6">
      <c r="A32" s="112"/>
      <c r="B32" s="122"/>
      <c r="C32" s="103" t="s">
        <v>123</v>
      </c>
      <c r="D32" s="126">
        <v>30579.5</v>
      </c>
      <c r="E32" s="126">
        <v>25299.1</v>
      </c>
      <c r="F32" s="101">
        <f t="shared" si="1"/>
        <v>0.82732222567406266</v>
      </c>
    </row>
    <row r="33" spans="1:6">
      <c r="A33" s="112"/>
      <c r="B33" s="122"/>
      <c r="C33" s="103" t="s">
        <v>6</v>
      </c>
      <c r="D33" s="126">
        <v>0</v>
      </c>
      <c r="E33" s="126">
        <v>0</v>
      </c>
    </row>
    <row r="34" spans="1:6">
      <c r="A34" s="114"/>
      <c r="B34" s="107"/>
      <c r="C34" s="103" t="s">
        <v>10</v>
      </c>
      <c r="D34" s="126">
        <v>0</v>
      </c>
      <c r="E34" s="126">
        <v>0</v>
      </c>
    </row>
    <row r="35" spans="1:6">
      <c r="A35" s="104" t="s">
        <v>29</v>
      </c>
      <c r="B35" s="109" t="s">
        <v>98</v>
      </c>
      <c r="C35" s="102" t="s">
        <v>122</v>
      </c>
      <c r="D35" s="127">
        <f>SUM(D36:D38)</f>
        <v>6021.6</v>
      </c>
      <c r="E35" s="127">
        <f>SUM(E36:E38)</f>
        <v>5455.5</v>
      </c>
      <c r="F35" s="101">
        <f t="shared" ref="F35:F36" si="2">E35/D35</f>
        <v>0.9059884416102032</v>
      </c>
    </row>
    <row r="36" spans="1:6">
      <c r="A36" s="119"/>
      <c r="B36" s="122"/>
      <c r="C36" s="103" t="s">
        <v>123</v>
      </c>
      <c r="D36" s="126">
        <v>6021.6</v>
      </c>
      <c r="E36" s="126">
        <v>5455.5</v>
      </c>
      <c r="F36" s="101">
        <f t="shared" si="2"/>
        <v>0.9059884416102032</v>
      </c>
    </row>
    <row r="37" spans="1:6">
      <c r="A37" s="119"/>
      <c r="B37" s="122"/>
      <c r="C37" s="103" t="s">
        <v>6</v>
      </c>
      <c r="D37" s="126">
        <v>0</v>
      </c>
      <c r="E37" s="126">
        <v>0</v>
      </c>
    </row>
    <row r="38" spans="1:6">
      <c r="A38" s="105"/>
      <c r="B38" s="107"/>
      <c r="C38" s="103" t="s">
        <v>10</v>
      </c>
      <c r="D38" s="126">
        <v>0</v>
      </c>
      <c r="E38" s="126">
        <v>0</v>
      </c>
    </row>
    <row r="39" spans="1:6">
      <c r="A39" s="104" t="s">
        <v>30</v>
      </c>
      <c r="B39" s="109" t="s">
        <v>100</v>
      </c>
      <c r="C39" s="102" t="s">
        <v>122</v>
      </c>
      <c r="D39" s="127">
        <f>SUM(D40:D42)</f>
        <v>10360.299999999999</v>
      </c>
      <c r="E39" s="127">
        <f>SUM(E40:E42)</f>
        <v>9725.7000000000007</v>
      </c>
      <c r="F39" s="101">
        <f t="shared" ref="F39:F56" si="3">E39/D39</f>
        <v>0.93874694748221588</v>
      </c>
    </row>
    <row r="40" spans="1:6">
      <c r="A40" s="119"/>
      <c r="B40" s="122"/>
      <c r="C40" s="103" t="s">
        <v>123</v>
      </c>
      <c r="D40" s="126">
        <v>3768.3</v>
      </c>
      <c r="E40" s="126">
        <v>3290.9</v>
      </c>
      <c r="F40" s="101">
        <f t="shared" si="3"/>
        <v>0.87331157285778727</v>
      </c>
    </row>
    <row r="41" spans="1:6">
      <c r="A41" s="119"/>
      <c r="B41" s="122"/>
      <c r="C41" s="103" t="s">
        <v>6</v>
      </c>
      <c r="D41" s="126">
        <v>2301</v>
      </c>
      <c r="E41" s="126">
        <v>2143.8000000000002</v>
      </c>
      <c r="F41" s="101">
        <f t="shared" si="3"/>
        <v>0.93168187744458941</v>
      </c>
    </row>
    <row r="42" spans="1:6">
      <c r="A42" s="105"/>
      <c r="B42" s="107"/>
      <c r="C42" s="103" t="s">
        <v>10</v>
      </c>
      <c r="D42" s="126">
        <v>4291</v>
      </c>
      <c r="E42" s="126">
        <v>4291</v>
      </c>
      <c r="F42" s="101">
        <f t="shared" si="3"/>
        <v>1</v>
      </c>
    </row>
    <row r="43" spans="1:6">
      <c r="A43" s="104" t="s">
        <v>31</v>
      </c>
      <c r="B43" s="109" t="s">
        <v>107</v>
      </c>
      <c r="C43" s="102" t="s">
        <v>122</v>
      </c>
      <c r="D43" s="127">
        <f>SUM(D44:D46)</f>
        <v>579522.80000000005</v>
      </c>
      <c r="E43" s="127">
        <f>SUM(E44:E46)</f>
        <v>558696.6</v>
      </c>
      <c r="F43" s="101">
        <f t="shared" si="3"/>
        <v>0.96406319130153284</v>
      </c>
    </row>
    <row r="44" spans="1:6">
      <c r="A44" s="119"/>
      <c r="B44" s="122"/>
      <c r="C44" s="103" t="s">
        <v>123</v>
      </c>
      <c r="D44" s="126">
        <v>369307</v>
      </c>
      <c r="E44" s="126">
        <v>357819.8</v>
      </c>
      <c r="F44" s="101">
        <f t="shared" si="3"/>
        <v>0.96889525516711028</v>
      </c>
    </row>
    <row r="45" spans="1:6">
      <c r="A45" s="119"/>
      <c r="B45" s="122"/>
      <c r="C45" s="103" t="s">
        <v>6</v>
      </c>
      <c r="D45" s="126">
        <v>189949.9</v>
      </c>
      <c r="E45" s="126">
        <v>181577.60000000001</v>
      </c>
      <c r="F45" s="101">
        <f t="shared" si="3"/>
        <v>0.95592364091794735</v>
      </c>
    </row>
    <row r="46" spans="1:6">
      <c r="A46" s="123"/>
      <c r="B46" s="124"/>
      <c r="C46" s="103" t="s">
        <v>10</v>
      </c>
      <c r="D46" s="126">
        <v>20265.900000000001</v>
      </c>
      <c r="E46" s="126">
        <v>19299.2</v>
      </c>
      <c r="F46" s="101">
        <f t="shared" si="3"/>
        <v>0.95229918237038569</v>
      </c>
    </row>
    <row r="47" spans="1:6">
      <c r="A47" s="104" t="s">
        <v>32</v>
      </c>
      <c r="B47" s="109" t="s">
        <v>114</v>
      </c>
      <c r="C47" s="102" t="s">
        <v>122</v>
      </c>
      <c r="D47" s="127">
        <f>SUM(D48:D50)</f>
        <v>15530.8</v>
      </c>
      <c r="E47" s="127">
        <f>SUM(E48:E50)</f>
        <v>15459.8</v>
      </c>
      <c r="F47" s="101">
        <f t="shared" si="3"/>
        <v>0.99542843897287969</v>
      </c>
    </row>
    <row r="48" spans="1:6">
      <c r="A48" s="119"/>
      <c r="B48" s="122"/>
      <c r="C48" s="103" t="s">
        <v>123</v>
      </c>
      <c r="D48" s="126">
        <v>8524</v>
      </c>
      <c r="E48" s="126">
        <v>8471.2999999999993</v>
      </c>
      <c r="F48" s="101">
        <f t="shared" si="3"/>
        <v>0.99381745659314868</v>
      </c>
    </row>
    <row r="49" spans="1:6">
      <c r="A49" s="119"/>
      <c r="B49" s="122"/>
      <c r="C49" s="103" t="s">
        <v>6</v>
      </c>
      <c r="D49" s="126">
        <v>7006.8</v>
      </c>
      <c r="E49" s="126">
        <v>6988.5</v>
      </c>
      <c r="F49" s="101">
        <f t="shared" si="3"/>
        <v>0.9973882514129131</v>
      </c>
    </row>
    <row r="50" spans="1:6">
      <c r="A50" s="123"/>
      <c r="B50" s="124"/>
      <c r="C50" s="103" t="s">
        <v>10</v>
      </c>
      <c r="D50" s="126">
        <v>0</v>
      </c>
      <c r="E50" s="126">
        <v>0</v>
      </c>
    </row>
    <row r="51" spans="1:6">
      <c r="A51" s="104" t="s">
        <v>33</v>
      </c>
      <c r="B51" s="109" t="s">
        <v>116</v>
      </c>
      <c r="C51" s="102" t="s">
        <v>122</v>
      </c>
      <c r="D51" s="127">
        <f>SUM(D52:D54)</f>
        <v>43727.5</v>
      </c>
      <c r="E51" s="127">
        <f>SUM(E52:E54)</f>
        <v>31121</v>
      </c>
      <c r="F51" s="101">
        <f t="shared" si="3"/>
        <v>0.71170316162597902</v>
      </c>
    </row>
    <row r="52" spans="1:6">
      <c r="A52" s="119"/>
      <c r="B52" s="122"/>
      <c r="C52" s="103" t="s">
        <v>123</v>
      </c>
      <c r="D52" s="126">
        <v>27491.9</v>
      </c>
      <c r="E52" s="126">
        <v>22769.7</v>
      </c>
      <c r="F52" s="101">
        <f t="shared" si="3"/>
        <v>0.82823304318726609</v>
      </c>
    </row>
    <row r="53" spans="1:6">
      <c r="A53" s="119"/>
      <c r="B53" s="122"/>
      <c r="C53" s="103" t="s">
        <v>6</v>
      </c>
      <c r="D53" s="126">
        <v>3280.1</v>
      </c>
      <c r="E53" s="126">
        <v>1719</v>
      </c>
      <c r="F53" s="101">
        <f t="shared" si="3"/>
        <v>0.52406938812841075</v>
      </c>
    </row>
    <row r="54" spans="1:6">
      <c r="A54" s="123"/>
      <c r="B54" s="124"/>
      <c r="C54" s="103" t="s">
        <v>10</v>
      </c>
      <c r="D54" s="126">
        <v>12955.5</v>
      </c>
      <c r="E54" s="126">
        <v>6632.3</v>
      </c>
      <c r="F54" s="101">
        <f t="shared" si="3"/>
        <v>0.51192929643780638</v>
      </c>
    </row>
    <row r="55" spans="1:6">
      <c r="A55" s="104" t="s">
        <v>34</v>
      </c>
      <c r="B55" s="116" t="s">
        <v>118</v>
      </c>
      <c r="C55" s="102" t="s">
        <v>122</v>
      </c>
      <c r="D55" s="127">
        <f>SUM(D56:D58)</f>
        <v>2176.9</v>
      </c>
      <c r="E55" s="127">
        <f>SUM(E56:E58)</f>
        <v>2143.6</v>
      </c>
      <c r="F55" s="101">
        <f t="shared" si="3"/>
        <v>0.98470301805319482</v>
      </c>
    </row>
    <row r="56" spans="1:6">
      <c r="A56" s="112"/>
      <c r="B56" s="117"/>
      <c r="C56" s="103" t="s">
        <v>123</v>
      </c>
      <c r="D56" s="126">
        <v>2176.9</v>
      </c>
      <c r="E56" s="126">
        <v>2143.6</v>
      </c>
      <c r="F56" s="101">
        <f t="shared" si="3"/>
        <v>0.98470301805319482</v>
      </c>
    </row>
    <row r="57" spans="1:6">
      <c r="A57" s="112"/>
      <c r="B57" s="117"/>
      <c r="C57" s="103" t="s">
        <v>6</v>
      </c>
      <c r="D57" s="126">
        <v>0</v>
      </c>
      <c r="E57" s="126">
        <v>0</v>
      </c>
    </row>
    <row r="58" spans="1:6">
      <c r="A58" s="114"/>
      <c r="B58" s="118"/>
      <c r="C58" s="103" t="s">
        <v>10</v>
      </c>
      <c r="D58" s="126">
        <v>0</v>
      </c>
      <c r="E58" s="126">
        <v>0</v>
      </c>
    </row>
    <row r="60" spans="1:6">
      <c r="C60" s="102" t="s">
        <v>122</v>
      </c>
      <c r="D60" s="127">
        <f>SUM(D61:D63)</f>
        <v>6217268.2999999998</v>
      </c>
      <c r="E60" s="127">
        <f>SUM(E61:E63)</f>
        <v>5776349.1999999993</v>
      </c>
      <c r="F60" s="101">
        <f t="shared" ref="F60:F63" si="4">E60/D60</f>
        <v>0.92908153891315892</v>
      </c>
    </row>
    <row r="61" spans="1:6">
      <c r="C61" s="103" t="s">
        <v>123</v>
      </c>
      <c r="D61" s="126">
        <f>D4+D8+D12+D16+D20+D24+D28+D32+D36+D40+D44+D48+D52+D56</f>
        <v>3474079.8</v>
      </c>
      <c r="E61" s="126">
        <f>E4+E8+E12+E16+E20+E24+E28+E32+E36+E40+E44+E48+E52+E56</f>
        <v>3075933.4</v>
      </c>
      <c r="F61" s="101">
        <f t="shared" si="4"/>
        <v>0.88539514837857214</v>
      </c>
    </row>
    <row r="62" spans="1:6">
      <c r="C62" s="103" t="s">
        <v>6</v>
      </c>
      <c r="D62" s="126">
        <f>D5+D9+D13+D17+D21+D25+D29+D33+D37+D41+D45+D49+D53+D57</f>
        <v>2685299</v>
      </c>
      <c r="E62" s="126">
        <f>E5+E9+E13+E17+E21+E25+E29+E33+E37+E41+E45+E49+E53+E57</f>
        <v>2649816.1999999993</v>
      </c>
      <c r="F62" s="101">
        <f t="shared" si="4"/>
        <v>0.98678627594171053</v>
      </c>
    </row>
    <row r="63" spans="1:6">
      <c r="C63" s="103" t="s">
        <v>10</v>
      </c>
      <c r="D63" s="126">
        <f>D6+D10+D14+D18+D22+D26+D30+D34+D38+D42+D46+D50+D54+D58</f>
        <v>57889.5</v>
      </c>
      <c r="E63" s="126">
        <f>E6+E10+E14+E18+E22+E26+E30+E34+E38+E42+E46+E50+E54+E58</f>
        <v>50599.600000000006</v>
      </c>
      <c r="F63" s="101">
        <f t="shared" si="4"/>
        <v>0.87407215470853961</v>
      </c>
    </row>
    <row r="65" spans="4:5">
      <c r="D65" s="125">
        <f>D3+D7+D11+D15+D19+D23+D27+D31+D35+D39+D43+D47+D51+D55</f>
        <v>6217268.2999999998</v>
      </c>
      <c r="E65" s="125">
        <f>E3+E7+E11+E15+E19+E23+E27+E31+E35+E39+E43+E47+E51+E55</f>
        <v>5776349.1999999993</v>
      </c>
    </row>
  </sheetData>
  <mergeCells count="28">
    <mergeCell ref="A51:A54"/>
    <mergeCell ref="B51:B54"/>
    <mergeCell ref="A55:A58"/>
    <mergeCell ref="B55:B58"/>
    <mergeCell ref="A47:A50"/>
    <mergeCell ref="B47:B50"/>
    <mergeCell ref="A43:A46"/>
    <mergeCell ref="B43:B46"/>
    <mergeCell ref="A39:A42"/>
    <mergeCell ref="B39:B42"/>
    <mergeCell ref="A35:A38"/>
    <mergeCell ref="B35:B38"/>
    <mergeCell ref="A31:A34"/>
    <mergeCell ref="B31:B34"/>
    <mergeCell ref="A27:A30"/>
    <mergeCell ref="B27:B30"/>
    <mergeCell ref="A23:A26"/>
    <mergeCell ref="B23:B26"/>
    <mergeCell ref="A19:A22"/>
    <mergeCell ref="B19:B22"/>
    <mergeCell ref="A15:A18"/>
    <mergeCell ref="B15:B18"/>
    <mergeCell ref="A11:A14"/>
    <mergeCell ref="B11:B14"/>
    <mergeCell ref="A7:A10"/>
    <mergeCell ref="B7:B10"/>
    <mergeCell ref="A3:A6"/>
    <mergeCell ref="B3:B6"/>
  </mergeCells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Эффективность </vt:lpstr>
      <vt:lpstr>Лист3</vt:lpstr>
      <vt:lpstr>'Эффективность 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Наташа</dc:creator>
  <cp:lastModifiedBy>Бидненко</cp:lastModifiedBy>
  <cp:lastPrinted>2017-04-18T11:52:26Z</cp:lastPrinted>
  <dcterms:created xsi:type="dcterms:W3CDTF">2015-02-21T18:59:30Z</dcterms:created>
  <dcterms:modified xsi:type="dcterms:W3CDTF">2017-04-18T12:14:58Z</dcterms:modified>
</cp:coreProperties>
</file>