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 activeTab="2"/>
  </bookViews>
  <sheets>
    <sheet name="Фин-е, вып-е" sheetId="1" r:id="rId1"/>
    <sheet name="Цел.пок-ли" sheetId="4" r:id="rId2"/>
    <sheet name="Эффективность" sheetId="5" r:id="rId3"/>
    <sheet name="Лист3" sheetId="3" r:id="rId4"/>
  </sheets>
  <definedNames>
    <definedName name="_GoBack" localSheetId="1">'Цел.пок-ли'!$G$9</definedName>
    <definedName name="_xlnm._FilterDatabase" localSheetId="1" hidden="1">'Цел.пок-ли'!$5:$573</definedName>
    <definedName name="_xlnm.Print_Area" localSheetId="0">'Фин-е, вып-е'!$A$1:$H$180</definedName>
    <definedName name="_xlnm.Print_Area" localSheetId="1">'Цел.пок-ли'!$A$1:$G$573</definedName>
    <definedName name="_xlnm.Print_Area" localSheetId="2">Эффективность!$A$1:$G$73</definedName>
  </definedNames>
  <calcPr calcId="145621"/>
</workbook>
</file>

<file path=xl/calcChain.xml><?xml version="1.0" encoding="utf-8"?>
<calcChain xmlns="http://schemas.openxmlformats.org/spreadsheetml/2006/main">
  <c r="E108" i="1" l="1"/>
  <c r="E107" i="1"/>
  <c r="D108" i="1"/>
  <c r="D107" i="1"/>
  <c r="F347" i="4"/>
  <c r="F504" i="4"/>
  <c r="D143" i="1"/>
  <c r="D144" i="1"/>
  <c r="D145" i="1"/>
  <c r="F500" i="4" l="1"/>
  <c r="F503" i="4"/>
  <c r="F502" i="4"/>
  <c r="F521" i="4"/>
  <c r="F291" i="4" l="1"/>
  <c r="F320" i="4" l="1"/>
  <c r="F315" i="4"/>
  <c r="E94" i="1"/>
  <c r="D94" i="1"/>
  <c r="E95" i="1"/>
  <c r="D95" i="1"/>
  <c r="D83" i="1"/>
  <c r="D82" i="1"/>
  <c r="B48" i="1"/>
  <c r="D32" i="1"/>
  <c r="E33" i="1"/>
  <c r="D33" i="1"/>
  <c r="E34" i="1"/>
  <c r="D34" i="1"/>
  <c r="D31" i="1" l="1"/>
  <c r="D46" i="1"/>
  <c r="D136" i="1" l="1"/>
  <c r="E136" i="1"/>
  <c r="D140" i="1"/>
  <c r="F114" i="4"/>
  <c r="F100" i="4"/>
  <c r="D35" i="1"/>
  <c r="F96" i="4"/>
  <c r="D19" i="1"/>
  <c r="D20" i="1"/>
  <c r="D21" i="1"/>
  <c r="D22" i="1"/>
  <c r="F76" i="4"/>
  <c r="F55" i="4"/>
  <c r="F54" i="4"/>
  <c r="D135" i="1" l="1"/>
  <c r="E162" i="1"/>
  <c r="D162" i="1"/>
  <c r="F438" i="4" l="1"/>
  <c r="F433" i="4" s="1"/>
  <c r="F442" i="4"/>
  <c r="F440" i="4" s="1"/>
  <c r="F229" i="4" l="1"/>
  <c r="F149" i="4" l="1"/>
  <c r="E117" i="1" l="1"/>
  <c r="E119" i="1"/>
  <c r="E118" i="1"/>
  <c r="D119" i="1"/>
  <c r="D176" i="1" s="1"/>
  <c r="D118" i="1"/>
  <c r="D117" i="1"/>
  <c r="F421" i="4" l="1"/>
  <c r="C51" i="5"/>
  <c r="F238" i="4" l="1"/>
  <c r="D110" i="1" l="1"/>
  <c r="D106" i="1"/>
  <c r="F112" i="1" l="1"/>
  <c r="F111" i="1"/>
  <c r="E110" i="1"/>
  <c r="F110" i="1" s="1"/>
  <c r="F562" i="4" l="1"/>
  <c r="F529" i="4"/>
  <c r="F137" i="1"/>
  <c r="E138" i="1"/>
  <c r="D138" i="1"/>
  <c r="F528" i="4" l="1"/>
  <c r="F392" i="4" l="1"/>
  <c r="E53" i="5"/>
  <c r="D53" i="5"/>
  <c r="F127" i="1"/>
  <c r="C53" i="5" s="1"/>
  <c r="F409" i="4"/>
  <c r="F53" i="5" l="1"/>
  <c r="F194" i="4"/>
  <c r="F307" i="4" l="1"/>
  <c r="E72" i="1" l="1"/>
  <c r="D78" i="1"/>
  <c r="E78" i="1"/>
  <c r="E71" i="1"/>
  <c r="E70" i="1"/>
  <c r="D71" i="1"/>
  <c r="D70" i="1"/>
  <c r="E29" i="5"/>
  <c r="F99" i="4"/>
  <c r="E69" i="1" l="1"/>
  <c r="D23" i="1"/>
  <c r="E23" i="1"/>
  <c r="E21" i="1"/>
  <c r="D59" i="1" l="1"/>
  <c r="D60" i="1"/>
  <c r="F230" i="4"/>
  <c r="E9" i="1"/>
  <c r="D9" i="1"/>
  <c r="D15" i="1"/>
  <c r="D12" i="1"/>
  <c r="E12" i="1"/>
  <c r="F14" i="1"/>
  <c r="D58" i="1" l="1"/>
  <c r="F460" i="4"/>
  <c r="F452" i="4"/>
  <c r="F449" i="4"/>
  <c r="E26" i="1"/>
  <c r="D26" i="1"/>
  <c r="F346" i="4" l="1"/>
  <c r="D47" i="5"/>
  <c r="F385" i="4"/>
  <c r="F379" i="4"/>
  <c r="F378" i="4"/>
  <c r="F377" i="4"/>
  <c r="F540" i="4" l="1"/>
  <c r="D160" i="1"/>
  <c r="F544" i="4"/>
  <c r="F566" i="4"/>
  <c r="F334" i="4"/>
  <c r="F333" i="4"/>
  <c r="F481" i="4" l="1"/>
  <c r="F480" i="4"/>
  <c r="F477" i="4"/>
  <c r="F475" i="4" s="1"/>
  <c r="F473" i="4"/>
  <c r="F471" i="4" s="1"/>
  <c r="F187" i="4"/>
  <c r="F139" i="4"/>
  <c r="F138" i="4"/>
  <c r="F137" i="4"/>
  <c r="F134" i="4"/>
  <c r="F133" i="4"/>
  <c r="F132" i="4"/>
  <c r="F131" i="4"/>
  <c r="F130" i="4"/>
  <c r="F125" i="4" s="1"/>
  <c r="E32" i="1"/>
  <c r="E39" i="1"/>
  <c r="D39" i="1"/>
  <c r="F40" i="1"/>
  <c r="F41" i="1"/>
  <c r="F110" i="4"/>
  <c r="F107" i="4"/>
  <c r="F105" i="4"/>
  <c r="F104" i="4"/>
  <c r="F22" i="4"/>
  <c r="F17" i="1"/>
  <c r="E56" i="5" l="1"/>
  <c r="F15" i="4"/>
  <c r="F237" i="4"/>
  <c r="F233" i="4"/>
  <c r="F232" i="4"/>
  <c r="F220" i="4"/>
  <c r="F218" i="4" l="1"/>
  <c r="E26" i="5" s="1"/>
  <c r="F465" i="4"/>
  <c r="F464" i="4"/>
  <c r="F459" i="4"/>
  <c r="F457" i="4"/>
  <c r="F437" i="4"/>
  <c r="F436" i="4"/>
  <c r="F317" i="4" l="1"/>
  <c r="E55" i="1"/>
  <c r="D55" i="1"/>
  <c r="F57" i="1"/>
  <c r="F66" i="1"/>
  <c r="F69" i="4"/>
  <c r="F57" i="4"/>
  <c r="F46" i="4"/>
  <c r="F86" i="4"/>
  <c r="F84" i="4"/>
  <c r="F83" i="4"/>
  <c r="F80" i="4"/>
  <c r="F418" i="4"/>
  <c r="F399" i="4"/>
  <c r="F527" i="4"/>
  <c r="F173" i="4"/>
  <c r="E39" i="5" l="1"/>
  <c r="F55" i="1"/>
  <c r="F164" i="4"/>
  <c r="F351" i="4"/>
  <c r="F349" i="4"/>
  <c r="F364" i="4"/>
  <c r="F365" i="4" l="1"/>
  <c r="B49" i="5"/>
  <c r="D8" i="1" l="1"/>
  <c r="E160" i="1"/>
  <c r="E155" i="1"/>
  <c r="D155" i="1"/>
  <c r="E143" i="1"/>
  <c r="E145" i="1"/>
  <c r="F145" i="1" s="1"/>
  <c r="E144" i="1"/>
  <c r="E121" i="1"/>
  <c r="D121" i="1"/>
  <c r="D103" i="1"/>
  <c r="D102" i="1"/>
  <c r="D91" i="1"/>
  <c r="E83" i="1"/>
  <c r="E82" i="1"/>
  <c r="E88" i="1"/>
  <c r="D88" i="1"/>
  <c r="E84" i="1"/>
  <c r="D84" i="1"/>
  <c r="D72" i="1"/>
  <c r="E62" i="1"/>
  <c r="E60" i="1"/>
  <c r="E59" i="1"/>
  <c r="E65" i="1"/>
  <c r="D65" i="1"/>
  <c r="D62" i="1"/>
  <c r="D54" i="1"/>
  <c r="D53" i="1" s="1"/>
  <c r="E47" i="1"/>
  <c r="E46" i="1"/>
  <c r="D47" i="1"/>
  <c r="E42" i="1"/>
  <c r="E35" i="1"/>
  <c r="D42" i="1"/>
  <c r="E22" i="1"/>
  <c r="E20" i="1"/>
  <c r="E19" i="1"/>
  <c r="E8" i="1"/>
  <c r="D10" i="1"/>
  <c r="D45" i="1" l="1"/>
  <c r="D178" i="1"/>
  <c r="D116" i="1"/>
  <c r="D69" i="1"/>
  <c r="E178" i="1"/>
  <c r="D101" i="1"/>
  <c r="E45" i="1"/>
  <c r="E116" i="1"/>
  <c r="E176" i="1"/>
  <c r="E31" i="1"/>
  <c r="E81" i="1"/>
  <c r="D7" i="1"/>
  <c r="E142" i="1"/>
  <c r="D142" i="1"/>
  <c r="E58" i="1"/>
  <c r="E7" i="1"/>
  <c r="D18" i="1"/>
  <c r="E18" i="1"/>
  <c r="F176" i="1" l="1"/>
  <c r="F178" i="1"/>
  <c r="F21" i="1" l="1"/>
  <c r="D81" i="1" l="1"/>
  <c r="D8" i="5"/>
  <c r="F286" i="4" l="1"/>
  <c r="F282" i="4" s="1"/>
  <c r="F142" i="4" l="1"/>
  <c r="F29" i="1"/>
  <c r="F63" i="4" l="1"/>
  <c r="F404" i="4"/>
  <c r="D16" i="5"/>
  <c r="F37" i="1"/>
  <c r="E55" i="5"/>
  <c r="F469" i="4"/>
  <c r="F33" i="1" l="1"/>
  <c r="E15" i="1" l="1"/>
  <c r="F16" i="1"/>
  <c r="F8" i="4"/>
  <c r="B134" i="1" l="1"/>
  <c r="F136" i="1" l="1"/>
  <c r="E102" i="1"/>
  <c r="C47" i="5"/>
  <c r="B29" i="5" l="1"/>
  <c r="F85" i="1"/>
  <c r="F86" i="1"/>
  <c r="F514" i="4"/>
  <c r="F396" i="4"/>
  <c r="F30" i="4"/>
  <c r="D131" i="1" l="1"/>
  <c r="E131" i="1"/>
  <c r="E140" i="1"/>
  <c r="E135" i="1" s="1"/>
  <c r="F105" i="1"/>
  <c r="B138" i="1"/>
  <c r="B145" i="1"/>
  <c r="B121" i="1"/>
  <c r="B84" i="1"/>
  <c r="B97" i="1"/>
  <c r="B98" i="1"/>
  <c r="B128" i="1"/>
  <c r="B131" i="1"/>
  <c r="B114" i="1"/>
  <c r="B115" i="1"/>
  <c r="B116" i="1"/>
  <c r="B120" i="1"/>
  <c r="B106" i="1"/>
  <c r="B94" i="1"/>
  <c r="B91" i="1"/>
  <c r="B110" i="1"/>
  <c r="B49" i="1"/>
  <c r="B65" i="1"/>
  <c r="B62" i="1"/>
  <c r="B78" i="1"/>
  <c r="B75" i="1"/>
  <c r="B72" i="1"/>
  <c r="B93" i="1"/>
  <c r="B87" i="1"/>
  <c r="B56" i="1"/>
  <c r="B50" i="1"/>
  <c r="B62" i="5"/>
  <c r="B55" i="5"/>
  <c r="B48" i="5"/>
  <c r="B54" i="5"/>
  <c r="B56" i="5"/>
  <c r="B60" i="5"/>
  <c r="B61" i="5"/>
  <c r="B58" i="5"/>
  <c r="B41" i="5"/>
  <c r="B40" i="5"/>
  <c r="B32" i="5"/>
  <c r="B46" i="5"/>
  <c r="B50" i="5"/>
  <c r="B35" i="5"/>
  <c r="B45" i="5"/>
  <c r="B42" i="5"/>
  <c r="B28" i="5"/>
  <c r="B21" i="5"/>
  <c r="D32" i="5"/>
  <c r="E96" i="1"/>
  <c r="D96" i="1"/>
  <c r="F322" i="4"/>
  <c r="D134" i="1" l="1"/>
  <c r="F95" i="1"/>
  <c r="D45" i="5"/>
  <c r="F363" i="4"/>
  <c r="F94" i="1" l="1"/>
  <c r="F388" i="4"/>
  <c r="F520" i="4" l="1"/>
  <c r="E66" i="5"/>
  <c r="F84" i="1" l="1"/>
  <c r="F279" i="4"/>
  <c r="F46" i="1"/>
  <c r="F48" i="1"/>
  <c r="D30" i="5"/>
  <c r="F74" i="1"/>
  <c r="F350" i="4"/>
  <c r="E44" i="5" l="1"/>
  <c r="F47" i="1"/>
  <c r="F42" i="1"/>
  <c r="F72" i="1"/>
  <c r="F71" i="1"/>
  <c r="F70" i="1"/>
  <c r="F389" i="4"/>
  <c r="F386" i="4" s="1"/>
  <c r="F417" i="4"/>
  <c r="F407" i="4"/>
  <c r="F69" i="1" l="1"/>
  <c r="F359" i="4"/>
  <c r="F384" i="4"/>
  <c r="F368" i="4"/>
  <c r="E69" i="5"/>
  <c r="E70" i="5"/>
  <c r="F573" i="4"/>
  <c r="F569" i="4"/>
  <c r="F568" i="4"/>
  <c r="F564" i="4"/>
  <c r="F169" i="1"/>
  <c r="E168" i="1"/>
  <c r="D168" i="1"/>
  <c r="E167" i="1"/>
  <c r="E166" i="1" s="1"/>
  <c r="D167" i="1"/>
  <c r="D166" i="1" s="1"/>
  <c r="D64" i="5"/>
  <c r="E63" i="5"/>
  <c r="D21" i="5"/>
  <c r="E64" i="5" l="1"/>
  <c r="F64" i="5" s="1"/>
  <c r="F63" i="5" s="1"/>
  <c r="F168" i="1"/>
  <c r="F167" i="1"/>
  <c r="F166" i="1"/>
  <c r="C70" i="5" s="1"/>
  <c r="F70" i="5" s="1"/>
  <c r="F69" i="5" s="1"/>
  <c r="F262" i="4" l="1"/>
  <c r="F258" i="4"/>
  <c r="F256" i="4" s="1"/>
  <c r="F146" i="4"/>
  <c r="F143" i="4"/>
  <c r="F145" i="4"/>
  <c r="F200" i="4"/>
  <c r="F52" i="1"/>
  <c r="C23" i="5" s="1"/>
  <c r="F186" i="4"/>
  <c r="F184" i="4"/>
  <c r="F175" i="4"/>
  <c r="F49" i="1"/>
  <c r="F140" i="4" l="1"/>
  <c r="E18" i="5"/>
  <c r="E32" i="5"/>
  <c r="F32" i="5" s="1"/>
  <c r="F552" i="4"/>
  <c r="F550" i="4"/>
  <c r="F549" i="4"/>
  <c r="F541" i="4" s="1"/>
  <c r="F548" i="4"/>
  <c r="F546" i="4"/>
  <c r="F543" i="4"/>
  <c r="D67" i="5"/>
  <c r="D68" i="5"/>
  <c r="F558" i="4"/>
  <c r="F557" i="4"/>
  <c r="F555" i="4"/>
  <c r="F553" i="4" l="1"/>
  <c r="E68" i="5" s="1"/>
  <c r="F68" i="5" s="1"/>
  <c r="E67" i="5"/>
  <c r="F165" i="1"/>
  <c r="C68" i="5" s="1"/>
  <c r="F163" i="1"/>
  <c r="E161" i="1"/>
  <c r="D161" i="1"/>
  <c r="D159" i="1" l="1"/>
  <c r="D175" i="1"/>
  <c r="F161" i="1"/>
  <c r="E159" i="1"/>
  <c r="F162" i="1"/>
  <c r="C67" i="5" s="1"/>
  <c r="F67" i="5" s="1"/>
  <c r="F66" i="5" s="1"/>
  <c r="F160" i="1"/>
  <c r="F159" i="1" l="1"/>
  <c r="F10" i="4" l="1"/>
  <c r="F6" i="4" s="1"/>
  <c r="F22" i="1"/>
  <c r="F268" i="4"/>
  <c r="F267" i="4"/>
  <c r="F297" i="4"/>
  <c r="F296" i="4"/>
  <c r="F294" i="4"/>
  <c r="F290" i="4"/>
  <c r="D65" i="5"/>
  <c r="F157" i="1"/>
  <c r="F156" i="1"/>
  <c r="F537" i="4"/>
  <c r="F535" i="4"/>
  <c r="F533" i="4"/>
  <c r="F531" i="4"/>
  <c r="E65" i="5" s="1"/>
  <c r="F44" i="1"/>
  <c r="F118" i="4"/>
  <c r="F38" i="1"/>
  <c r="F330" i="4"/>
  <c r="F323" i="4"/>
  <c r="F525" i="4"/>
  <c r="E151" i="1"/>
  <c r="D151" i="1"/>
  <c r="F95" i="4"/>
  <c r="F94" i="4"/>
  <c r="F89" i="4"/>
  <c r="F88" i="4"/>
  <c r="F87" i="4"/>
  <c r="F85" i="4"/>
  <c r="F82" i="4"/>
  <c r="F30" i="1"/>
  <c r="F48" i="4"/>
  <c r="F72" i="4"/>
  <c r="F68" i="4"/>
  <c r="F62" i="4"/>
  <c r="F61" i="4"/>
  <c r="F60" i="4"/>
  <c r="F53" i="4"/>
  <c r="F52" i="4"/>
  <c r="F29" i="4"/>
  <c r="F18" i="4"/>
  <c r="F264" i="4" l="1"/>
  <c r="E33" i="5" s="1"/>
  <c r="E7" i="5"/>
  <c r="F155" i="1"/>
  <c r="C65" i="5" s="1"/>
  <c r="F65" i="5" s="1"/>
  <c r="F141" i="1"/>
  <c r="D57" i="5"/>
  <c r="F484" i="4"/>
  <c r="F483" i="4"/>
  <c r="F479" i="4"/>
  <c r="D43" i="5"/>
  <c r="E103" i="1"/>
  <c r="E175" i="1" s="1"/>
  <c r="D129" i="1"/>
  <c r="D128" i="1" s="1"/>
  <c r="F376" i="4"/>
  <c r="F355" i="4"/>
  <c r="F193" i="4"/>
  <c r="F159" i="4"/>
  <c r="F152" i="4"/>
  <c r="E10" i="1"/>
  <c r="E101" i="1" l="1"/>
  <c r="E57" i="5"/>
  <c r="F103" i="1"/>
  <c r="F140" i="1"/>
  <c r="C57" i="5"/>
  <c r="E134" i="1"/>
  <c r="F12" i="1"/>
  <c r="F57" i="5" l="1"/>
  <c r="F56" i="5" s="1"/>
  <c r="F78" i="1"/>
  <c r="F103" i="4"/>
  <c r="F41" i="4" l="1"/>
  <c r="F132" i="1"/>
  <c r="D25" i="5"/>
  <c r="F391" i="4" l="1"/>
  <c r="F104" i="1" l="1"/>
  <c r="F344" i="4"/>
  <c r="F342" i="4" s="1"/>
  <c r="F341" i="4"/>
  <c r="F339" i="4" s="1"/>
  <c r="E42" i="5" s="1"/>
  <c r="E43" i="5" l="1"/>
  <c r="F102" i="1"/>
  <c r="F34" i="1"/>
  <c r="F101" i="1" l="1"/>
  <c r="C43" i="5" s="1"/>
  <c r="F207" i="4"/>
  <c r="F43" i="5" l="1"/>
  <c r="F42" i="5" s="1"/>
  <c r="D23" i="5"/>
  <c r="E23" i="5"/>
  <c r="F208" i="4"/>
  <c r="F23" i="5" l="1"/>
  <c r="D61" i="1"/>
  <c r="E61" i="1"/>
  <c r="F67" i="1"/>
  <c r="F312" i="4"/>
  <c r="F90" i="1"/>
  <c r="F88" i="1"/>
  <c r="F144" i="4"/>
  <c r="F65" i="1" l="1"/>
  <c r="C28" i="5" s="1"/>
  <c r="F83" i="1"/>
  <c r="F510" i="4"/>
  <c r="F401" i="4"/>
  <c r="F198" i="4"/>
  <c r="F196" i="4"/>
  <c r="D22" i="5"/>
  <c r="F192" i="4"/>
  <c r="F191" i="4"/>
  <c r="F189" i="4"/>
  <c r="F51" i="1"/>
  <c r="C22" i="5" s="1"/>
  <c r="F155" i="4"/>
  <c r="F67" i="4"/>
  <c r="F120" i="4"/>
  <c r="F36" i="1"/>
  <c r="E22" i="5" l="1"/>
  <c r="F22" i="5" s="1"/>
  <c r="F35" i="1"/>
  <c r="F7" i="1" l="1"/>
  <c r="F15" i="1" l="1"/>
  <c r="D34" i="5"/>
  <c r="D62" i="5" l="1"/>
  <c r="D61" i="5"/>
  <c r="D55" i="5"/>
  <c r="D50" i="5"/>
  <c r="D49" i="5"/>
  <c r="D46" i="5"/>
  <c r="D40" i="5"/>
  <c r="D38" i="5"/>
  <c r="D36" i="5"/>
  <c r="D35" i="5"/>
  <c r="D27" i="5"/>
  <c r="D28" i="5"/>
  <c r="D17" i="5"/>
  <c r="D20" i="5"/>
  <c r="D19" i="5"/>
  <c r="D15" i="5"/>
  <c r="D13" i="5"/>
  <c r="D12" i="5"/>
  <c r="D10" i="5"/>
  <c r="D9" i="5"/>
  <c r="B30" i="5"/>
  <c r="B18" i="5"/>
  <c r="B31" i="5"/>
  <c r="B47" i="5"/>
  <c r="B44" i="5"/>
  <c r="B39" i="5"/>
  <c r="B38" i="5"/>
  <c r="B37" i="5"/>
  <c r="B36" i="5"/>
  <c r="B33" i="5"/>
  <c r="B27" i="5"/>
  <c r="B26" i="5"/>
  <c r="B24" i="5"/>
  <c r="B20" i="5"/>
  <c r="B19" i="5"/>
  <c r="A18" i="5"/>
  <c r="B7" i="5"/>
  <c r="F263" i="4"/>
  <c r="F329" i="4" l="1"/>
  <c r="F327" i="4"/>
  <c r="F314" i="4"/>
  <c r="F313" i="4"/>
  <c r="F311" i="4"/>
  <c r="F310" i="4"/>
  <c r="F309" i="4"/>
  <c r="F308" i="4"/>
  <c r="E28" i="5"/>
  <c r="F28" i="5" s="1"/>
  <c r="F225" i="4"/>
  <c r="F222" i="4" s="1"/>
  <c r="F266" i="4"/>
  <c r="F390" i="4"/>
  <c r="F400" i="4"/>
  <c r="F397" i="4" s="1"/>
  <c r="F394" i="4"/>
  <c r="F305" i="4"/>
  <c r="F302" i="4"/>
  <c r="F299" i="4"/>
  <c r="F293" i="4"/>
  <c r="F288" i="4"/>
  <c r="F284" i="4"/>
  <c r="F275" i="4"/>
  <c r="F273" i="4"/>
  <c r="F271" i="4"/>
  <c r="F269" i="4" s="1"/>
  <c r="F260" i="4"/>
  <c r="F250" i="4"/>
  <c r="F245" i="4"/>
  <c r="F244" i="4"/>
  <c r="F242" i="4" s="1"/>
  <c r="B7" i="1"/>
  <c r="F167" i="4"/>
  <c r="F165" i="4" s="1"/>
  <c r="F217" i="4"/>
  <c r="F216" i="4"/>
  <c r="F211" i="4"/>
  <c r="F205" i="4" s="1"/>
  <c r="F209" i="4"/>
  <c r="F212" i="4"/>
  <c r="F204" i="4"/>
  <c r="F203" i="4"/>
  <c r="F201" i="4" s="1"/>
  <c r="F182" i="4"/>
  <c r="F180" i="4"/>
  <c r="F178" i="4"/>
  <c r="F176" i="4" s="1"/>
  <c r="F171" i="4"/>
  <c r="F169" i="4"/>
  <c r="F162" i="4"/>
  <c r="F147" i="4" s="1"/>
  <c r="F160" i="4"/>
  <c r="F158" i="4"/>
  <c r="F156" i="4"/>
  <c r="F153" i="4"/>
  <c r="F150" i="4"/>
  <c r="E92" i="1"/>
  <c r="D92" i="1"/>
  <c r="D174" i="1" s="1"/>
  <c r="D173" i="1" s="1"/>
  <c r="D180" i="1" s="1"/>
  <c r="F93" i="1"/>
  <c r="F136" i="4"/>
  <c r="F129" i="4"/>
  <c r="F127" i="4"/>
  <c r="F122" i="4"/>
  <c r="C15" i="5"/>
  <c r="F383" i="4"/>
  <c r="F381" i="4"/>
  <c r="F374" i="4" s="1"/>
  <c r="F370" i="4"/>
  <c r="F367" i="4"/>
  <c r="F361" i="4"/>
  <c r="F357" i="4"/>
  <c r="F352" i="4" s="1"/>
  <c r="F354" i="4"/>
  <c r="F470" i="4"/>
  <c r="F468" i="4"/>
  <c r="F463" i="4"/>
  <c r="F445" i="4"/>
  <c r="F435" i="4"/>
  <c r="F518" i="4"/>
  <c r="F517" i="4"/>
  <c r="F515" i="4"/>
  <c r="F512" i="4"/>
  <c r="F508" i="4"/>
  <c r="F507" i="4"/>
  <c r="F506" i="4"/>
  <c r="F523" i="4"/>
  <c r="E130" i="1"/>
  <c r="D130" i="1"/>
  <c r="E129" i="1"/>
  <c r="E128" i="1" s="1"/>
  <c r="F124" i="1"/>
  <c r="F123" i="1"/>
  <c r="C40" i="5"/>
  <c r="F79" i="1"/>
  <c r="E91" i="1"/>
  <c r="E54" i="1"/>
  <c r="F148" i="1"/>
  <c r="C62" i="5" s="1"/>
  <c r="F147" i="1"/>
  <c r="F146" i="1"/>
  <c r="F135" i="1"/>
  <c r="F122" i="1"/>
  <c r="F120" i="1"/>
  <c r="C49" i="5" s="1"/>
  <c r="F89" i="1"/>
  <c r="F87" i="1"/>
  <c r="F64" i="1"/>
  <c r="F63" i="1"/>
  <c r="F56" i="1"/>
  <c r="F50" i="1"/>
  <c r="C21" i="5" s="1"/>
  <c r="C20" i="5"/>
  <c r="C19" i="5"/>
  <c r="B148" i="1"/>
  <c r="B142" i="1"/>
  <c r="B81" i="1"/>
  <c r="B69" i="1"/>
  <c r="B58" i="1"/>
  <c r="B53" i="1"/>
  <c r="B45" i="1"/>
  <c r="A45" i="1"/>
  <c r="F43" i="1"/>
  <c r="C17" i="5" s="1"/>
  <c r="F39" i="1"/>
  <c r="C16" i="5" s="1"/>
  <c r="F116" i="4"/>
  <c r="F115" i="4"/>
  <c r="F113" i="4"/>
  <c r="F112" i="4"/>
  <c r="F111" i="4"/>
  <c r="F109" i="4"/>
  <c r="F108" i="4"/>
  <c r="F98" i="4"/>
  <c r="F93" i="4"/>
  <c r="F77" i="4" s="1"/>
  <c r="F92" i="4"/>
  <c r="F91" i="4"/>
  <c r="F90" i="4"/>
  <c r="F81" i="4"/>
  <c r="F79" i="4"/>
  <c r="F75" i="4"/>
  <c r="F74" i="4"/>
  <c r="F71" i="4"/>
  <c r="F59" i="4"/>
  <c r="F58" i="4"/>
  <c r="F42" i="4"/>
  <c r="B20" i="4"/>
  <c r="F31" i="4"/>
  <c r="F27" i="4" s="1"/>
  <c r="F34" i="4"/>
  <c r="F33" i="4"/>
  <c r="F36" i="4"/>
  <c r="F38" i="4"/>
  <c r="F26" i="4"/>
  <c r="F19" i="4"/>
  <c r="F17" i="4"/>
  <c r="F14" i="4"/>
  <c r="F51" i="4"/>
  <c r="F47" i="4"/>
  <c r="F43" i="4"/>
  <c r="F39" i="4" s="1"/>
  <c r="F40" i="4"/>
  <c r="F24" i="4"/>
  <c r="F13" i="4"/>
  <c r="F11" i="4" s="1"/>
  <c r="F9" i="4"/>
  <c r="F20" i="1"/>
  <c r="F27" i="1"/>
  <c r="F28" i="1"/>
  <c r="F25" i="1"/>
  <c r="F24" i="1"/>
  <c r="F19" i="1"/>
  <c r="F18" i="1"/>
  <c r="C10" i="5"/>
  <c r="F13" i="1"/>
  <c r="F10" i="1"/>
  <c r="F303" i="4" l="1"/>
  <c r="F44" i="4"/>
  <c r="E12" i="5" s="1"/>
  <c r="F20" i="4"/>
  <c r="E9" i="5" s="1"/>
  <c r="F9" i="5" s="1"/>
  <c r="E38" i="5"/>
  <c r="F175" i="1"/>
  <c r="E53" i="1"/>
  <c r="E174" i="1"/>
  <c r="E37" i="5"/>
  <c r="E10" i="5"/>
  <c r="F10" i="5" s="1"/>
  <c r="E24" i="5"/>
  <c r="E19" i="5"/>
  <c r="F19" i="5" s="1"/>
  <c r="E45" i="5"/>
  <c r="E20" i="5"/>
  <c r="F20" i="5" s="1"/>
  <c r="E8" i="5"/>
  <c r="E13" i="5"/>
  <c r="E50" i="5"/>
  <c r="E11" i="5"/>
  <c r="E48" i="5"/>
  <c r="E60" i="5"/>
  <c r="E106" i="1"/>
  <c r="E25" i="5"/>
  <c r="E34" i="5"/>
  <c r="F34" i="5" s="1"/>
  <c r="F58" i="1"/>
  <c r="E54" i="5"/>
  <c r="E27" i="5"/>
  <c r="E40" i="5"/>
  <c r="F40" i="5" s="1"/>
  <c r="F39" i="5" s="1"/>
  <c r="F81" i="1"/>
  <c r="F82" i="1"/>
  <c r="E47" i="5"/>
  <c r="F47" i="5" s="1"/>
  <c r="E35" i="5"/>
  <c r="F35" i="5" s="1"/>
  <c r="E46" i="5"/>
  <c r="F46" i="5" s="1"/>
  <c r="E49" i="5"/>
  <c r="F49" i="5" s="1"/>
  <c r="F116" i="1"/>
  <c r="F9" i="1"/>
  <c r="E36" i="5"/>
  <c r="E15" i="5"/>
  <c r="F15" i="5" s="1"/>
  <c r="E62" i="5"/>
  <c r="F62" i="5" s="1"/>
  <c r="E17" i="5"/>
  <c r="F17" i="5" s="1"/>
  <c r="F97" i="4"/>
  <c r="E14" i="5" s="1"/>
  <c r="E30" i="5"/>
  <c r="E16" i="5"/>
  <c r="F16" i="5" s="1"/>
  <c r="F118" i="1"/>
  <c r="E61" i="5"/>
  <c r="F60" i="1"/>
  <c r="F62" i="1"/>
  <c r="C27" i="5" s="1"/>
  <c r="F27" i="5" s="1"/>
  <c r="F59" i="1"/>
  <c r="F119" i="1"/>
  <c r="F117" i="1"/>
  <c r="F45" i="1"/>
  <c r="F129" i="1"/>
  <c r="F107" i="1"/>
  <c r="F143" i="1"/>
  <c r="F108" i="1"/>
  <c r="C61" i="5"/>
  <c r="F134" i="1"/>
  <c r="C45" i="5"/>
  <c r="F144" i="1"/>
  <c r="F121" i="1"/>
  <c r="C50" i="5" s="1"/>
  <c r="F131" i="1"/>
  <c r="F91" i="1"/>
  <c r="C38" i="5" s="1"/>
  <c r="F73" i="1"/>
  <c r="F92" i="1"/>
  <c r="F54" i="1"/>
  <c r="F11" i="1"/>
  <c r="C8" i="5" s="1"/>
  <c r="F8" i="1"/>
  <c r="F26" i="1"/>
  <c r="C13" i="5" s="1"/>
  <c r="F32" i="1"/>
  <c r="F23" i="1"/>
  <c r="C12" i="5" s="1"/>
  <c r="F36" i="5" l="1"/>
  <c r="F33" i="5" s="1"/>
  <c r="F30" i="5"/>
  <c r="F29" i="5" s="1"/>
  <c r="F50" i="5"/>
  <c r="F48" i="5" s="1"/>
  <c r="F38" i="5"/>
  <c r="F37" i="5" s="1"/>
  <c r="F61" i="5"/>
  <c r="F60" i="5" s="1"/>
  <c r="F45" i="5"/>
  <c r="F44" i="5" s="1"/>
  <c r="F26" i="5"/>
  <c r="E173" i="1"/>
  <c r="F174" i="1"/>
  <c r="F12" i="5"/>
  <c r="F13" i="5"/>
  <c r="F8" i="5"/>
  <c r="F7" i="5" s="1"/>
  <c r="F14" i="5"/>
  <c r="E21" i="5"/>
  <c r="F21" i="5" s="1"/>
  <c r="F53" i="1"/>
  <c r="C25" i="5" s="1"/>
  <c r="F25" i="5" s="1"/>
  <c r="F31" i="1"/>
  <c r="F106" i="1"/>
  <c r="F142" i="1"/>
  <c r="F128" i="1"/>
  <c r="C55" i="5" s="1"/>
  <c r="F55" i="5" s="1"/>
  <c r="F54" i="5" s="1"/>
  <c r="F11" i="5" l="1"/>
  <c r="F173" i="1"/>
  <c r="F24" i="5"/>
  <c r="E180" i="1"/>
  <c r="F180" i="1" s="1"/>
  <c r="F18" i="5"/>
</calcChain>
</file>

<file path=xl/sharedStrings.xml><?xml version="1.0" encoding="utf-8"?>
<sst xmlns="http://schemas.openxmlformats.org/spreadsheetml/2006/main" count="1635" uniqueCount="836">
  <si>
    <t>Наименование программы (подпрограммы)</t>
  </si>
  <si>
    <t>Объемы и источники финансирования, тыс.руб.</t>
  </si>
  <si>
    <t>Предусмотрено программой</t>
  </si>
  <si>
    <t>Источник финансирования</t>
  </si>
  <si>
    <t>Кассовое исполнение</t>
  </si>
  <si>
    <t>Степень реализации мероприятий и достижения запланированных результатов их реализации, %</t>
  </si>
  <si>
    <t>1.</t>
  </si>
  <si>
    <t>МП «Развитие физической культуры и спорта»</t>
  </si>
  <si>
    <t>1.1.</t>
  </si>
  <si>
    <t>1.2.</t>
  </si>
  <si>
    <t>1.3.</t>
  </si>
  <si>
    <t>ВЦП «Обеспечение развития физической культуры и спорта в городе Апатиты через эффективное выполнение муниципальных функций»</t>
  </si>
  <si>
    <t>Всего:</t>
  </si>
  <si>
    <t>ГБ</t>
  </si>
  <si>
    <t>ОБ</t>
  </si>
  <si>
    <t>2.</t>
  </si>
  <si>
    <t>МП «Развитие образования»</t>
  </si>
  <si>
    <t>ФБ</t>
  </si>
  <si>
    <t>2.1.</t>
  </si>
  <si>
    <t>2.2.</t>
  </si>
  <si>
    <t>Приложение № 1</t>
  </si>
  <si>
    <t>Приложение № 2</t>
  </si>
  <si>
    <t>план</t>
  </si>
  <si>
    <t>факт</t>
  </si>
  <si>
    <t>Наименование программы (подпрограммы), цели , задачи, показателя</t>
  </si>
  <si>
    <t>Единица измерения</t>
  </si>
  <si>
    <t>Причины не достижения показателя</t>
  </si>
  <si>
    <t>Степень достижения показателя , %</t>
  </si>
  <si>
    <t>%</t>
  </si>
  <si>
    <t>ед.</t>
  </si>
  <si>
    <t>Количество участников проведенных в городе физкультурных и спортивных мероприятий</t>
  </si>
  <si>
    <t>Количество спортсменов с ограниченными возможностями здоровья, принявших участие в физкультурных и спортивных мероприятиях</t>
  </si>
  <si>
    <t>чел.</t>
  </si>
  <si>
    <t>Цель: Улучшение состояния материальной базы физической культуры и спорта, повышение обеспеченности населения спортивными сооружениями</t>
  </si>
  <si>
    <t>Цель: Организация предоставления услуг и выполнения работ в сфере физической культуры и спорта</t>
  </si>
  <si>
    <t>Количество проведенных мероприятий по обеспечению комплексной безопасности</t>
  </si>
  <si>
    <t>Задача 1: Обеспечение эффективной деятельности учреждений физической культуры и спорта</t>
  </si>
  <si>
    <t>Отсутствие нарушений и штрафных санкций</t>
  </si>
  <si>
    <t>Цель: Повышение доступности и качества образования и обеспечение его соответствия запросам населения</t>
  </si>
  <si>
    <t>Удельный вес численности обучающихся 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</si>
  <si>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Доля воспитанников дошкольных образовательных организаций,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</t>
  </si>
  <si>
    <t>Доля детей первой и второй групп здоровья в общей численности обучающихся общеобразовательных учреждений</t>
  </si>
  <si>
    <t>Доля работников, прошедших аттестацию от общей численности педагогических и руководящих работников</t>
  </si>
  <si>
    <t>Доля освоения субвенций и субсидий по переданным полномочиям</t>
  </si>
  <si>
    <t>3.</t>
  </si>
  <si>
    <t>МП «Развитие культуры и молодежной политики, сохранение культурного наследия города»</t>
  </si>
  <si>
    <t>3.1.</t>
  </si>
  <si>
    <t>3.2.</t>
  </si>
  <si>
    <t>3.3.</t>
  </si>
  <si>
    <t>ВЦП «Услуги учреждений культуры и молодежной политики»</t>
  </si>
  <si>
    <t xml:space="preserve">МП «Развитие культуры и молодежной политики, сохранение культурного наследия города» </t>
  </si>
  <si>
    <t>Уровень удовлетворенности населения города качеством оказания муниципальных услуг в сфере культуры и молодежной политики</t>
  </si>
  <si>
    <t xml:space="preserve">Уровень фактической обеспеченности учреждениями культуры от нормативной потребности:
- клубными
- библиотеками 
</t>
  </si>
  <si>
    <t>Задача 3:  Обеспечение равного доступа к услугам дополнительного образования в области искусств</t>
  </si>
  <si>
    <t xml:space="preserve"> 3.1</t>
  </si>
  <si>
    <t>Удельный вес численности молодых людей, вовлеченных в мероприятия, направленные на самореализацию и социализацию молодежи, в общей численности молодежи в возрасте от 14 до 30 лет</t>
  </si>
  <si>
    <t>тыс.руб.</t>
  </si>
  <si>
    <t>Задача 4: Укрепление материально-технической базы МБУМП «Молодежный социальный центр</t>
  </si>
  <si>
    <t>Задача 1: Формирование единого культурного пространства</t>
  </si>
  <si>
    <t>Цель 1: Повышение эффективности услуг учреждений культуры и молодежной политики</t>
  </si>
  <si>
    <t>4.</t>
  </si>
  <si>
    <t>5.</t>
  </si>
  <si>
    <t>МП «Обеспечение общественного порядка и безопасности населения города»</t>
  </si>
  <si>
    <t>МП «Охрана окружающей среды»</t>
  </si>
  <si>
    <t>6.</t>
  </si>
  <si>
    <t>7.</t>
  </si>
  <si>
    <t>8.</t>
  </si>
  <si>
    <t xml:space="preserve">МП «Обеспечение доступным и комфортным жильем и коммунальными услугами населения города» </t>
  </si>
  <si>
    <t>МП «Развитие транспортной системы»</t>
  </si>
  <si>
    <t>9.</t>
  </si>
  <si>
    <t xml:space="preserve">МП «Обеспечение комфортной среды проживания населения города» </t>
  </si>
  <si>
    <t>10.</t>
  </si>
  <si>
    <t xml:space="preserve">МП «Энергоэффективность и развитие энергетики»  </t>
  </si>
  <si>
    <t>11.</t>
  </si>
  <si>
    <t xml:space="preserve">МП «Создание условий для развития жилищно-коммунального хозяйства» </t>
  </si>
  <si>
    <t>12.</t>
  </si>
  <si>
    <t>13.</t>
  </si>
  <si>
    <t xml:space="preserve">МП «Муниципальное управление»  </t>
  </si>
  <si>
    <t>14.</t>
  </si>
  <si>
    <t>МП «Управление муниципальными финансами»</t>
  </si>
  <si>
    <t>15.</t>
  </si>
  <si>
    <t>МП «Социальная поддержка граждан и социально-ориентированных организаций»</t>
  </si>
  <si>
    <t>Численность несовершеннолетних, состоящих на профилактических учётах</t>
  </si>
  <si>
    <t>Доля утвердительных ответов молодых людей в анонимных опросах на вопрос о наличии хотя бы однократного эпизода употребления наркотических веществ</t>
  </si>
  <si>
    <t>Ед.</t>
  </si>
  <si>
    <t>Количество безнадзорных детей</t>
  </si>
  <si>
    <t>Задача 1:  Профилактика социального неблагополучия семей с детьми, защита прав и интересов детей</t>
  </si>
  <si>
    <t>Количество самовольных уходов, совершённых несовершеннолетними с постоянного места жительства</t>
  </si>
  <si>
    <t>Задача 2:  Создание оптимальных условий для организации досуговой занятости детей, привлечение их к занятиям различными видами художественного, технического творчества, к трудовой занятости</t>
  </si>
  <si>
    <t>Количество трудоустроенных подростков, вступивших в конфликт с законом</t>
  </si>
  <si>
    <t>Задача 3:  Повышение правовых знаний среди несовершеннолетних</t>
  </si>
  <si>
    <t xml:space="preserve">Количество проведённых тренингов по профилактике противоправного поведения несовершеннолетних </t>
  </si>
  <si>
    <t>Удельный вес подростковой преступности в общей массе преступлений</t>
  </si>
  <si>
    <t>Количество случаев повторной подростковой преступности среди несовершеннолетних</t>
  </si>
  <si>
    <t>Задача 4:  Профилактика противоправного поведения, выработка навыков здорового образа жизни</t>
  </si>
  <si>
    <t xml:space="preserve">Количество постановлений подготовленных в КДНиЗП </t>
  </si>
  <si>
    <t xml:space="preserve"> 4.2.</t>
  </si>
  <si>
    <t>4.1.</t>
  </si>
  <si>
    <t>Численность молодых людей, давших утвердительный ответ в анонимных опросах на вопрос о наличии хотя бы однократного эпизода употребления наркотических веществ</t>
  </si>
  <si>
    <t>Задача 3:  Противодействие незаконному обороту наркотических средств, психотропных веществ и их прекурсоров</t>
  </si>
  <si>
    <t>Задача 4:  Поддержка общественных организаций, занимающихся деятельностью профилактической направленности</t>
  </si>
  <si>
    <t>Проведение образовательных семинаров для специалистов учреждений системы профилактики</t>
  </si>
  <si>
    <t>Количество лиц, выявленных и привлеченных к административной ответственности по ст.ст. 6.8, 6.9 КоАП РФ</t>
  </si>
  <si>
    <t>Количество общественных организаций, получающих финансовую поддержку на осуществление профилактической деятельности</t>
  </si>
  <si>
    <t>Количество проведенных заседаний антинаркотической комиссии</t>
  </si>
  <si>
    <t>4.3.</t>
  </si>
  <si>
    <t>шт.</t>
  </si>
  <si>
    <t>Цель МП: Обеспечение благоприятной окружающей среды для населения</t>
  </si>
  <si>
    <t>5.1.</t>
  </si>
  <si>
    <t>Цель: Обеспечение охраны и улучшение качества окружающей среды</t>
  </si>
  <si>
    <t>Площадь территории, на которой проведены работы по озеленению и реконструкции зеленых насаждений</t>
  </si>
  <si>
    <t>Доля населения, вовлеченного в информационную кампанию, от общего количества населения</t>
  </si>
  <si>
    <t>Доля ликвидированных несанкционированных свалок к общему числу несанкционированных свалок на территории муниципального образования</t>
  </si>
  <si>
    <t>Задача 2. Сохранение и улучшение качества зеленых насаждений</t>
  </si>
  <si>
    <t>Доля площади зеленых насаждений, прошедших реконструкцию</t>
  </si>
  <si>
    <t>Количество участников, охваченных программами по экологическому образованию</t>
  </si>
  <si>
    <t>Доля территорий образовательных учреждений, где мероприятия по благоустройству проведены населением</t>
  </si>
  <si>
    <t>Цель МП: Повышение доступности жилья и качества жилищного обеспечения населения города</t>
  </si>
  <si>
    <t>6.1.</t>
  </si>
  <si>
    <t>6.2.</t>
  </si>
  <si>
    <t>Доля молодых семей, получивших социальную выплату, от общего количества молодых семей, состоящих на учете в качестве нуждающихся в предоставлении жилых помещений</t>
  </si>
  <si>
    <t xml:space="preserve"> Доля молодых семей, реализовавших социальную выплату, от общего количества молодых семей, получивших социальную выплату</t>
  </si>
  <si>
    <t>да/ нет</t>
  </si>
  <si>
    <t>Количество молодых семей, купивших (построивших) жилые помещения с использованием средств социальной выплаты</t>
  </si>
  <si>
    <t>Задача 1: Оказание содействия молодым семьям в приобретении (строительстве) жилых помещений</t>
  </si>
  <si>
    <t>Задача 2: Предоставление молодым семьям социальных выплат на приобретение (строительство) жилых помещений</t>
  </si>
  <si>
    <t>км/%</t>
  </si>
  <si>
    <t>7.1.</t>
  </si>
  <si>
    <t>Задача 2: Обслуживание, содержание и ремонт объектов транспортной инфраструктуры</t>
  </si>
  <si>
    <t>Протяженность автомобильных дорог, подлежащих содержанию</t>
  </si>
  <si>
    <t>км</t>
  </si>
  <si>
    <t>7.2.</t>
  </si>
  <si>
    <t>Цель: Создание условий для эффективного транспортного обслуживания населения на территории муниципального образования город Апатиты</t>
  </si>
  <si>
    <t>Количество организованных социально значимых муниципальных маршрутов</t>
  </si>
  <si>
    <t>ед. в год</t>
  </si>
  <si>
    <t>7.3.</t>
  </si>
  <si>
    <t>Доля ДТП, совершению которых сопутствовало наличие неудовлетворительных  дорожных условий, в общем количестве ДТП</t>
  </si>
  <si>
    <t>Снижение уровня дорожно-транспортного травматизма по сравнению с предыдущим годом</t>
  </si>
  <si>
    <t>Доля оснащенности общеобразовательных организаций учебно-методической базой по обучению детей ПДД и формированию у них навыков безопасного участия в дорожном движении от потребности</t>
  </si>
  <si>
    <t>Задача 2: Профилактика дорожно-транспортного травматизма на территории муниципального образования</t>
  </si>
  <si>
    <t>8.1.</t>
  </si>
  <si>
    <t>Цель: Повышение уровня сферы ритуальных услуг на территории муниципального  образования город Апатиты</t>
  </si>
  <si>
    <t>Обеспечение гарантированного перечня услуг по погребению</t>
  </si>
  <si>
    <t>Задача 2: Оказание гарантированного перечня по погребению умерших (погибших)</t>
  </si>
  <si>
    <t>да – 1/нет -0</t>
  </si>
  <si>
    <t>8.2.</t>
  </si>
  <si>
    <t>8.3.</t>
  </si>
  <si>
    <t>Подпрограмма  «Энергосбережение и повышение энергетической эффективности»</t>
  </si>
  <si>
    <t>9.1.</t>
  </si>
  <si>
    <t>Доля расходов за счёт средств городского бюджета на реализацию Подпрограммы в общем объёме расходов за счёт средств городского бюджета</t>
  </si>
  <si>
    <t>кВтч на 1 проживающего</t>
  </si>
  <si>
    <t>Удельная величина потребления тепловой энергии в многоквартирных домах</t>
  </si>
  <si>
    <t>Гкал на 1 м2 общей площади</t>
  </si>
  <si>
    <t>Удельная величина потребления горячей воды в многоквартирных домах</t>
  </si>
  <si>
    <t>Куб.м на 1 проживающего</t>
  </si>
  <si>
    <t>Удельная величина потребления холодной воды в многоквартирных домах</t>
  </si>
  <si>
    <t>Удельная величина потребления электрической энергии муниципальными бюджетными учреждениями</t>
  </si>
  <si>
    <t>кВтч на 1 чел. населения</t>
  </si>
  <si>
    <t>Удельная величина потребления тепловой энергии муниципальными бюджетными учреждениями</t>
  </si>
  <si>
    <t>Удельная величина потребления горячей воды муниципальными бюджетными учреждениями</t>
  </si>
  <si>
    <t>Куб.м на 1 чел. населения</t>
  </si>
  <si>
    <t>Удельная величина потребления холодной воды муниципальными бюджетными учреждениями</t>
  </si>
  <si>
    <t>Удельная величина потребления электрической энергия в многоквартирных домах</t>
  </si>
  <si>
    <t>ед. (аварий)</t>
  </si>
  <si>
    <t>10.1.</t>
  </si>
  <si>
    <t>Задача 2: Оказание содействия повышению уровня квалификации лиц, осуществляющих управление многоквартирным домом и имеющих намерение осуществлять такую деятельность</t>
  </si>
  <si>
    <t>Количество консультаций по вопросам создания Советов многоквартирных домов</t>
  </si>
  <si>
    <t>10.2.</t>
  </si>
  <si>
    <t xml:space="preserve">ед. </t>
  </si>
  <si>
    <t>11.1.</t>
  </si>
  <si>
    <t>тыс. чел.</t>
  </si>
  <si>
    <t>Цель МП: Создание системы эффективного функционирования Администрации города Апатиты с подведомственной территорией Мурманской области</t>
  </si>
  <si>
    <t>12.1.</t>
  </si>
  <si>
    <t>12.2.</t>
  </si>
  <si>
    <t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t>
  </si>
  <si>
    <t>12.3.</t>
  </si>
  <si>
    <t>Количество муниципальных служащих Администрации города Апатиты, прошедших обучение на курсах повышения квалификации по соответствующим направлениям</t>
  </si>
  <si>
    <t>Отношение объема муниципального долга города Апатиты по состоянию на 1 января года, следующего за отчетным, к общему годовому объему доходов бюджета города Апатиты в финансовом году (без учета объемов безвозмездных поступлений)</t>
  </si>
  <si>
    <t>Отношение объема просроченной кредиторской задолженности городского бюджета и муниципальных учреждений к объему расходов городского бюджета</t>
  </si>
  <si>
    <t>Да-1/нет-0</t>
  </si>
  <si>
    <t>Объем планируемых к привлечению бюджетных кредитов от других бюджетов бюджетной системы, и кредитных организаций предусмотренных в качестве источника финансирования дефицита городского бюджета</t>
  </si>
  <si>
    <t>тыс. руб.</t>
  </si>
  <si>
    <t>Уровень долговой нагрузки муниципального бюджета</t>
  </si>
  <si>
    <t>Отношение количества главных распорядителей бюджетных средств, в отношении которых проведены проверки исполнения законодательства в бюджетно-финансовой сфере, к общему количеству главных распорядителей бюджетных средств</t>
  </si>
  <si>
    <t>Отношение количества муниципальных учреждений, в отношении которых проведены проверки исполнения законодательства в бюджетно-финансовой сфере, к общему количеству муниципальных учреждений</t>
  </si>
  <si>
    <t>Подпрограмма «Повышение эффективности бюджетных расходов»</t>
  </si>
  <si>
    <t>13.1.</t>
  </si>
  <si>
    <t>14.1.</t>
  </si>
  <si>
    <t>Задача 1: социальная поддержка лиц, удостоенных звания «Почетный гражданин города Апатиты»</t>
  </si>
  <si>
    <t>Задача 2: социальная поддержка приемных семей</t>
  </si>
  <si>
    <t>Задача 4: социальная поддержка детей-сирот и детей, оставшихся без попечения родителей, лиц из числа детей-сирот и детей, оставшихся без попечения родителей</t>
  </si>
  <si>
    <t>15.1.</t>
  </si>
  <si>
    <t>Цель: обеспечение доступности и качества дополнительных мер социальной поддержки отдельных категорий граждан</t>
  </si>
  <si>
    <t>Доля граждан, получивших возмещение по проезду в медицинские организации к общему количеству граждан, обратившихся за получением возмещения</t>
  </si>
  <si>
    <t>Доля детей-сирот и детей, оставшихся без попечения родителей, и лиц из их числа, обеспеченных жилыми помещениями, к общему количеству детей-сирот и детей, оставшихся без попечения родителей, и лиц из их числа, имеющих право на жилое помещение</t>
  </si>
  <si>
    <t>4.2.</t>
  </si>
  <si>
    <t>Степень освоения средств, гр.5/гр.7*100,%</t>
  </si>
  <si>
    <t>да</t>
  </si>
  <si>
    <t xml:space="preserve"> -</t>
  </si>
  <si>
    <t>-</t>
  </si>
  <si>
    <t>Критерии оценки эффективности</t>
  </si>
  <si>
    <t>Степень реализации мероприятий (См)</t>
  </si>
  <si>
    <t>Степень достижения целевых показателей (Сп)</t>
  </si>
  <si>
    <t>Приложение № 3</t>
  </si>
  <si>
    <t>удовлетворительная</t>
  </si>
  <si>
    <t>эффективная</t>
  </si>
  <si>
    <t>недостаточно эффективная</t>
  </si>
  <si>
    <t xml:space="preserve"> - </t>
  </si>
  <si>
    <t>Наличие просроченной кредиторской задолженности городского бюджета</t>
  </si>
  <si>
    <t>0</t>
  </si>
  <si>
    <t>Доля обучающихся 7-11 классов, принявших участие в муниципальном этапе Всероссийской олимпиады школьников</t>
  </si>
  <si>
    <t>Численность обучающихся 9-11 классов, принявших участие в заключительном этапе Всероссийской олимпиады школьников</t>
  </si>
  <si>
    <t>10 и более</t>
  </si>
  <si>
    <t>Удельный вес расходов городского бюджета, формируемых в рамках муниципальных программ</t>
  </si>
  <si>
    <t>95 и более</t>
  </si>
  <si>
    <t>Да -1/нет -0</t>
  </si>
  <si>
    <t>Наличие утвержденного порядка и методики планирования бюджетных ассигнований муниципального образования и определения предельных объемов бюджетных ассигнований, доводимых до главных распорядителей бюджетных средств в процессе составления проекта бюджета</t>
  </si>
  <si>
    <t>100</t>
  </si>
  <si>
    <t>Отношение дефицита городского бюджета к доходам без учета объема безвозмездных поступлений</t>
  </si>
  <si>
    <t>Соотношение объема проверенных средств городского бюджета к общей суммы расходов городского бюджета</t>
  </si>
  <si>
    <t>4.4.</t>
  </si>
  <si>
    <t>Аналитическая ведомственная целевая программа "Обеспечение деятельности муниципального казенного учреждения "Служба гражданской защиты города Апатиты"</t>
  </si>
  <si>
    <t>4.5.</t>
  </si>
  <si>
    <t>Доля  несовершеннолетних, вступивших в конфликт с законом, вовлечённых в досуговую деятельность в общей численности детей, вступивших в конфликт с законом</t>
  </si>
  <si>
    <t>Задача 1: Строительство, реконструкция и модернизация объектов транспортной инфраструктуры</t>
  </si>
  <si>
    <t xml:space="preserve">Цель: Повышение уровня безопасности транспортной системы на территории муниципального  образования город Апатиты </t>
  </si>
  <si>
    <t>Задача 1.Оптиизация системы обращения с отходами производства и потребления на территории городского округа Апатиты</t>
  </si>
  <si>
    <t>Доля реализованных мероприятий, направленных на снижение негативного воздействия отходов производства и потребления на окружающую среду, от количества запланированных мероприятий</t>
  </si>
  <si>
    <t>Доля оборудованных в соответствии с действующими санитарными нормами и правилами контейнерных площадок к общему количеству контейнерных площадок многоквартирных домов, расположенных на территории муниципального образования</t>
  </si>
  <si>
    <t>Цель МП: Создание безопасных и благоприятных условий проживания граждан</t>
  </si>
  <si>
    <t>11.1</t>
  </si>
  <si>
    <t>Цель: Организация проведения капитального ремонта в многоквартирных домах</t>
  </si>
  <si>
    <t>Задача. Формирование реестра многоквартирных домов по видам ремонта</t>
  </si>
  <si>
    <t>Подготовка реестра многоквартирных домов по видам работ</t>
  </si>
  <si>
    <t>12.3</t>
  </si>
  <si>
    <t>12.2</t>
  </si>
  <si>
    <t>12.1</t>
  </si>
  <si>
    <t>13.2.</t>
  </si>
  <si>
    <t>13.3.</t>
  </si>
  <si>
    <t>13.4.</t>
  </si>
  <si>
    <t>16.</t>
  </si>
  <si>
    <t>16.1.</t>
  </si>
  <si>
    <t>16.2.</t>
  </si>
  <si>
    <t>Задача: Обеспечение правовых, финансово-экономических, иных гарантий развития местного самоуправления на территории муниципального образования город Апатиты с подведомственной территорией Мурманской области</t>
  </si>
  <si>
    <t xml:space="preserve"> </t>
  </si>
  <si>
    <t>Количество заключенных договоров (муниципальных контрактов) для осуществления деятельности учреждения</t>
  </si>
  <si>
    <t>Доля компьютеров, защищённых средствами от несанкционированного доступа к данным</t>
  </si>
  <si>
    <t>15.2.</t>
  </si>
  <si>
    <t>Подпрограмма 2 «Развитие системы  предоставления государственных и муниципальных услуг по принципу «одного окна»</t>
  </si>
  <si>
    <t>Сводная оценка качества предоставления государственных услуг в МКУ «МФЦ г. Апатиты»</t>
  </si>
  <si>
    <t>15.3</t>
  </si>
  <si>
    <t>Доля реализованных мероприятий, направленных на своевременное и качественное обслуживание МКУ «МФЦ г. Апатиты»</t>
  </si>
  <si>
    <t>15.3.</t>
  </si>
  <si>
    <t>Задача 1: Укрепление материально-технической базы физической культуры и спорта</t>
  </si>
  <si>
    <t>Количество участников, прошедших тестирование ГТО, от количества поданных заявок</t>
  </si>
  <si>
    <t>Количество мероприятий Календарного плана официальных физкультурных и спортивных мероприятий</t>
  </si>
  <si>
    <t>не более 10</t>
  </si>
  <si>
    <t>Наличие утвержденной методики формализованного прогнозирования доходов городского бюджета по основным налогам и сборам</t>
  </si>
  <si>
    <t>Снижение объема дебиторской задолженности по неналоговым доходам городского бюджета за отчетный финансовый год к году, предшествующему отчетному</t>
  </si>
  <si>
    <t>Наличие проведенного мониторинга оказания муниципальных услуг и формирование планов по решению выявленных проблем в соответствии с нормативным правовым актом муниципального образования в сферах образования, культуры, физической культуры и спорта</t>
  </si>
  <si>
    <t>Итоговый показатель рейтинга размещения актуальной информации о муниципальных учреждениях на сайте www.bus.gov.ru</t>
  </si>
  <si>
    <t>к</t>
  </si>
  <si>
    <t>Подпрограмма «Развитие современной системы образования»</t>
  </si>
  <si>
    <t>Удельный вес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</si>
  <si>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Количество образовательных организаций, в которых осуществлен капитальный и (или) текущий ремонт в соответствии с  санитарно-гигиеническими, противопожарными нормами и требованиями, требованиями безопасности</t>
  </si>
  <si>
    <t>Доля отдохнувших и оздоровленных детей в возрасте от 6 до 18 лет в оздоровительных учреждениях от общего количества детей данной возрастной категории</t>
  </si>
  <si>
    <t>Цель: Формирование условий, обеспечивающих соответствие образовательных организаций современным требованиям, создание условий для успешной социализации и самореализации детей</t>
  </si>
  <si>
    <t>Доля педагогических работников образовательных организаций, участвующих в конкурсах профессионального мастерства муниципальных, региональных и всероссийских этапах от общего количества педагогических работников образовательных учреждений</t>
  </si>
  <si>
    <t>Задача 1: Содействие развитию потенциала талантливых детей и вовлечение детей в общественную деятельность</t>
  </si>
  <si>
    <t xml:space="preserve">Доля обучающихся  5-11 классов, принявших участие в школьном этапе Всероссийской олимпиады школьников </t>
  </si>
  <si>
    <t>Доля обучающихся   9-11 классов, принявших участие в региональном этапе Всероссийской олимпиады школьников</t>
  </si>
  <si>
    <t xml:space="preserve">Количество обучающихся, принявших участие в мероприятиях, направленных на развитие творческих и интеллектуальных способностей </t>
  </si>
  <si>
    <t>Количество членов делегаций, принимающих участие в региональной выставке молодых исследователей и в практических конференциях</t>
  </si>
  <si>
    <t>Задача 2: Обеспечение соответствия организаций образования санитарно-гигиеническим, противопожарным нормам и требованиям, требованиям безопасности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</si>
  <si>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</si>
  <si>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</si>
  <si>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 xml:space="preserve"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</t>
  </si>
  <si>
    <t>Доля образовательных организаций, в которых созданы условия для  получения детьми-инвалидами качественного образования, в общем количестве образовательных организаций</t>
  </si>
  <si>
    <t>Задача 3: Обеспечение организованного отдыха и оздоровления детей</t>
  </si>
  <si>
    <t>Доля обучающихся и воспитанников, принимающих участие в мероприятиях, направленных на сохранение и улучшение здоровья и формирования здорового образа жизни  от общего числа обучающихся и воспитанников</t>
  </si>
  <si>
    <t>Задача 4: Сохранение и развитие кадрового потенциала системы образования</t>
  </si>
  <si>
    <t>Количество педагогических работников, принявших участие в городских конкурсах профессионального мастерства</t>
  </si>
  <si>
    <t>Количество педагогических работников, принявших участие в областных конкурсах профессионального мастерства</t>
  </si>
  <si>
    <t>ВЦП «Развитие дошкольного, общего и дополнительного образования детей»</t>
  </si>
  <si>
    <t>ВЦП«Развитие дошкольного, общего и дополнительного образования детей»</t>
  </si>
  <si>
    <t>ВБ</t>
  </si>
  <si>
    <t>Цель: Создание в системе дошкольного, общего и дополнительного образования детей равных возможностей получения современного качественного образования и позитивной социализации детей</t>
  </si>
  <si>
    <t>Удельный вес численности детей в возрасте 1 - 6 лет, получающих дошкольную образовательную услугу в муниципальных образовательных учреждениях в общей численности детей в возрасте 1 - 6 лет</t>
  </si>
  <si>
    <t>Доля лиц, сдавших единый государственный экзамен по русскому языку и математике, в общей численности выпускников общеобразовательных учреждений, участвовавших в ЕГЭ по данным предметам</t>
  </si>
  <si>
    <t xml:space="preserve">Доля детей, охваченных образовательными программами дополнительного образования детей, в общей численности детей 5-18 лет  </t>
  </si>
  <si>
    <t>Соотношение средней заработной платы педагогических работников дошкольных образовательных организаций к средней заработной плате работников общеобразовательных организаций города Апатиты</t>
  </si>
  <si>
    <t>Соотношение средней заработной платы педагогических работников общеобразовательных организаций к средней заработной плате в Мурманской области</t>
  </si>
  <si>
    <t>Соотношение средней заработной платы педагогических работников организаций дополнительного образования детей к средней заработной плате учителей общеобразовательных организаций города Апатиты</t>
  </si>
  <si>
    <t>Задача 1: Обеспечение государственных гарантий общедоступности и бесплатности дошкольного, общего образования и равного доступа к услугам дополнительного образования детей</t>
  </si>
  <si>
    <t>Удельный вес численности учащихся общеобразовательных организаций, обучающихся в соответствии с федеральным государственным образовательным стандартом, в общей численности учащихся общеобразовательных организаций</t>
  </si>
  <si>
    <t>Количество общеобразовательных организаций, реализующих программы среднего общего образования, показывающих результаты ЕГЭ по обязательным предметам не ниже среднеобластных</t>
  </si>
  <si>
    <t>Доля образовательных организаций, обеспечивающих доступность потребителям информации о своей деятельности на официальных сайтах, от общего количества образовательных организаций</t>
  </si>
  <si>
    <t>не менее 95</t>
  </si>
  <si>
    <t>Удельный вес численности детей в возрасте 3-7 лет, получающих дошкольную образовательную услугу к численности детей в возрасте 3-7 лет, скорректированной на численность детей в возрасте 5-7 лет, обучающихся в школе</t>
  </si>
  <si>
    <t xml:space="preserve">Удельный вес численности обучающихся в общеобразовательных организациях в возрасте 7-17 лет, к общей численности детей в возрасте 7-17 лет  </t>
  </si>
  <si>
    <t>17.</t>
  </si>
  <si>
    <t>17.1.</t>
  </si>
  <si>
    <t>Доля приемных семей, получающих социальную поддержку к общему количеству приемных семей, имеющих право на получние социальной поддержки</t>
  </si>
  <si>
    <t>Доля лиц, удостоенных звания «Почетный гражданин города Апатиты», которым производится выплата в общей численности граждан, удостоенных звания "Почетный гражданин города Апатиты"</t>
  </si>
  <si>
    <t>семей</t>
  </si>
  <si>
    <t>Количество граждан, обратившихся за возмещением расходов по проезду в  медицинские организации Мурманской области</t>
  </si>
  <si>
    <t xml:space="preserve">Доля граждан, получивших услуги по транспортировке,от общего количества граждан, имеющих право на получение услуги </t>
  </si>
  <si>
    <t>Доля отремонтированных жилых помещений, собственниками которых являются дети-сироты и дети, оставшиеся без попечения родителей, лица из их числа, к общему числу жилых помещений требующих ремонта, собственниками которых являются дети-сироты и дети, оставшиеся без попечения родителей, лиц из их числа</t>
  </si>
  <si>
    <t>Цель подпрограммы: повышение активности социально ориентированных некоммерческих организаций города Апатиты</t>
  </si>
  <si>
    <t>Задача 1: формирование благоприятных условий деятельности социально ориентированных некоммерческих организаций, посредством их финансовой поддержки</t>
  </si>
  <si>
    <t>Количество граждан, которым оказана социальная поддержка</t>
  </si>
  <si>
    <t>Доля многоквартирных домов, находящихся в управлении
товариществ собственников недвижимости в многоквартирных
домах, от общего количества многоквартирных домов</t>
  </si>
  <si>
    <t>Доля многоквартирных домов, где выбран Совет многоквартирного дома, в общем количестве многоквартирных домов</t>
  </si>
  <si>
    <t>Доля ТСН, воспользовавшихся субсидией на возмещение затрат связанных с созданием ТСЖ, к общему числу созданных ТСЖ в течение года</t>
  </si>
  <si>
    <t>Задача 1: Развитие механизмов муниципальной поддержки инициативных групп собственников помещений по вопросам создания ТСН</t>
  </si>
  <si>
    <t>Количество руководителей и специалистов ТСН, повысивших квалификацию</t>
  </si>
  <si>
    <t>Количество проведенных общих собраний по переизбранию нового состава Совета многоквартирного дома</t>
  </si>
  <si>
    <t>Численность молодых людей, принимающих участие в профориентационных мероприятиях</t>
  </si>
  <si>
    <t>Объем средств, направляемых на выплату стипендий и премий Администрации города Апатиты</t>
  </si>
  <si>
    <t>Цель подпрограммы: Улучшение жилищных условий молодых семей города Апатиты</t>
  </si>
  <si>
    <t>18.</t>
  </si>
  <si>
    <t>Цель Программы: Повышение уровня благоустройства территорий муниципального образования</t>
  </si>
  <si>
    <t>Доля выполненных Программных мероприятий по повышению уровня благоустройства территорий муниципального образования, от числа запланированных Программой</t>
  </si>
  <si>
    <t>Задача 1: Повышение уровня благоустройства дворовых территорий муниципального образования</t>
  </si>
  <si>
    <t>Количество благоустроенных дворовых территорий</t>
  </si>
  <si>
    <t>Количество благоустроенных муниципальных территорий общего пользования (парков, скверов и т.д.)</t>
  </si>
  <si>
    <t>Задача 3: Повышение уровня вовлеченности заинтересованных граждан, организаций в реализацию мероприятий по благоустройству территории муниципального образования</t>
  </si>
  <si>
    <t>Доля дворовых территорий, благоустроенных с трудовым участием граждан от числа запланированных Программой</t>
  </si>
  <si>
    <t>Доля выполненных подпрограммных мероприятий по обеспечению развития сферы ритуальных услуг на территории муниципального образования город Апатиты, от числа запланированных в текущем году подпрограммой</t>
  </si>
  <si>
    <t>Задача 1:  Обеспечение содержания в надлежащем порядке территории кладбища в соответствии с санитарно-эпидемиологическими нормами (1, 2, 3 очереди)</t>
  </si>
  <si>
    <t>Количество заброшенных захоронений, по которым выполнены
работы по приведению в эстетический вид (нарастающим итогом)</t>
  </si>
  <si>
    <t>Задача 3:  Расширение территории городского кладбища</t>
  </si>
  <si>
    <t xml:space="preserve">га  </t>
  </si>
  <si>
    <t>Доля выполненных мероприятий по обеспечению содержания
кладбища в микрорайоне «Старые Апатиты»</t>
  </si>
  <si>
    <t>Обеспечение содержания в надлежащем порядке воинского
захоронения</t>
  </si>
  <si>
    <t>Уровень ежегодного снижения объемов потребляемой электрической
энергии</t>
  </si>
  <si>
    <t>19.</t>
  </si>
  <si>
    <t>19.1.</t>
  </si>
  <si>
    <t>АВЦП "Обеспечение деятельности Муниципального казенного учреждения города Апатиты "Управление городского хозяйства"</t>
  </si>
  <si>
    <t>МП "Информационное общество"</t>
  </si>
  <si>
    <t>МП "Формирование современной городской среды на территории муниципального образования город Апатиты с подведомственной территорией Мурманской области"</t>
  </si>
  <si>
    <t>МП "Управление муниципальным имуществом и земельными ресурсами на территории муниципального образования город Апатиты с подведомственной территорией Мурманской области"</t>
  </si>
  <si>
    <t>Подпрограмма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</si>
  <si>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Задача: Обеспечение МКУ г.Апатиты "УГХ" финансовыми и материальными средствами в необходимом для осуществления деятельности объеме</t>
  </si>
  <si>
    <t xml:space="preserve">Количество работников в соответствии с утвержденным штатным расписанием </t>
  </si>
  <si>
    <t>Количество заключенных договоров (муниципальных контрактов) для
осуществления деятельности учреждения</t>
  </si>
  <si>
    <t>Уровень обеспечения учета объектов, находящихся в муниципальной
собственности</t>
  </si>
  <si>
    <t>Доля пустующих объектов, содержащихся за счет средств местного
бюджета, от общего числа пустующих объектов, составляющих казну</t>
  </si>
  <si>
    <t>Цель МП: Повышение эффективности управления муниципальным имуществом и земельными ресурсами</t>
  </si>
  <si>
    <t xml:space="preserve">Количество предоставленных на бесплатной основе многодетным
семьям земельных участков, обеспеченных объектами коммунальной и дорожной инфраструктуры, для индивидуального жилищного
строительства </t>
  </si>
  <si>
    <t xml:space="preserve">Цель:  Создание условий для развития жилищного строительства на территории города Апатиты </t>
  </si>
  <si>
    <t xml:space="preserve">Задача 1: Обеспечение земельных участков для индивидуального жилищного строительства коммунальной и дорожной инфраструктурой </t>
  </si>
  <si>
    <t>тыс.кв. м</t>
  </si>
  <si>
    <t xml:space="preserve">Площадь земельных участков, сформированных для
индивидуального жилищного строительства, обеспеченных объектами коммунальной и дорожной инфраструктуры </t>
  </si>
  <si>
    <t>Задача 1:  Организация межведомственного сотрудничества по вопросам профилактики потребления наркотических средств и психотропных веществ</t>
  </si>
  <si>
    <t>Цель: Формирование негативного отношения молодых граждане города Апатиты к незаконному употреблению наркотических средств и психотропных  веществ</t>
  </si>
  <si>
    <t>Задача 2:  Организация профилактической работы по формированию  здорового образа жизни и развитию антинаркотической пропаганды</t>
  </si>
  <si>
    <t>Задача 1: Профилактика правонарушений в общественных местах, защита личности, общества от противоправных посягательств, на основе принципов добровольности, законности, гуманности, соблюдения и защиты прав и свобод человека и гражданина</t>
  </si>
  <si>
    <t>Количество мероприятий с участием представителей общественных
объединений по обеспечению охраны общественного порядка</t>
  </si>
  <si>
    <t>Задача 2: Развитие системы добровольных народных дружин по предупреждению нарушений общественного порядка</t>
  </si>
  <si>
    <t xml:space="preserve">Задача: Повышение доступности и качества транспортного обслуживания населения </t>
  </si>
  <si>
    <t>Доля выполненных рейсов по социально значимым муниципальным
маршрутам регулярных пассажирских перевозок от числа
запланированных</t>
  </si>
  <si>
    <t>Доля выполненных подпрограммных мероприятий по повышению
безопасности дорожного движения на территории муниципального
образования город Апатиты, от числа запланированных
подпрограммой на период ее действия</t>
  </si>
  <si>
    <t>100%/ 100%</t>
  </si>
  <si>
    <t>Количество выполненных рейсов по социально значимым муниципальным маршрутам регулярных пассажирских перевозок</t>
  </si>
  <si>
    <t>рейсов в год</t>
  </si>
  <si>
    <t>Цель: Обеспечение развития дорожного хозяйства на территории муниципального образования город Апатиты</t>
  </si>
  <si>
    <t>Доля выполненных подпрограммных мероприятий по обеспечению
развития дорожного хозяйства, от числа запланированных
подпрограммой на период ее действия</t>
  </si>
  <si>
    <t>100%/100%</t>
  </si>
  <si>
    <t>Задача: Создание условий для эффективного функционирования Муниципального казенного учреждения «Служба гражданской защиты города Апатиты»</t>
  </si>
  <si>
    <t>Уровень обеспеченности потребности в коммунальных ресурсах от необходимого объема</t>
  </si>
  <si>
    <t>МП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</si>
  <si>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>Цель: Совершенствование форм и методов работы органов местного самоуправления по противодействию экстремизму и профилактике терроризма на территории муниципального образования город Апатиты с подведомственной территорией Мурманской области</t>
  </si>
  <si>
    <t>Количество тематических уроков по вопросам
межэтнических и межкультурных отношений</t>
  </si>
  <si>
    <t>Задача 3. Формирование у населения потребности в толерантном поведении к людям других национальностей и религиозных конфессий, на основе ценностей многонационального российского общества, культурного самосознания, принципов соблюдения прав и свобод человека</t>
  </si>
  <si>
    <t>Количество случаев ксенофобии, религиозной и этнической нетерпимости, этнического и религиозного экстремизма</t>
  </si>
  <si>
    <t>Количество информационных материалов по противодействию
экстремизму и профилактике терроризма</t>
  </si>
  <si>
    <t>койко-место</t>
  </si>
  <si>
    <t>ед. на 10000
человек
населения</t>
  </si>
  <si>
    <t>Задача 2. Стимулирование социальной ответственности бизнеса</t>
  </si>
  <si>
    <t>Задача 3. Повышение компетенции и конкурентоспособности субъектов малого и среднего предпринимательства</t>
  </si>
  <si>
    <t>Количество проведенных мероприятий (семинаров, круглых столов, мастер-классов), направленных на повышение компетенции и конкурентоспособности, организованных на территории города
Апатиты</t>
  </si>
  <si>
    <t>Задача 4. Создание условий для комплексного развития потребительского рынка и наиболее полного удовлетворения потребностей населения в потребительских товарах</t>
  </si>
  <si>
    <t>Оборот розничной торговли в расчете на 1 жителя (с учетом субъектов малого и среднего предпринимательства)</t>
  </si>
  <si>
    <t>тыс. руб. в
ценах
соответствующ
их лет</t>
  </si>
  <si>
    <t>Доля запросов, поступивших в архив в электронной форме с
использованием программного комплекса VipNet, от общего
количества поступивших запросов</t>
  </si>
  <si>
    <t xml:space="preserve">Количество муниципальных служащих, успешно аттестованных в
соответствующем году </t>
  </si>
  <si>
    <t>Доля потребленных коммунальных ресурсов и ГСМ от установленных лимитов</t>
  </si>
  <si>
    <t>95-100</t>
  </si>
  <si>
    <t>Цель: Обеспечение эффективной деятельности муниципального бюджетного учреждения «Централизованная бухгалтерия Администрации города Апатиты»</t>
  </si>
  <si>
    <t>Уровень выполнения муниципального задания муниципального бюджетного учреждения «Централизованная бухгалтерия Администрации города Апатиты»</t>
  </si>
  <si>
    <t>Количество нарушений и штрафных санкций</t>
  </si>
  <si>
    <t>Уровень материально-технического оснащения органов местного
самоуправления муниципального образования город Апатиты
с подведомственной территорией Мурманской области</t>
  </si>
  <si>
    <t>Уровень сдачи бюджетной, бухгалтерской, налоговой отчетности в
обслуживаемых муниципальных учреждениях</t>
  </si>
  <si>
    <t>ВБС</t>
  </si>
  <si>
    <t>Наличие размещенной информации о муниципальных финансах на сайте муниципального образования в сети интернет</t>
  </si>
  <si>
    <t>Задача 5: «Социальная поддержка муниципальных служащих»</t>
  </si>
  <si>
    <t>Количество заключенных соглашений о предоставлении субсидии социально ориентированным некоммерческим организациям</t>
  </si>
  <si>
    <t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t>
  </si>
  <si>
    <t>Численность лиц, проходящих спортивную подготовку</t>
  </si>
  <si>
    <t>Аналитическая ведомственная целевая программа «Обеспечение деятельности муниципального казенного учреждения «Служба гражданской защиты города Апатиты»</t>
  </si>
  <si>
    <t>Подпрограмма «Обеспечение экологической безопасности»</t>
  </si>
  <si>
    <t>МП «Капитальный ремонт многоквартирных домов»</t>
  </si>
  <si>
    <t>Подпрограмма «Проведение капитального ремонта многоквартирных домов»</t>
  </si>
  <si>
    <t>Аналитическая ведомственная целевая  программа «Обеспечение деятельности муниципального казенного учреждения города Апатиты «Управление материально-технического обеспечения деятельности органов местного
самоуправления города Апатиты»</t>
  </si>
  <si>
    <t>Ведомственная целевая  программа «Обеспечение деятельности муниципального бюджетного учреждения «Централизованная бухгалтерия Администрации города Апатиты»</t>
  </si>
  <si>
    <t>Подпрограмма 1 «Развитие современной информационной и телекоммуникационной инфраструктуры органов местного самоуправления»</t>
  </si>
  <si>
    <t>АВЦП «Обеспечение деятельности МКУ «Многофункциональный центр предоставления государственных и муниципальных услуг города Апатиты»</t>
  </si>
  <si>
    <t>МП «Территориальное планирование и обеспечение градостроительной деятельности на территории муниципального образования город Апатиты с подведомственной территорией Мурманской области»</t>
  </si>
  <si>
    <t>МП «Формирование современной городской среды на территории муниципального образования город Апатиты с подведомственной территорией Мурманской области»</t>
  </si>
  <si>
    <t>МП «Управление муниципальным имуществом и земельными ресурсами на территории муниципального образования город Апатиты с подведомственной территорией Мурманской области»</t>
  </si>
  <si>
    <t>МП «Противодействие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Апатиты»</t>
  </si>
  <si>
    <t>Подпрограмма «Владение,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области»</t>
  </si>
  <si>
    <t>Подпрограмма «Обеспечение градостроительной деятельности»</t>
  </si>
  <si>
    <t>АВЦП «Обеспечение деятельности Муниципального казенного учреждения города Апатиты "Управление городского хозяйства»</t>
  </si>
  <si>
    <t>Подпрограмма  «Внешнее благоустройство городских территорий»</t>
  </si>
  <si>
    <t xml:space="preserve">Аналитическая ведомственная целевая  программа «Обеспечение деятельности муниципального казенного учреждения города Апатиты "Управление материально-технического обеспечения деятельности органов местного самоуправления города Апатиты» </t>
  </si>
  <si>
    <t>Аналитическая ведомственная целевая  программа  «Обеспечение деятельности муниципального казенного учреждения города Апатиты  «Управление материально-технического обеспечения деятельности органов местного
самоуправления города Апатиты»</t>
  </si>
  <si>
    <t xml:space="preserve"> АВЦП «Обеспечение деятельности МКУ «Многофункциональный центр предоставления государственных и муниципальных услуг города Апатиты»</t>
  </si>
  <si>
    <t xml:space="preserve">Причины низкой степени освоения финансирования, степени реализации мероприятий </t>
  </si>
  <si>
    <t>Подпрограмма «Профилактика терроризма и экстремизма на территории муниципального образования город Апатиты с подведомственной территорией Мурманской области»</t>
  </si>
  <si>
    <t xml:space="preserve"> Подпрограмма «Профилактика терроризма и экстремизма на территории муниципального образования город Апатиты с подведомственной территорией Мурманской области»</t>
  </si>
  <si>
    <t>Профилактика терроризма и экстремизма на территории муниципального образования город Апатиты с подведомственной территорией Мурманской области</t>
  </si>
  <si>
    <t>Количество отремонтированных многоквартирных домов (нарастающим итогом к 2019)</t>
  </si>
  <si>
    <t>всего</t>
  </si>
  <si>
    <t>всего без ВБС</t>
  </si>
  <si>
    <t>100                          100</t>
  </si>
  <si>
    <t>100,0                    100,0</t>
  </si>
  <si>
    <t>100%                 100%</t>
  </si>
  <si>
    <t>Количество проведенных мероприятий, напрвленных на правовое просвещение и правовое информирование граждан</t>
  </si>
  <si>
    <t>Из запланированных 6 мероприятий 1 не выполнено</t>
  </si>
  <si>
    <t>предварительные данные</t>
  </si>
  <si>
    <t>всего с ВБС</t>
  </si>
  <si>
    <t>МП "Экономический потенциал"</t>
  </si>
  <si>
    <t>Цель МП: Повышение предпринимательской и инвестиционной активности, в том числе в сфере туризма, в муниципальном образовании город Апатиты с подведомственной территорией</t>
  </si>
  <si>
    <t>Наличие актуальной информации о свободных инвестиционных площадках на территории города Апатиты</t>
  </si>
  <si>
    <t>да – 1, нет - 0</t>
  </si>
  <si>
    <t>Количество инвестиционных проектов реализованных на территории муниципального образования в отчетном периоде</t>
  </si>
  <si>
    <t xml:space="preserve">Наличие актуализированной информации на официальном сайте органов местного самоуправления города Апатиты в сети «Интернет» в разделе «Инвесторам» </t>
  </si>
  <si>
    <t>Функционирование канала прямой связи для потенциальных инвесторов с руководством города Апатиты</t>
  </si>
  <si>
    <t xml:space="preserve">Количество субъектов малого и среднего предпринимательства (включая индивидуальных предпринимателей) </t>
  </si>
  <si>
    <t>Доля населения, занятого в сфере малого и среднего предпринимательства, в общей численности населения, занятого в экономике города Апатиты</t>
  </si>
  <si>
    <t xml:space="preserve">Обеспеченность населения торговыми площадями </t>
  </si>
  <si>
    <t>кв.м на 1000 человек населения</t>
  </si>
  <si>
    <t>Темп роста объема туристского потока на территории муниципального образования (в коллективных средствах размещения и в частном секторе) к предыдущему году</t>
  </si>
  <si>
    <t>Объем инвестиций в основной капитал (за счет всех источников финансирования) в расчете на 1 жителя</t>
  </si>
  <si>
    <t>тыс. рублей</t>
  </si>
  <si>
    <t>Количество несовершеннолетних, состоящих на профилактическом учете</t>
  </si>
  <si>
    <t xml:space="preserve">Задача 5:  Оказание услуг семьям с детьми и несовершеннолетним, попавшим в трудную жизненную ситуацию и социально опасное положение </t>
  </si>
  <si>
    <t>Численность детей,  находящихся на социальном патронате</t>
  </si>
  <si>
    <t>Цель:  Обеспечение надежности работы наружного уличного освещения, путем замены существующего технически устаревшего оборудования на современное</t>
  </si>
  <si>
    <t>Отсутствие аварийных ситуаций на сетях наружного уличного освещения</t>
  </si>
  <si>
    <t>да - 1/нет- 0</t>
  </si>
  <si>
    <t>Задача 1: Сокращение потребления потребленияэлектроэнергии за счет проведения энергосберегающих мероприятий</t>
  </si>
  <si>
    <t xml:space="preserve">Задача 2: Содержание и ремонт элементов наружного уличного освещения </t>
  </si>
  <si>
    <t>Протяженность сетей наружного уличного освещения, на которых заменено существующее технически уствревшее оборудование на современное (нарастающим итогом)</t>
  </si>
  <si>
    <t>Доля муниципальных служащих, получивших доплату к пенсии, в общем числе муниципальных служащих обратившихся за получением доплаты</t>
  </si>
  <si>
    <t>Количество мероприятий, реализуемых социально ориентированными некоммерческими организациями, получившими финансовую поддержку за счет средств городского бюджета</t>
  </si>
  <si>
    <t>Задача 2: содействие развитию инфраструктуры поддержки социально ориентированных некоммерческих организаций</t>
  </si>
  <si>
    <t>Количество социально ориентированных некомерческих организаций, с которыми осуществляется взаимодействие на постоянной основе</t>
  </si>
  <si>
    <t>Цель МП: оказание поддержки социально уязвимым слоям населения, социально ориентированным некоммерческим организациям</t>
  </si>
  <si>
    <t>Доля граждан, получающих меры социальной поддержки, в общей численности граждан, обратившихся  за получением мер социальной поддержки</t>
  </si>
  <si>
    <t>Доля социально ориентированных некоммерческих организаций, получивших финансовую поддержку за счет средств городского бюджета, от общего числа социально ориентированных некоммерческих организаций, подавших заявку на участие в городском конкурсе по предоставлению субсидий</t>
  </si>
  <si>
    <t>Доля протяженности участков автомобильных дорог общего
пользования местного значения, на которых выполнен ремонт,
капитальный ремонт, реконструкция, строительство в общей протяженности автомобильных дорог общего пользования
местного значения (нарастающим итогом с 2019 года)</t>
  </si>
  <si>
    <t>Протяженность участков автомобильных дорог общего пользования
местного значения, на которых проведен ремонт (нарастающим итогом с 2019 года)/ доля протяженности автомобильных
дорог общего пользования, на которых проведен ремонт от общей
протяженности автомобильных дорог общего пользования местного значения</t>
  </si>
  <si>
    <t>Доля пользователей архивной информации, которым предоставлена запрашиваемая информация, в общем числе обратившихся</t>
  </si>
  <si>
    <t>Задача 1. Удовлетворение потребностей и реализация прав пользователей в информации, содержащейся в документах Архивного фонда Мурманской области</t>
  </si>
  <si>
    <t>Количество встреч Главы Администрации города Апатиты с жителями города</t>
  </si>
  <si>
    <t>Цель: обеспечение эффективной деятельности муниципального казенного учреждения города Апатиты «Управление материально-технического обеспечения деятельности органов местного самоуправления города Апатиты» и эффективной реализации полномочий органов местного самоуправления муниципального образования город Апатиты с подведомственной территорией Мурманской области в сфере материальнотехнического обеспечения</t>
  </si>
  <si>
    <t>Задача 1: о обеспечение муниципального казенного учреждения города Апатиты «Управление материально-технического обеспечения деятельности органов местного самоуправления города Апатиты» финансовыми и материальными средствами в необходимом для осуществления деятельности объеме</t>
  </si>
  <si>
    <t>Доля материально-технического оснащения органов местного самоуправления</t>
  </si>
  <si>
    <t>Аналитическая ведомственная целевая  программа «Обеспечение деятельности муниципального бюджетного учреждения «Централизованная бухгалтерия Администрации города Апатиты»</t>
  </si>
  <si>
    <t>Количество обслуживаемых муниципальных учреждений, передавших функции по ведению бухгалтерского и налогового учета</t>
  </si>
  <si>
    <t>Уровень качества оформления первичных учетных документов</t>
  </si>
  <si>
    <t>Количество проверок внутреннего финансового аудита</t>
  </si>
  <si>
    <t>Количество граждан, обратившихся в Администрацию города и получивших ответ по существу</t>
  </si>
  <si>
    <t>Доля выпускников, получивших аттестат о среднем образовании</t>
  </si>
  <si>
    <t>Доля выпускников общеобразовательных организаций, набравших не менее 210 баллов в сумме по трем предметам  ЕГЭ в общей численности выпускников общеобразовательных учреждений, учавствовавших в ЕГЭ</t>
  </si>
  <si>
    <t>Доля обучающихся 5-9 классов, обучающихся по программам углубленного изучения отдельных предметов в общеобразовательных организациях</t>
  </si>
  <si>
    <t>Доля обучающихся 5-9 классов, охваченных массовой профориентационной диагностикой</t>
  </si>
  <si>
    <t>Количество образовательных организаций, по результатам независимой оценки качества условий оказания услуг муниципальными организациями занявших нижние позиции в рейтинге</t>
  </si>
  <si>
    <t>Удельный вес численности учителей в возрасте до 35 лет в общей численности учителей (без внешних совместителей и работающих по договорам гражданско-правового характера) организаций, осуществляющих образовательную деятельность по образовательным программам начального общего, основного общего, среднего общего
образования</t>
  </si>
  <si>
    <t>Количество образовательных организаций, ставших победителями в региональных и/или федеральных конкурсах, предусматривающих грантовую поддержку инновационных проектов</t>
  </si>
  <si>
    <t>Степень оснащенности помещений образовательных организаций необходимым количеством оборудования для обеззараживания воздуха</t>
  </si>
  <si>
    <t>Количество лиц из числа выпускников 9, 11-х классов, с которыми заключен договор о целевом обучении на педагогические специальности</t>
  </si>
  <si>
    <t xml:space="preserve">Количество школ в списке общеобразовательных организаций с низкими результатами обучения и/или функционирующими в
неблагоприятных социальных условиях
</t>
  </si>
  <si>
    <t>Объем предоставленных многодетным семьям единовременных денежных выплат на улучшение жилищных условий взамен предоставления им земельного участка в собственность бесплатно</t>
  </si>
  <si>
    <t>Доля средств городского бюджета, направленных на реализацию мероприятий в области охраны окружающей среды, в общем
объеме средств городского бюджета</t>
  </si>
  <si>
    <t>Задача 3. Развитие системы экологического образования и формирование экологической культуры населения</t>
  </si>
  <si>
    <t>Доля отремонтированных многоквартирных домов от общего
количества многоквартирных домов</t>
  </si>
  <si>
    <t>Количество многоквартирных домов, находящихся в управлении товариществ собственников недвижимости в многоквартирных домах, от общего количества многоквартирных домов</t>
  </si>
  <si>
    <t>Цель 1 МП: Развитие самоуправления в жилищной сфере и вовлечение граждан в процесс управления многоквартирными домами посредством создания товариществ собственников недвижимости в многоквартирных домах</t>
  </si>
  <si>
    <t>Цель 2 МП:  Развитие коммунальной инфраструктуры</t>
  </si>
  <si>
    <t>Количество аварий на объектах коммунальной инфраструктуры</t>
  </si>
  <si>
    <t>Цель: Повышение надежности объектов теплоснабжения и водоснабжения города</t>
  </si>
  <si>
    <t>Цель МП: Обеспечение долгосрочной сбалансированности и устойчивости бюджетной системы города Апатиты как базового принципа ответственной бюджетной политики</t>
  </si>
  <si>
    <t>Объем налоговых и неналоговых доходов городского бюджета города Апатиты на душу населения</t>
  </si>
  <si>
    <t>Темп роста объема налоговых и неналоговых доходов бюджета
города Апатиты на душу населения</t>
  </si>
  <si>
    <t>Объем расходов бюджета города Апатиты на душу населения</t>
  </si>
  <si>
    <t>Темп роста объема расходов бюджета города Апатиты на душу населения</t>
  </si>
  <si>
    <t>Сохранение I степени качества управления муниципальными финансами, присваиваемой Министерством финансов Мурманской
области</t>
  </si>
  <si>
    <t>Да-1/ нет-0</t>
  </si>
  <si>
    <t>Цель 1: Обеспечение эффективного управления муниципальными финансами</t>
  </si>
  <si>
    <t>Цель 2: Повышение качества бюджетного процесса в городском округе Апатиты</t>
  </si>
  <si>
    <t>Доля главных администраторов средств городского бюджета от их общего количества, имеющих итоговую оценку качества финансового
менеджмента более 80 баллов</t>
  </si>
  <si>
    <t>Функционирование информационного ресурса «Бюджет для граждан» в информационно-коммуникационной сети Интернет</t>
  </si>
  <si>
    <t>Задача 1 Совершенствование бюджетного процесса в муниципальном округе Апатиты и нормативного правового регулирования в бюджетно-финансовой сфере</t>
  </si>
  <si>
    <t>Исполнение городского бюджета по доходам</t>
  </si>
  <si>
    <t>более 95</t>
  </si>
  <si>
    <t>Наличие нормативного правового акта муниципального образования,
устанавливающего требования к инвестиционным проектам с
муниципальным участием по экономической эффективности,
критериям их достижения, а также механизмы контроля хода реализации проектов по срокам, стоимости и качеству</t>
  </si>
  <si>
    <t>Наличие размещённых данных мониторинга качества финансового управления главных распорядителей бюджетных средств в СМИ и (или) сети Интернет</t>
  </si>
  <si>
    <t>1</t>
  </si>
  <si>
    <t>Доля муниципальных учреждений, выполнивших муниципальное задание на 100 %, в общем количестве учреждений муниципального
образования, которым установлены муниципальные задания</t>
  </si>
  <si>
    <t>Задача 2 Эффективное управление муниципальным долгом и муниципальными финансовыми активами города Апатиты</t>
  </si>
  <si>
    <t>не более 20</t>
  </si>
  <si>
    <t>менее 10</t>
  </si>
  <si>
    <t>Задача 3 Развитие информационной системы управления муниципальными финансами, повышение прозрачности городского бюджета и открытости бюджетного процесса</t>
  </si>
  <si>
    <t>Использование органами местного самоуправления в текущем финансовом году социальных сетей для распространения информации о бюджете</t>
  </si>
  <si>
    <t>Проведение в текущем финансовом году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</si>
  <si>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Задача 4  Развитие системы муниципального финансового контроля</t>
  </si>
  <si>
    <t xml:space="preserve">Количество семей отдельных категорий граждан (молодых семей, многодетных семей) города Апатиты, улучшивших жилищные условия  </t>
  </si>
  <si>
    <t>Объем жилищного строительства</t>
  </si>
  <si>
    <t>млн кв.м</t>
  </si>
  <si>
    <t>Наличие информации об утвержденной Подпрограмме № 2 и возможности участия в ней на официальном сайте органов местного самоуправления города Апатиты</t>
  </si>
  <si>
    <t>Цель:  Развитие интереса и массовое вовлечение различных возрастных категорий населения к занятиям физической культурой и спортом</t>
  </si>
  <si>
    <t>Доля граждан среднего возраста, систематически занимающихся физической культурой и спортом, в общей численности граждан среднего возраста</t>
  </si>
  <si>
    <t>Доля граждан старшего возраста, систематически занимающихся физической культурой и спортом, в общей численности граждан старшего возраста</t>
  </si>
  <si>
    <t>Задача 1: Развитие физической культуры и спорта среди различных категорий населения</t>
  </si>
  <si>
    <t>Доля граждан, выполнивших нормативы ГТО, в общей численности
участников тестирования</t>
  </si>
  <si>
    <t>Эффективность использования существующих объектов спорта</t>
  </si>
  <si>
    <t>Количество спортивных сооружений</t>
  </si>
  <si>
    <t xml:space="preserve">Задача 2: Обеспечение комплексной безопасности учреждений физической культуры и спорта </t>
  </si>
  <si>
    <t>Количество посещений спортивных объектов МАУ ФСК "Атлет"</t>
  </si>
  <si>
    <t>тыс. ед.</t>
  </si>
  <si>
    <t>Доля спортсменов-разрядников в общем количестве лиц, занимающихся в системе спортивных школ</t>
  </si>
  <si>
    <t>Уровень обеспеченности организаций, осуществляющих спортивную подготовку в соответствии ФССП</t>
  </si>
  <si>
    <t>Цель: 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</t>
  </si>
  <si>
    <t>Доля граждан, систематически занимающихся физической
культурой и спортом в общей численности населения 3-79 лет</t>
  </si>
  <si>
    <t>Уровень обеспеченности граждан спортивными сооружениями исходя
из единовременной пропускной способности объектов спорта</t>
  </si>
  <si>
    <t>Численность спортсменов и специалистов, включенных в список кандидатов в спортивные сборные команды Мурманской области</t>
  </si>
  <si>
    <t>Цель:  Обеспечение возможности реализации творческого и культурного развития личности, предоставление современных услуг в сфере культуры населению города</t>
  </si>
  <si>
    <t>Количество посещений библиотек</t>
  </si>
  <si>
    <t>Количество посещений культурнодосугового учреждения на платной основе</t>
  </si>
  <si>
    <t>Число участников клубных формирований</t>
  </si>
  <si>
    <t>Задача 1:  Повышение доступности библиотечных услуг с целью приобщения населения города к мировым культурным ценностям</t>
  </si>
  <si>
    <t>Количество массовых мероприятий библиотек</t>
  </si>
  <si>
    <t>Количество посетителей массовых мероприятий библиотек</t>
  </si>
  <si>
    <t xml:space="preserve">Задача 2: Повышение доступности услуг в культурно-досуговой сфере </t>
  </si>
  <si>
    <t>Число культурно-массовых мероприятий на платной основе</t>
  </si>
  <si>
    <t>Количество посещений мероприятий культурно-досугового учреждения</t>
  </si>
  <si>
    <t>Доля детей, привлекаемых к участию в творческих мероприятиях, от общего количества обучающихся в учреждениях дополнительного образования в сфере искусств</t>
  </si>
  <si>
    <t xml:space="preserve">Цель: : Совершенствование социально-экономических и организационных условий для успешной самореализации молодежи и интеграции в общество </t>
  </si>
  <si>
    <t>Задача 1:  Вовлечение молодежи в общественную деятельность, в том числе гражданско-патриотическое воспитание молодежи и развитие волонтерского движения</t>
  </si>
  <si>
    <t>Число граждан, занимающихся волонтерской (добровольческой)
деятельностью или вовлеченных в деятельность волонтерских организаций</t>
  </si>
  <si>
    <t>Задача 2:  Содействие профориентации и карьерным устремлениям молодежи</t>
  </si>
  <si>
    <t>Задача 3:  : Содействие развитию творческого потенциала молодежи</t>
  </si>
  <si>
    <t>Проведение ремонтных работ здания по адресу: ул. Фестивальная, д.23</t>
  </si>
  <si>
    <t>Степень выполнения муниципального задания учреждениями культуры и молодежной политики</t>
  </si>
  <si>
    <t>Количество обучающихся по дополнительным общеразвивающим и
предпрофессиональным программам</t>
  </si>
  <si>
    <t>Организация деятельности клубных формирований и формирований
самодеятельного народного творчества</t>
  </si>
  <si>
    <t xml:space="preserve">Количество посетителей МБУК «Централизованная библиотечная
система» в сети «Интернет» </t>
  </si>
  <si>
    <t xml:space="preserve">Уровень удовлетворенности лиц старшего поколения услугами
культуры (ведомственное анкетирование) </t>
  </si>
  <si>
    <t>Задача 2: Создание условий для разностороннего развития молодежи и поддержки молодежных инициатив</t>
  </si>
  <si>
    <t>Количество мероприятий, направленных на гражданское и
патриотическое воспитание молодежи, воспитание толерантности в
молодежной среде, формирование правовых, культурных и
нравственных ценностей среди молодежи</t>
  </si>
  <si>
    <t>Количество мероприятий, направленных на профилактику
асоциального и деструктивного поведения подростков и молодежи,
поддержка детей и молодежи, находящейся в социально-опасном
положении</t>
  </si>
  <si>
    <t>Организация мероприятий в сфере молодежной политики,
направленных на формирование системы развития талантливой и
инициативной молодежи, создание условий для самореализации
подростков и молодежи, развитие творческого, профессионального,
интеллектуального потенциалов подростков и молодежи</t>
  </si>
  <si>
    <t>Организация мероприятий в сфере молодежной политики,
направленных на вовлечение молодежи в инновационную,
предпринимательскую, добровольческую деятельность, а также на
развитие гражданской активности молодежи и формирование
здорового образа жизни</t>
  </si>
  <si>
    <t>Цель: Обеспечение и поддержание в постоянной готовности сил и средств гражданской обороны, защита населения и территории, минимизация социального и экономического ущерба наносимого населению и экономике от чрезвычайных ситуаций природного и техногенного характера, пожаров и происшествий на водных объектах, обеспечение пожарной безопасности и безопасности людей на водных объектах</t>
  </si>
  <si>
    <t>Задача 1: Техническое оснащение профессиональной аварийно-спасательной службы, единой дежурно-диспетчерской службы муниципального образованиягород Апатиты с подведомственной территорией Мурманской области, системы обеспечения вызова экстренных оперативных служб через единый номер «112», аппаратно-программного комплекса «Безопасный город»</t>
  </si>
  <si>
    <t>Уровень технического оснащения профессиональной аварийно-спасательной службы и единой дежурнодиспетчерской службы муниципального образования город Апатиты с подведомственной территорией Мурманской области</t>
  </si>
  <si>
    <t>Задача 2. Развитие гражданской обороны на территории муниципального образования город Апатиты с подведомственной территорией Мурманской области</t>
  </si>
  <si>
    <t>Уовень запасов материально–технических, продовольственных, медицинских и иных средств в целях гражданской обороны от установленных норм</t>
  </si>
  <si>
    <t>Задача 3. Снижение рисков возникновения и смягчение последствий чрезвычайных ситуаций природного и техногенного характера</t>
  </si>
  <si>
    <t>Уровень готовности муниципального образования город
Апатиты с подведомственной территорией Мурманской
области к действиям по предназначению при возникновении чрезвычайных ситуаций (происшествий) природного и техногенного характера</t>
  </si>
  <si>
    <t>Задача 4. Обучение и пропаганда знаний в области гражданской обороны и защиты населения от чрезвычайных ситуаций</t>
  </si>
  <si>
    <t>Уровень выполнения Плана курсового обучения на текущий год</t>
  </si>
  <si>
    <t>Цель: Обеспечение эффективной деятельности Муниципального казенного учреждения «Служба гражданской защиты города Апатиты», в целях реализации предусмотренных
законодательством Российской Федерации полномочий органов местного самоуправления города Апатиты</t>
  </si>
  <si>
    <t xml:space="preserve">Уровень обеспеченностикадрами от утвержденного штатным расписанием </t>
  </si>
  <si>
    <t>Цель:  Развитие систем оказания содействия органам местного самоуправления, правоохранительным органам по обеспечению правопорядка от противоправных посягательств</t>
  </si>
  <si>
    <t>Доля общегородских мероприятий с участием представителей
общественных организаций по обеспечению общественного порядка
от запланированных общегородских мероприятий на год</t>
  </si>
  <si>
    <t xml:space="preserve">Доля обеспеченности членов общественных объединений
правоохранительной направленности знаками отличия от
необходимого количества </t>
  </si>
  <si>
    <t>Цель МП: повышение безопасности жизнедеятельности населения на территории муниципального образования город Апатиты с подведомственной территорией Мурманской области</t>
  </si>
  <si>
    <t>Доля выполненных мероприятий согласно Плана основных мероприятий муниципального образования в области гражданской обороны, предупреждения и ликвидации чрезвычайных ситуаций, обеспечения пожарной безопасности и безопасности людей на
водных объектах</t>
  </si>
  <si>
    <t>Степень освоения денежных средств выделенных на обеспечение
деятельности Муниципального казенного учреждения «Служба гражданской защиты города Апатиты»</t>
  </si>
  <si>
    <t>Уровень защищённости муниципальных информационных систем</t>
  </si>
  <si>
    <t>Уровень удовлетворенности предоставления услуг по принципу «одного окна»</t>
  </si>
  <si>
    <t>Подпрограмма 1 «Развитие современной информационной и
телекоммуникационной инфраструктуры органов местного самоуправления»</t>
  </si>
  <si>
    <t>Уровень внедрения комплексной системы защиты информации в
автоматизированной системе органов местного самоуправления
г. Апатиты</t>
  </si>
  <si>
    <t>Задача 1.  Организация обеспечения безопасности персональных данных и комплексная техническая защита информации в автоматизированной системе органов местного самоуправления г. Апатиты</t>
  </si>
  <si>
    <t>Доля муниципальных служащих и иных работников Администрации
города Апатиты, ответственных за организацию обработки, и защиту
персональных данных, прошедших обучение</t>
  </si>
  <si>
    <t>Наличие организационнораспорядительной документации по
работе и защите персональных данных, в соответствии с
требованиями регуляторов по ЗИ</t>
  </si>
  <si>
    <t>да-1 / нет-0</t>
  </si>
  <si>
    <t>Задача 2. Поддержание на актуальном уровне мер по защите информации для объектов информатизации, предназначенных для работы с информацией ограниченного доступа</t>
  </si>
  <si>
    <t>Доля объектов информатизации, предназначенных для обработки объектов информации ограниченного доступа, на которых приняты соответствующие требованиям меры и средства защиты информации</t>
  </si>
  <si>
    <t>Доля муниципальных служащих и иных работников Администрации
города Апатиты, ответственных за организацию и комплексную
защиту информации и противодействие техническим разведкам, прошедших обучение</t>
  </si>
  <si>
    <t>Доля реализованных мероприятий, направленных на повышение уровня обеспеченности МФЦ техническими средствами для стабильной и надежной работы учреждения</t>
  </si>
  <si>
    <t>Степень выполнения Плана мероприятий, направленных на повышение уровня доступности объекта для инвалидов и маломобильных групп населения</t>
  </si>
  <si>
    <t>Задача 2. . Создание условий для получения гражданами и предпринимателями услуг в цифровом формате</t>
  </si>
  <si>
    <t>Доля реализованных мероприятий, направленных на создание условий для получения гражданами и предпринимателями услуг в цифровом
формате</t>
  </si>
  <si>
    <t>Цель АВЦП: Обеспечение эффективной деятельности муниципального казенного учреждения «Многофункциональный центр предоставления государственных и муниципальных услуг города Апатиты»</t>
  </si>
  <si>
    <t>ед. на
конец года</t>
  </si>
  <si>
    <t>Количество работников в соответствии со штатным расписанием кадров МКУ «МФЦ г.Апатиты»</t>
  </si>
  <si>
    <t>Доля отремонтированных муниципальных объектов водоснабжения от общего числа муниципальных объектов водоснабжения</t>
  </si>
  <si>
    <t xml:space="preserve">Количество отремонтированных участков сетей теплоснабжения </t>
  </si>
  <si>
    <t>Цель:  Реализация государственной политики Российской Федерации в области профилактики терроризма и экстремизма на территории муниципального образования город Апатиты с подведомственной территорией Мурманской области путем совершенствования системы профилактических мер антитеррористической, противоэкстремистской направленности, формирования толерантной среды на основе ценностей многонационального российского общества, принципов соблюдения прав и свобод человека</t>
  </si>
  <si>
    <t xml:space="preserve">Доля реализованных мероприятий, направленных на совершенствование форм и методов работы органов местного самоуправления по противодействию экстремизму и профилактике терроризма на территории муниципального образования город Апатиты с подведомственной территорией Мурманской области от
запланированных на год </t>
  </si>
  <si>
    <t>Задача 1: Повышение уровня межведомственного взаимодействия в муниципальном образовании город Апатиты с подведомственной территорией Мурманской области, направленного на предупреждение, выявление и последующее устранение причин и условий, способствующих осуществлению террористической и экстремистской деятельности</t>
  </si>
  <si>
    <t>Количество правовых видеолекториев, проведенных в образовательных
учреждениях, по вопросам применения федерального и регионального
законодательства в области противодействия экстремизму и терроризму</t>
  </si>
  <si>
    <t>Количество переданных в пользование объектов недвижимого имущества, находящихся в муниципальной собственности</t>
  </si>
  <si>
    <t>Количество объектов недвижимости муниципальной собственности, в отношении которых оформлены технические планы, кадастровые паспорта</t>
  </si>
  <si>
    <t>Задача 2. . Обеспечение эффективного функционирования, использования, содержания муниципального имущества и бесхозяйных объектов недвижимого имущества, расположенных на территории муниципального образования город Апатиты с подведомственной территорией Мурманской области</t>
  </si>
  <si>
    <t>Доля функционирующих инженерных сетей, находящихся в муниципальной собственности, от общего количества
инженерных сетей, находящихся муниципальной собственности</t>
  </si>
  <si>
    <t>Задача 3. Обеспечение эффективного управления земельными ресурсами на территории муниципального образования город Апатиты с подведомственной территорией Мурманской области</t>
  </si>
  <si>
    <t>Количество земельных участков, в отношении которых проведены кадастровые работы</t>
  </si>
  <si>
    <t>Цель: Обеспечение эффективной деятельности МКУ г. Апатиты «УГХ»</t>
  </si>
  <si>
    <t xml:space="preserve">Доля выполненных мероприятий по обеспечению эффективной
деятельности МКУ г. Апатиты «УГХ» от запланированных на текущий год
</t>
  </si>
  <si>
    <t>Прирост доходов, поступивших в городской бюджет от использования имущества, находящегося в муниципальной собственности</t>
  </si>
  <si>
    <t>Цель: : Обеспечение благоприятных и безопасных условий для проживания и отдыха граждан</t>
  </si>
  <si>
    <t>Доля выполненных подпрограммных мероприятий по обеспечению развития системы комплексного благоустройства на территории
муниципального образования город Апатиты, от числа запланированных подпрограммой в текущем году</t>
  </si>
  <si>
    <t>Доля объема выполненных работ по эксплуатации и ремонту детского игрового и спортивного оборудования и покрытий детских площадок к
общему объему от запланированных работ в текущем году</t>
  </si>
  <si>
    <t>Доля выполненных услуг при проведении праздничных мероприятий от общего количества запланированных услуг при проведении праздничных мероприятий в текущем году</t>
  </si>
  <si>
    <t xml:space="preserve">Количество выполненных мероприятий, направленных на 
обеспечение условий для безопасного и комфортного проживания населения </t>
  </si>
  <si>
    <t>ед</t>
  </si>
  <si>
    <t>Уровень благоустройства кладбищ города санитарной и экологической
безопасности в текущем году</t>
  </si>
  <si>
    <t>Доля элементов сетей наружного уличного освещения, соответствующих нормативным показателям от общего количества
элементов сетей наружного уличного освещения</t>
  </si>
  <si>
    <t>Задача 1. Подготовка объектов теплоснабжения города к работе в отопительный период</t>
  </si>
  <si>
    <t>Задача 2. Подготовка объектов водоснабжения города к работе в отопительный период</t>
  </si>
  <si>
    <t>Количество отремонтированных участков сетей водоснабжения</t>
  </si>
  <si>
    <t>Цель подпрограммы: : Создание условий для формирования конкурентоспособного туристского комплекса, обеспечивающего возможности для удовлетворения потребности населения города и
Мурманской области, российских и иностранных граждан в туристских услугах, а также обеспечивающего вклад в развитие экономики муниципального образования г. Апатиты</t>
  </si>
  <si>
    <t>Объем туристского потока на территории  муниципального образования Апатиты</t>
  </si>
  <si>
    <t>Число ночевок туристов в КСР</t>
  </si>
  <si>
    <t>Количество лиц, размещенных в КСР и в иных средствах размещения</t>
  </si>
  <si>
    <t>Темп роста объема туристского потока на территории города Апатиты
(в коллективных средствах размещения)</t>
  </si>
  <si>
    <t>% к предыдущему году</t>
  </si>
  <si>
    <t>Количество участников туристскорекреационного кластера «Хибины»</t>
  </si>
  <si>
    <t>Задача 3. Создание современной системы рекламно-информационного обеспечения туристской деятельности</t>
  </si>
  <si>
    <t>млн.руб.</t>
  </si>
  <si>
    <t>Численность занятых в сфере малого и среднего предпринимательства
(включая индивидуальных предпринимателей и физических лиц,
применяющих специальный налоговый режим «Налог на
профессиональный доход»)</t>
  </si>
  <si>
    <t>Задача: Снижение объема потребления энергетических ресурсов на жилищном фонде,  муниципальными бюджетными учреждениями</t>
  </si>
  <si>
    <t>Цель МП:  Стимулирование ресурсосбережения и повышения энергоэффективности</t>
  </si>
  <si>
    <t>18.1.</t>
  </si>
  <si>
    <t>18.2.</t>
  </si>
  <si>
    <r>
      <t xml:space="preserve"> </t>
    </r>
    <r>
      <rPr>
        <sz val="10"/>
        <rFont val="Times New Roman"/>
        <family val="1"/>
        <charset val="204"/>
      </rPr>
      <t>№ п/п</t>
    </r>
  </si>
  <si>
    <t>Задача 3: социальная поддержка граждан по проезду в медицинские организации Мурманской области и обратно</t>
  </si>
  <si>
    <t>Значение показателя</t>
  </si>
  <si>
    <t>Необходимость капитального ремонта зданий МБОУ гимназия №1 (ул.Ленина д.11), МБОУ СОШ №4 (ул.Жемчужная д.38), информация о которых отражена в отчете по форме ОО-2 "Сведения о материально-технической и информационной базе, финансово-экономической деятельности общеобразовательной организации". Показатель не был откорректирован.</t>
  </si>
  <si>
    <t xml:space="preserve">Необходимость капитального ремонта зданий МБОУ гимназия №1 (ул.Ленина д.11), МБОУ СОШ №4 (ул.Жемчужная д.38), информация о которых отражена в отчете по форме ОО-2 "Сведения о материально-технической и информационной базе, финансово-экономической деятельности общеобразовательной организации". </t>
  </si>
  <si>
    <t>неэффективная</t>
  </si>
  <si>
    <t>34</t>
  </si>
  <si>
    <t>В связи с моблизационными мероприятиями показатель не достиг плановых значений</t>
  </si>
  <si>
    <t>Показатель на 2022 год не устанавливался. С 01.06.2021 полномочия в сфере организации перевозок переданы Министерству транспорта и дорожного хозяйства Мурманской области</t>
  </si>
  <si>
    <t>показатель с 2021 года исключен</t>
  </si>
  <si>
    <t>7</t>
  </si>
  <si>
    <t>13.5.</t>
  </si>
  <si>
    <t>Аналитическая ведомственная целевая программа «Обеспечение эффективной деятельности муниципального казенного учреждения «Управление бухгалтерского учета и материально-технического обеспечения деятельности органов местного самоуправления города Апатиты»</t>
  </si>
  <si>
    <t>Цель: обеспечение эффективной деятельности муниципального казенного учреждения «Управление бухгалтерского учета и материально-технического обеспечения деятельности органов местного самоуправления города Апатиты»</t>
  </si>
  <si>
    <t>Уровень обеспечения деятельности муниципального казенного учреждения «Управление бухгалтерского учета и материальнотехнического обеспечения деятельности органов местного самоуправления города Апатиты"</t>
  </si>
  <si>
    <t>Задача 1: Обеспечение деятельности муниципального казенного учреждения «Управление бухгалтерского учета и материально-технического обеспечения деятельности органов местного самоуправления города Апатиты»</t>
  </si>
  <si>
    <t>Количество работников в соответствии со штатным расписанием</t>
  </si>
  <si>
    <t>Задача 2: Обеспечение реализации предусмотренных законодательством полномочий органов местного самоуправления муниципального образования город Апатиты с подведомственной территорией Мурманской области в сфере материально-технического обеспечения деятельности органов местного самоуправления</t>
  </si>
  <si>
    <t>Доля материальнотехнического оснащения органов местного
самоуправления</t>
  </si>
  <si>
    <t>Количество приемных семей, имеющих право на получение социальной поддержки</t>
  </si>
  <si>
    <t xml:space="preserve"> Доля граждан, охваченных мероприятиями социально-ориентированных некоммерческих организаций, получивших финансовую поддержку за счет средств  городского бюджета на реализацию социально значимых программ (проектов), от общего количества граждан, запланированных к участию в таких программах</t>
  </si>
  <si>
    <t>Сведения о финансировании муниципальных программ (подпрограмм, ВЦП, АВЦП), реализации мероприятий и достижении запланированных результатов их реализации в 2023 году</t>
  </si>
  <si>
    <t>22,03 / 57,2</t>
  </si>
  <si>
    <t>0,928/0,985</t>
  </si>
  <si>
    <t>Из 25 мероприятий 24 выполнены, 1 не выполнено в связи с нарушением подрядчиком сроков выполнения работы.</t>
  </si>
  <si>
    <t>Подпрограмма в 2023 году не выполнялась. С 01.06.2021 полномочия в сфере организации перевозок переданы Министерству транспорта и дорожного хозяйства Мурманской области</t>
  </si>
  <si>
    <t>Подпрограмма в 2023 годе не выполнялась. С 01.06.2021 полномочия в сфере организации перевозок переданы Министерству транспорта и дорожного хозяйства Мурманской области</t>
  </si>
  <si>
    <t>36,6 / 95,0</t>
  </si>
  <si>
    <t>0,195/1</t>
  </si>
  <si>
    <t>52,5</t>
  </si>
  <si>
    <t>49,8</t>
  </si>
  <si>
    <t>Из 25 мероприятий 6 мероприятий  не выполнены по показателю результативности выполнения мероприятия (показатель выполнен менее, чем на 90%)</t>
  </si>
  <si>
    <t>показатель не достигнут по причине высокой цены на обучение</t>
  </si>
  <si>
    <t>показатель не достигнут по причине изменения количества служащих, проходивших аттестацию (по причине болезни, перевода на новую должность, отпусков, увольнения)</t>
  </si>
  <si>
    <t>АВЦП не действовала в 2023 году</t>
  </si>
  <si>
    <t>Из 15 мероприятий 1 мероприятие считается не выполненным по показателю результативности выполнения мероприятия.</t>
  </si>
  <si>
    <t>В 2023 году снизилось количество уходов в 4,6 раз по сравнению с 2022 годом - 17 ед.: из семьи с 35 до 14 ед.,  отсутствовали уходы из общежития АПК, увеличились уходы из приюта с 0 до 3 ед.</t>
  </si>
  <si>
    <t>Число преступлений совершенных подростками увеличилось с 16 случаев в 2022 году до 41 случая в 2023. Показательувеличился с 3,39% в 2022 году до 7,09% в 2023</t>
  </si>
  <si>
    <t xml:space="preserve">Из 21 мероприятия 2 мероприятия не выполнено, в т.ч. 1 считается не выполненным по показателю результативности выполнения мероприятия (показатель выполнен менее, чем на 90%) </t>
  </si>
  <si>
    <t>Справочно: 2020 - 33 чел., 2021-2022 - 43 чел. Усиление профилактической работы.  В 2022 году сократилось общее количество зарегистрированных МО МВД России" наркопреступлений</t>
  </si>
  <si>
    <t xml:space="preserve">Из 3 мероприятий 1 мероприятие считается не выполненным по показателю результативности выполнения мероприятия (показатель выполнен менее, чем на 90%) </t>
  </si>
  <si>
    <t>Отсутствие финансирования для проведения необходимых работ</t>
  </si>
  <si>
    <t>Показатель на 2023 год не устанавливался</t>
  </si>
  <si>
    <t>показатель не был откорректирован под реальное исполнение программы</t>
  </si>
  <si>
    <t>-1</t>
  </si>
  <si>
    <t>Увеличение дебиторской задолженности связано с несвоевременным внесением арендаторами арендных платежей, а так же с увеличением у населения задолженности по плате за социальный и коммерческий наем (за 2022 - -5%)</t>
  </si>
  <si>
    <t>98,2</t>
  </si>
  <si>
    <t>156540,90</t>
  </si>
  <si>
    <t xml:space="preserve">Из 31 мероприятия выполнены 22, не выполнено 9 (6 -         из-за некорректного планирования показателя результативности, 3 - не выполнены). </t>
  </si>
  <si>
    <t>Показатель не откорректирован, мероприятие в 2023 году не финансировалось</t>
  </si>
  <si>
    <t>Из 11 мероприятий 10 выполнены, 1 не выполнено в соответствии с Порядком (показатель результативности мероприятий менее 90%)</t>
  </si>
  <si>
    <t>Из 61 основных мероприятий 4  не выполнены</t>
  </si>
  <si>
    <t>По состоянию на 31.12.2023 количество образовательных учреждений составляет 25 ед. В 18 из них в 2023 проведены различные ремонтные работы. Плановый показатель откорректирован не был</t>
  </si>
  <si>
    <t>Доля детей в возрасте от 5 до 18 лет, получающих дополнительное образование с использованием сертификата дополнительного образования, в общей численности детей, получающих дополнительное образование за счет бюджетных средств (за исключением обучающихся в образования детей со специальными наименованиями 2детская школа искусств", "детская музыкальная школа", " детская хореографическая школа", "детская театральная щкола", "детская цирковая школа", "детская школа художественных ремесел" (далее - школы искусств)</t>
  </si>
  <si>
    <t>Доля детей в возрасте от 5 до 18 лет, получающих дополнительное общеразвивающим программам за счет социального сертификата на получение муниципальной услуги в социальной сфере, от общего количества детей в возрасте от 5 до 18 лет</t>
  </si>
  <si>
    <t>не все победители и призеры муниципального этапа олимпиады набрали необходимое количество баллов для участия в региональном этапе олимпиады</t>
  </si>
  <si>
    <t>Задача 3: Обеспечение деятельности прочих учреждений, подведомственных Комитету по ФКиС</t>
  </si>
  <si>
    <t>Задача 2: Обеспечение эффективной деятельности организаций, осуществляющих спортивную подготовку</t>
  </si>
  <si>
    <t>Доля обучающихся образовательных организаций (далее – ОО), занимающихся в режиме 5-дневной учебной недели</t>
  </si>
  <si>
    <t>Причина не достижения планового значения - особенности ЕГЭ 2023 года, в связи с которыми уменьшилась доля выпускников, выбравших три и более предмета на экзамен</t>
  </si>
  <si>
    <t>Программы дополнительного образования для воспитанников старше 5 лет реализуются в ДОУ №№ 7, 15, 48, 50, 54, 56</t>
  </si>
  <si>
    <t>Количество дошкольных образовательных учреждений реализующих программы дополнительного образования для воспитанников старше 5 лет</t>
  </si>
  <si>
    <t>в 2023 году областной средний балл 65,7. Выше среднеобластного результата в мБОУ СОШ № 4, 10</t>
  </si>
  <si>
    <t>Цель муниципальной программы: Создание условий для развития и реализации культурного и духовного потенциала каждой личности и вовлечение молодежи в социальную практику</t>
  </si>
  <si>
    <t>Из 16 мероприятий 1 мероприятие не выполнено</t>
  </si>
  <si>
    <t>Мероприятие выполнено в 2021 году, на 2023 показатель не устанавливался</t>
  </si>
  <si>
    <t xml:space="preserve">Подпрограмма в 2022-2023 годах не выполнялась. С 01.07.2022 МКУ "МФЦ г.Апатиты" ликвидировано. В 2023 году 208,0 тыс. руб. выделялись средства из городского бюджета на мероприятие "Пособия, компенсации и иные социальные выплаты
гражданам кроме публичный обязательств"
</t>
  </si>
  <si>
    <t xml:space="preserve">Цель МП: Обеспечение предоставления гражданам и организациям государственных и муниципальных услуг, в том числе с использованием современных информационных и телекоммуникационных технологий </t>
  </si>
  <si>
    <t>Задача 1. Повышение ресурсной обеспеченности и создание оптимальных условий предоставления государственных и муниципальных услуг на базе МКУ «МФЦ г. Апатиты»</t>
  </si>
  <si>
    <t>Доля выполненных мероприятий, предусмотренных Подпрограммой    № 3, от запланированных на текущий год</t>
  </si>
  <si>
    <t>Количество членов добровольной народной дружины в муниципальном образовании город Апатиты с подведомственной
территорией</t>
  </si>
  <si>
    <t>Цель:  обеспечение эффективной профилактики асоциального поведения детей и молодёжи, детской беспризорности и безнадзорности, правонарушений и других негативных явлений среди несовершеннолетних на основе комплексного решения проблем профилактики безнадзорности и правонарушений детей в городе Апатиты, создания условий для их социальной реабилитации в
современном обществе</t>
  </si>
  <si>
    <t>Численность семей, состоящих на учёте в комиссии по делам
несовершеннолетних и защите их прав</t>
  </si>
  <si>
    <t>Количество реализованных основных положений Стандарта 2.0
(с учетом требований Атласа муниципальных практик)</t>
  </si>
  <si>
    <t>Из 15 мероприятий 13 выполнены, 2 не выполнены из-за некорректно спланированного показателя результативности</t>
  </si>
  <si>
    <t>38</t>
  </si>
  <si>
    <t>Объем платных услуг от продажи мест в КСР и иных средствах
размещения</t>
  </si>
  <si>
    <t>Количество турпродуктов, созданных на территории города Апатиты</t>
  </si>
  <si>
    <t xml:space="preserve">Степень удовлетворенности пользователей услугами по
предоставлению архивной информации </t>
  </si>
  <si>
    <t>Низкое финансовое исполнение связано с тем, что по мероприятию "Строительство Крытого футбольного манежа с полем  размерами 60*40 м" положительное заключение госэкспертизы получено 07.02.2023, в течение 2023 года поиск источников софинансирования для реализации пропректа.Запланированные средства в размере 91 619, 3 тыс. руб. перенесены на 2024 год. ( с переносом средств финансовое исплднениесоставляет 100%). Степень реализации мероприятий: из 8 запланированных мероприятий выполнены 7.</t>
  </si>
  <si>
    <t>Подпрограмма 1  «Развитие массового спорта»</t>
  </si>
  <si>
    <t>Подпрограмма 2  «Развитие спортивной инфраструктуры»</t>
  </si>
  <si>
    <t xml:space="preserve">Подпрограмма 1 «Развитие массового спорта»
</t>
  </si>
  <si>
    <t>Подпрограмма 2 «Развитие спортивной инфраструктуры»</t>
  </si>
  <si>
    <t>Подпрограмма 1 «Развитие массового спорта»</t>
  </si>
  <si>
    <t>Подпрограмма 1 «Культура»</t>
  </si>
  <si>
    <t>Подпрограмма 2 "Вовлечение молодежи в социальную практику»</t>
  </si>
  <si>
    <t>Подпрограмма 1 "Культура"</t>
  </si>
  <si>
    <t>Подпрограмма 2 «Вовлечение молодежи в социальную практику»</t>
  </si>
  <si>
    <t xml:space="preserve">Подпрограмма № 1 «Профилактика безнадзорности и правонарушений несовершеннолетних» </t>
  </si>
  <si>
    <t>Подпрограмма № 2 «Профилактика наркомании, алкоголизма и употребления табака в молодежной среде города Апатиты»</t>
  </si>
  <si>
    <t>Подпрограмма № 3 «Обеспечение безопасности и защиты населения в области гражданской обороны и чрезвычайных ситуаций»</t>
  </si>
  <si>
    <t>Подпрограмма № 5 «О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области»</t>
  </si>
  <si>
    <t>Подпрограмма № 5 «О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
подведомственной территорией Мурманской области»</t>
  </si>
  <si>
    <t>Подпрограмма № 5 «Противодействие экстремизму и профилактика терроризма на территории муниципального образования город Апатиты»</t>
  </si>
  <si>
    <t>Подпрограмма № 1 «Поддержка и стимулирование жилищного строительства в городе Апатиты»</t>
  </si>
  <si>
    <t>Подпрограмма № 2 «Обеспечение жильем молодых семей города Апатиты»</t>
  </si>
  <si>
    <t>Подпрограмма № 1 «Развитие дорожного хозяйства»</t>
  </si>
  <si>
    <t xml:space="preserve">Подпрограмма № 2 «Транспортное обслуживание населения» </t>
  </si>
  <si>
    <t>Подпрограмма № 3 «Безопасность дорожного движения и снижение дорожно-транспортного травматизма на территории  муниципального образования город Апатиты»</t>
  </si>
  <si>
    <t>0,883/0,963</t>
  </si>
  <si>
    <t>Подпрограмма № 2 «Наружное уличное освещение и содержание сетей энергоснабжения»</t>
  </si>
  <si>
    <t xml:space="preserve">Подпрограмма № 3 «Развитие системы комплексного благоустройства» </t>
  </si>
  <si>
    <t>0,897/0,965</t>
  </si>
  <si>
    <t>Из 18 мероприятий  выполнены 15</t>
  </si>
  <si>
    <t>Подпрограмма № 1 «Организация сферы ритуальных услуг»</t>
  </si>
  <si>
    <t>0,791/0,878</t>
  </si>
  <si>
    <t>Фактический объем потребленной энергии за 2023 года составил 3064,2 тыс.КВт.ч , 2022 - 3 034,7 тыс.кВт/ч. Снижения объемов не произошло</t>
  </si>
  <si>
    <t>0,947/0,988</t>
  </si>
  <si>
    <t>Цель:  Формирование условий для выбора способа управления многоквартирным домом – управление товариществом собственников жилья</t>
  </si>
  <si>
    <t>В 2023 году - 26 МКД, находились в управлении ТСН, всего 405 МКД (в 2023 году заявок на создание ТСН не поступало, 4 ТСН перешли в течение 2023 года в УК)</t>
  </si>
  <si>
    <t>В течение года ТСН не создавались, 4 ТСН перешли в УК</t>
  </si>
  <si>
    <t xml:space="preserve">В 2023 году заявок на получение субсидии не поступало. Показатель к концу года откорректирован под текущую ситуацию </t>
  </si>
  <si>
    <t>Подпрограмма № 1 «Поддержка развития товариществ собственников недвижимости в многоквартирных домах»</t>
  </si>
  <si>
    <t>Подпрограмма № 2 «Подготовка объектов и систем жизнеобеспечения к работе в отопительный период»</t>
  </si>
  <si>
    <t xml:space="preserve">подпрограмма в 2023 не финансировалась, не реализовывалась </t>
  </si>
  <si>
    <t>подпрограмма в 2023 году не реализовывалась</t>
  </si>
  <si>
    <t>Подпрограма «Проведение капитального ремонта многоквартирных домов»</t>
  </si>
  <si>
    <t>Количество заключенных трудовых договоров и количество граждан,
зарегистрированных в качестве ИП, по итогам работы по выявлению
неформальной занятости в сфере предпринимательства</t>
  </si>
  <si>
    <t>Количество субъектов малого и среднего предпринимательства, получивших финансовую и имущественную поддержки, внесенные в реестр субъектов МСП - получателей муниципальной поддержки</t>
  </si>
  <si>
    <t>Задача 1. Совершенствование механизмов муниципальной поддержки малого и среднего предпринимательства</t>
  </si>
  <si>
    <t>Количество проектов нормативных актов, при проведении
антикоррупционной экспертизы в которых выявлены коррупциогенные факторы</t>
  </si>
  <si>
    <t>Количество обслуживаемых муниципальных учреждений,
передавших функции по ведению бухгалтерского и налогового учета</t>
  </si>
  <si>
    <t>АВЦП «Обеспечение деятельности МКУ «Многофункциональный
центр предоставления государственных и муниципальных
услуг города Апатиты»</t>
  </si>
  <si>
    <t>Задача: Обеспечение МКУ «МФЦ г. Апатиты» финансовыми и материальными средствами в необходимом для осуществления деятельности объеме</t>
  </si>
  <si>
    <t>Доля исполненных муниципальных контрактов (гражданско-правовых договоров) от общего количества заключенных муниципальных контрактов (ГПД)</t>
  </si>
  <si>
    <t>Количество оказанных государственных и муниципальных услуг,
предоставление которых организовано в многофункциональном центре (прием и консультирование)</t>
  </si>
  <si>
    <t>Подпрограмма не действовала. С 01.07.2022 МКУ "МФЦ г.Апатиты" ликвидировано</t>
  </si>
  <si>
    <t xml:space="preserve">Подпрограмма в 2022-2023 годах не действовала. С 01.07.2022 МКУ "МФЦ г.Апатиты" ликвидировано. </t>
  </si>
  <si>
    <t>Задача 4: Обеспечение содержания в надлежащем состоянии участка для организации кладбища в микрорайоне «Старые Апатиты»</t>
  </si>
  <si>
    <t>Задача 5: Содержание в надлежащем порядке воинского захоронения Лобко Е.Я.</t>
  </si>
  <si>
    <t xml:space="preserve">Доля численности животных без владельцев, в отношении которых выполнена деятельность по обращению с ними от общего количества
животных без владельцев, в отношении которых необходимо  осуществить деятельность по обращению с животными без владельцев, запланированного подпрограммой в текущем году </t>
  </si>
  <si>
    <t>Доля выполненных работ по содержанию и планово-предупредительному ремонту сетей НУО от общего объема работ по содержанию и планово-предупредительному ремонту сетей НУО, запланированному на текущий год</t>
  </si>
  <si>
    <t>Площадь, подготовленная для размещения 3 очереди городского
кладбища (нарастающим итогом)</t>
  </si>
  <si>
    <t>Доля выполненных мероприятий по созданию комфортных безопасных
условий для проживания граждан от запланированных Программой на текущий год</t>
  </si>
  <si>
    <t>Количество многодетных семей, получивших единовременные денежные выплаты на улучшение жилищных условий взамен предоставления им земельного участка, состоящих на учете в целях бесплатного предоставления в собственность земельного участка для индивидуального жилищного строительства (нарастающим
итогом)</t>
  </si>
  <si>
    <t>Задача 2: Обеспечение муниципальной поддержки в виде предоставления единовременной денежной выплаты многодетным семьям на улучшение жилищных условий</t>
  </si>
  <si>
    <t>Протяженность автомобильных дорог общего пользования
местного значения соответствующих нормативным требованиям к
транспортно- эксплуатационному состоянию/ Доля протяженности автомобильных дорог общего пользования местного значения соответствующих нормативным требованиям к транспортно- эксплуатационному состоянию от общей протяженности автомобильных дорог общего пользования местного значения</t>
  </si>
  <si>
    <t>Снижение объема потребления тепловой энергии муниципальными
учреждениями (к базовому 2019 году)</t>
  </si>
  <si>
    <t>Доля нежилых домов, находящихся в муниципальной собственности, в отношении которых производится очистка кровель от снега (льда) от общего числа нежилых домов, находящихся в муниципальной собственности</t>
  </si>
  <si>
    <t>Задача 1. Обеспечение оформления права муниципальной собственности на все объекты недвижимости муниципальной собственности, бесхозяйные объекты недвижимого имущества, расположенные на территории муниципального образования город Апатиты с подведомственной территорией Мурманской области, осуществление государственного кадастрового учета</t>
  </si>
  <si>
    <t>Количество зарегистрированных нарушений общественного
порядка экстремистского и террористического характера</t>
  </si>
  <si>
    <t>Количество внесенных контрольно-надзорными органами представлений об устранении причин и условий, способствующих
реализации угроз безопасности Российской Федерации</t>
  </si>
  <si>
    <t>Задача 2: Осуществление мероприятий по профилактике терроризма и экстремизма в сферах межнациональных и межрелигиозных отношений, образования, культуры, физической культуры, спорта, в социальной, молодежной и информационной политике, в сфере обеспечения общественного правопорядка</t>
  </si>
  <si>
    <t>Задача 4. Проведение информационных, пропагандистских и контрпропагандистских мероприятий, с участием институтов гражданского общества, направленных на формирование нетерпимости к экстремистской и террористической идеологии, повышение бдительности населения</t>
  </si>
  <si>
    <t>Подпрограмма № 1 «Социальная поддержка отдельных категорий граждан»</t>
  </si>
  <si>
    <t>Подпрограмма № 2 «Социальная поддержка социально ориентированных организаций»</t>
  </si>
  <si>
    <t xml:space="preserve">показательне достиг планового значения из-за прекращения снижения среднесписочной численности работников организаций без субъектов малого предпринимательства (по итогам 2023 года роста) </t>
  </si>
  <si>
    <t>200</t>
  </si>
  <si>
    <t>Подпрограмма № 2 «Формирование благоприятной инвестиционной среды»</t>
  </si>
  <si>
    <t>Подпрограмма № 3 «Развитие туризма»</t>
  </si>
  <si>
    <t>Цель: Осуществление эффективного использования и организация устойчивого функционирования объектов муниципального имущества, бесхозяйных объектов недвижимого имущества и земельных ресурсов, расположенных на территории муниципального образования город Апатиты с подведомственной территорией Мурманской области</t>
  </si>
  <si>
    <t>Задача 2: Повышение уровня благоустройства муниципальных территорий общего пользования (парков, скверов и т.д.)</t>
  </si>
  <si>
    <t>Оценка эффективности муниципальных программ (подпрограмм, ВЦП, АВЦП) города Апатиты за 2023 год</t>
  </si>
  <si>
    <t>Сведения о достижении запланированных показателей реализации муниципальных программ (подпрограмм, ВЦП, АВЦП) в 2023 году</t>
  </si>
  <si>
    <t>не эффективная</t>
  </si>
  <si>
    <t>Доля реализованных мероприятий, направленных на охрану  окружающей среды, от количества запланированных мероприятий в
текущем году</t>
  </si>
  <si>
    <t>Доля детей и молодежи, систематически занимающихся физической
культурой и спортом, в общей численности детей и молодежи</t>
  </si>
  <si>
    <t>Количество проведенных мероприятий (Культурно-массовых,
творческих)</t>
  </si>
  <si>
    <t>Количество посетителей МБУК «Централизованная библиотечная
система» в стационарных условиях</t>
  </si>
  <si>
    <t>Доля реализованных мероприятий, направленных на своевременное и качественное обеспечение деятельности Муниципального казенного
учреждения «Служба гражданской защиты города Апатиты» от запланированных в текущем году</t>
  </si>
  <si>
    <t>Доля отремонтированных муниципальных объектов теплоснабжения от общего количества муниципальных объектов теплоснабжения</t>
  </si>
  <si>
    <t>Количество заключенных договоров (муниципальных контрактов) для эффективного функционирования муниципального казенного
учреждения города Апатиты «Управление материально-
технического обеспечения деятельности органов местного
самоуправления города Апатиты</t>
  </si>
  <si>
    <t>Задача 2: обеспечение реализации предусмотренных законодательством полномочий органов местного самоуправления муниципального образования город Апатиты с подведомственной территорией Мурманской области в сфере материальнотехнического обеспечения деятельности органов местного самоуправления</t>
  </si>
  <si>
    <t>Задача: Обеспечение качественной организации и ведения бухгалтерского и налогового учета и отчетности, документального и взаимосвязанного их отражения в бухгалтерских регистрах, осуществление внутреннего финансового аудита</t>
  </si>
  <si>
    <r>
      <t xml:space="preserve">Подпрограмма </t>
    </r>
    <r>
      <rPr>
        <sz val="10"/>
        <rFont val="Times New Roman"/>
        <family val="1"/>
        <charset val="204"/>
      </rPr>
      <t xml:space="preserve"> «</t>
    </r>
    <r>
      <rPr>
        <b/>
        <sz val="10"/>
        <rFont val="Times New Roman"/>
        <family val="1"/>
        <charset val="204"/>
      </rPr>
      <t>Обеспечение экологической безопасности»</t>
    </r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</si>
  <si>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</si>
  <si>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Цель МП: </t>
    </r>
    <r>
      <rPr>
        <b/>
        <sz val="10"/>
        <rFont val="Times New Roman"/>
        <family val="1"/>
        <charset val="204"/>
      </rPr>
      <t xml:space="preserve">Обеспечение развития транспортной системы города Апатиты с повышением уровня ее безопасности, доступности и качества транспортного обслуживания населения по социально значимым муниципальным </t>
    </r>
  </si>
  <si>
    <r>
      <t>Задача 1</t>
    </r>
    <r>
      <rPr>
        <sz val="10"/>
        <rFont val="Times New Roman"/>
        <family val="1"/>
        <charset val="204"/>
      </rPr>
      <t xml:space="preserve">: </t>
    </r>
    <r>
      <rPr>
        <b/>
        <i/>
        <sz val="10"/>
        <rFont val="Times New Roman"/>
        <family val="1"/>
        <charset val="204"/>
      </rPr>
      <t>Совершенствование дорожных условий и внедрение технических средств организации дорожного движения, с целью обеспечения охраны жизни и здоровья граждан.</t>
    </r>
  </si>
  <si>
    <r>
      <t>Цель МП</t>
    </r>
    <r>
      <rPr>
        <sz val="10"/>
        <rFont val="Times New Roman"/>
        <family val="1"/>
        <charset val="204"/>
      </rPr>
      <t xml:space="preserve">: </t>
    </r>
    <r>
      <rPr>
        <b/>
        <i/>
        <sz val="10"/>
        <rFont val="Times New Roman"/>
        <family val="1"/>
        <charset val="204"/>
      </rPr>
      <t>Обеспечение комфортной и безопасной городской среды, повышение освещенности улиц, автомобильных дорог и дворовых территорий, улучшение качества предоставления ритуальных услуг</t>
    </r>
  </si>
  <si>
    <r>
      <t>Подпрограмма № 1 «Организация сферы ритуальных услуг</t>
    </r>
    <r>
      <rPr>
        <sz val="10"/>
        <rFont val="Times New Roman"/>
        <family val="1"/>
        <charset val="204"/>
      </rPr>
      <t>»</t>
    </r>
  </si>
  <si>
    <r>
      <t>Задача 3: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Модернизация наружных сетей электроснабжения</t>
    </r>
  </si>
  <si>
    <r>
      <t>Задача 1: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Повышение уровня качества внешнего благоустройства территорий города</t>
    </r>
  </si>
  <si>
    <r>
      <t>Задача 2</t>
    </r>
    <r>
      <rPr>
        <sz val="10"/>
        <rFont val="Times New Roman"/>
        <family val="1"/>
        <charset val="204"/>
      </rPr>
      <t xml:space="preserve">: </t>
    </r>
    <r>
      <rPr>
        <b/>
        <i/>
        <sz val="10"/>
        <rFont val="Times New Roman"/>
        <family val="1"/>
        <charset val="204"/>
      </rPr>
      <t xml:space="preserve"> Обеспечение условий для безопасного и комфортного проживания населения</t>
    </r>
  </si>
  <si>
    <r>
      <t>Цель: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Организация работ по энергосбережению в жилищном фонде, бюджетной сфере и на объектах коммунальной инфраструктуры</t>
    </r>
  </si>
  <si>
    <r>
      <t>Задача 3: Привлечение инициативных групп собственников к вопросам управления  многоквартирными домами и контроля за деятельностью управляющих организаций</t>
    </r>
    <r>
      <rPr>
        <sz val="10"/>
        <rFont val="Times New Roman"/>
        <family val="1"/>
        <charset val="204"/>
      </rPr>
      <t xml:space="preserve">          </t>
    </r>
  </si>
  <si>
    <r>
      <t xml:space="preserve">Подпрограмма № 1 </t>
    </r>
    <r>
      <rPr>
        <b/>
        <i/>
        <sz val="10"/>
        <rFont val="Times New Roman"/>
        <family val="1"/>
        <charset val="204"/>
      </rPr>
      <t>«Создание условий для ведения бизнеса на территории города Апатиты»</t>
    </r>
  </si>
  <si>
    <r>
      <t>Цель: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Поддержка субъектов малого и среднего предпринимательства и индивидуальной предпринимательской инициативы</t>
    </r>
  </si>
  <si>
    <r>
      <t>Цель подпрограммы:</t>
    </r>
    <r>
      <rPr>
        <sz val="10"/>
        <rFont val="Times New Roman"/>
        <family val="1"/>
        <charset val="204"/>
      </rPr>
      <t xml:space="preserve"> Формирование благоприятной инвестиционной среды, создание условий для реализации инвестиционных проектов</t>
    </r>
  </si>
  <si>
    <r>
      <t>Задача 1.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Создание оптимальных условий реализации инвестиционных проектов, обеспечивающих эффективное взаимодействие всех субъектов инвестиционной деятельности</t>
    </r>
  </si>
  <si>
    <r>
      <t>Задача 2.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Обеспечение информационной открытости, формирование положительного инвестиционного имиджа муниципального образования город Апатиты</t>
    </r>
  </si>
  <si>
    <r>
      <t>Задача 1.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Формирование системы регулирования и управления развитием туризма</t>
    </r>
  </si>
  <si>
    <r>
      <t>Задача 2.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 xml:space="preserve">  Содействие развитию субъектов туристской индустрии</t>
    </r>
  </si>
  <si>
    <r>
      <t xml:space="preserve">Цель подпрограммы: </t>
    </r>
    <r>
      <rPr>
        <b/>
        <sz val="10"/>
        <rFont val="Times New Roman"/>
        <family val="1"/>
        <charset val="204"/>
      </rPr>
      <t>Создание условий для удовлетворения потребностей граждан, органов власти, организаций в ретроспективной информации и сохранения для общества и государства  документального исторического наследия муниципального образования</t>
    </r>
  </si>
  <si>
    <r>
      <t>Цель:</t>
    </r>
    <r>
      <rPr>
        <b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Повышение эффективности исполнения муниципальных функций Администрации муниципального образования город Апатиты с подведомственной территорией Мурманской области</t>
    </r>
  </si>
  <si>
    <r>
      <t>Цель подпрограммы: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Развитие технической и технологической инфраструктуры информационного общества и обеспечение функционирования муниципальных информационных систем</t>
    </r>
  </si>
  <si>
    <r>
      <t>Цель подпрограммы: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 xml:space="preserve">Повышение качества предоставления государственных и муниципальных услуг по принципу «одного окна» в соответствии с новыми принципами их предоставления, в том числе на основе внедрения цифровых технологий </t>
    </r>
  </si>
  <si>
    <r>
      <t xml:space="preserve"> </t>
    </r>
    <r>
      <rPr>
        <sz val="9"/>
        <rFont val="Times New Roman"/>
        <family val="1"/>
        <charset val="204"/>
      </rPr>
      <t>№ п/п</t>
    </r>
  </si>
  <si>
    <r>
      <t>Показатель эффективности реализации муниципальной программы (подпрограммы)</t>
    </r>
    <r>
      <rPr>
        <vertAlign val="superscript"/>
        <sz val="12"/>
        <rFont val="Times New Roman"/>
        <family val="1"/>
        <charset val="204"/>
      </rPr>
      <t>2</t>
    </r>
  </si>
  <si>
    <r>
      <t>Оценка эффективности</t>
    </r>
    <r>
      <rPr>
        <vertAlign val="superscript"/>
        <sz val="10"/>
        <rFont val="Times New Roman"/>
        <family val="1"/>
        <charset val="204"/>
      </rPr>
      <t>2</t>
    </r>
  </si>
  <si>
    <r>
      <t>Степень освоения бюджетных средств (Сб)</t>
    </r>
    <r>
      <rPr>
        <vertAlign val="superscript"/>
        <sz val="12"/>
        <rFont val="Times New Roman"/>
        <family val="1"/>
        <charset val="204"/>
      </rPr>
      <t>1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</si>
  <si>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  <charset val="204"/>
      </rPr>
      <t xml:space="preserve">- если на конец года по причине отсутствия  финансирования, выставленных счетов  по выполненным мероприятиям сложилась кредиторская задолженность , которая была погашена в 2025 году, указывается  два показателя: кассовое исполнение бюджетных ассигнований на конец года / фактическое освоение бюджетных средств с учетом оплаченной кредиторской задолженности; финансирование 2023 года перенесено в полном объме на 2024 год по уважительной причине </t>
    </r>
  </si>
  <si>
    <r>
      <t>удовлетворительная</t>
    </r>
    <r>
      <rPr>
        <vertAlign val="superscript"/>
        <sz val="10"/>
        <rFont val="Times New Roman"/>
        <family val="1"/>
        <charset val="204"/>
      </rPr>
      <t>1</t>
    </r>
  </si>
  <si>
    <r>
      <t>эффективная</t>
    </r>
    <r>
      <rPr>
        <vertAlign val="superscript"/>
        <sz val="10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</si>
</sst>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"/>
    <numFmt numFmtId="167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strike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trike/>
      <sz val="10"/>
      <name val="Times New Roman"/>
      <family val="1"/>
      <charset val="204"/>
    </font>
    <font>
      <b/>
      <strike/>
      <u/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" fontId="4" fillId="4" borderId="1" xfId="0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/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5" borderId="3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166" fontId="10" fillId="0" borderId="0" xfId="0" applyNumberFormat="1" applyFont="1" applyAlignment="1">
      <alignment vertical="top" wrapText="1"/>
    </xf>
    <xf numFmtId="164" fontId="10" fillId="5" borderId="3" xfId="0" applyNumberFormat="1" applyFont="1" applyFill="1" applyBorder="1" applyAlignment="1">
      <alignment horizontal="center" vertical="top" wrapText="1"/>
    </xf>
    <xf numFmtId="164" fontId="10" fillId="5" borderId="4" xfId="0" applyNumberFormat="1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164" fontId="10" fillId="5" borderId="5" xfId="0" applyNumberFormat="1" applyFont="1" applyFill="1" applyBorder="1" applyAlignment="1">
      <alignment horizontal="center" vertical="top" wrapText="1"/>
    </xf>
    <xf numFmtId="0" fontId="10" fillId="5" borderId="0" xfId="0" applyFont="1" applyFill="1" applyAlignment="1">
      <alignment vertical="top" wrapText="1"/>
    </xf>
    <xf numFmtId="0" fontId="10" fillId="5" borderId="0" xfId="0" applyFont="1" applyFill="1"/>
    <xf numFmtId="164" fontId="10" fillId="5" borderId="3" xfId="0" applyNumberFormat="1" applyFont="1" applyFill="1" applyBorder="1" applyAlignment="1">
      <alignment vertical="top" wrapText="1"/>
    </xf>
    <xf numFmtId="164" fontId="10" fillId="5" borderId="4" xfId="0" applyNumberFormat="1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top" wrapText="1"/>
    </xf>
    <xf numFmtId="166" fontId="10" fillId="5" borderId="1" xfId="0" applyNumberFormat="1" applyFont="1" applyFill="1" applyBorder="1" applyAlignment="1">
      <alignment horizontal="center" vertical="top" wrapText="1"/>
    </xf>
    <xf numFmtId="164" fontId="10" fillId="5" borderId="1" xfId="0" applyNumberFormat="1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166" fontId="10" fillId="0" borderId="1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164" fontId="10" fillId="4" borderId="3" xfId="0" applyNumberFormat="1" applyFont="1" applyFill="1" applyBorder="1" applyAlignment="1">
      <alignment horizontal="center" vertical="top" wrapText="1"/>
    </xf>
    <xf numFmtId="164" fontId="10" fillId="4" borderId="4" xfId="0" applyNumberFormat="1" applyFont="1" applyFill="1" applyBorder="1" applyAlignment="1">
      <alignment horizontal="center" vertical="top" wrapText="1"/>
    </xf>
    <xf numFmtId="164" fontId="10" fillId="4" borderId="5" xfId="0" applyNumberFormat="1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166" fontId="10" fillId="0" borderId="0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166" fontId="13" fillId="0" borderId="0" xfId="0" applyNumberFormat="1" applyFont="1" applyAlignment="1">
      <alignment vertical="top" wrapText="1"/>
    </xf>
    <xf numFmtId="0" fontId="13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top" wrapText="1"/>
    </xf>
    <xf numFmtId="165" fontId="13" fillId="6" borderId="0" xfId="0" applyNumberFormat="1" applyFont="1" applyFill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10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top" wrapText="1"/>
    </xf>
    <xf numFmtId="166" fontId="13" fillId="5" borderId="1" xfId="0" applyNumberFormat="1" applyFont="1" applyFill="1" applyBorder="1" applyAlignment="1">
      <alignment horizontal="center" vertical="top" wrapText="1"/>
    </xf>
    <xf numFmtId="164" fontId="13" fillId="5" borderId="1" xfId="0" applyNumberFormat="1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left" vertical="top" wrapText="1"/>
    </xf>
    <xf numFmtId="0" fontId="13" fillId="5" borderId="5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164" fontId="10" fillId="0" borderId="3" xfId="0" applyNumberFormat="1" applyFont="1" applyBorder="1" applyAlignment="1">
      <alignment horizontal="center" vertical="top" wrapText="1"/>
    </xf>
    <xf numFmtId="164" fontId="10" fillId="0" borderId="4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12" fillId="4" borderId="4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/>
    <xf numFmtId="0" fontId="13" fillId="5" borderId="4" xfId="0" applyFont="1" applyFill="1" applyBorder="1" applyAlignment="1">
      <alignment horizontal="left" vertical="top" wrapText="1"/>
    </xf>
    <xf numFmtId="164" fontId="10" fillId="5" borderId="4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4" borderId="5" xfId="0" applyFont="1" applyFill="1" applyBorder="1" applyAlignment="1">
      <alignment horizontal="center" vertical="top" wrapText="1"/>
    </xf>
    <xf numFmtId="166" fontId="10" fillId="5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164" fontId="10" fillId="0" borderId="5" xfId="0" applyNumberFormat="1" applyFont="1" applyBorder="1" applyAlignment="1">
      <alignment horizontal="center" vertical="top" wrapText="1"/>
    </xf>
    <xf numFmtId="164" fontId="10" fillId="4" borderId="1" xfId="0" applyNumberFormat="1" applyFont="1" applyFill="1" applyBorder="1" applyAlignment="1">
      <alignment horizontal="center" vertical="top" wrapText="1"/>
    </xf>
    <xf numFmtId="164" fontId="10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166" fontId="10" fillId="4" borderId="1" xfId="0" applyNumberFormat="1" applyFont="1" applyFill="1" applyBorder="1" applyAlignment="1">
      <alignment horizontal="center" vertical="top" wrapText="1"/>
    </xf>
    <xf numFmtId="164" fontId="10" fillId="4" borderId="3" xfId="0" applyNumberFormat="1" applyFont="1" applyFill="1" applyBorder="1" applyAlignment="1">
      <alignment horizontal="center" vertical="top" wrapText="1"/>
    </xf>
    <xf numFmtId="16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164" fontId="10" fillId="4" borderId="5" xfId="0" applyNumberFormat="1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  <xf numFmtId="166" fontId="10" fillId="4" borderId="0" xfId="0" applyNumberFormat="1" applyFont="1" applyFill="1" applyBorder="1" applyAlignment="1">
      <alignment horizontal="right" vertical="top" wrapText="1"/>
    </xf>
    <xf numFmtId="164" fontId="10" fillId="4" borderId="0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vertical="top" wrapText="1"/>
    </xf>
    <xf numFmtId="164" fontId="10" fillId="0" borderId="1" xfId="0" applyNumberFormat="1" applyFont="1" applyBorder="1" applyAlignment="1">
      <alignment vertical="top" wrapText="1"/>
    </xf>
    <xf numFmtId="166" fontId="10" fillId="0" borderId="1" xfId="0" applyNumberFormat="1" applyFont="1" applyBorder="1" applyAlignment="1">
      <alignment vertical="top" wrapText="1"/>
    </xf>
    <xf numFmtId="166" fontId="10" fillId="4" borderId="1" xfId="0" applyNumberFormat="1" applyFont="1" applyFill="1" applyBorder="1" applyAlignment="1">
      <alignment horizontal="right" vertical="top" wrapText="1"/>
    </xf>
    <xf numFmtId="164" fontId="13" fillId="4" borderId="1" xfId="0" applyNumberFormat="1" applyFont="1" applyFill="1" applyBorder="1" applyAlignment="1">
      <alignment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>
      <alignment horizontal="left" vertical="center" wrapText="1"/>
    </xf>
    <xf numFmtId="167" fontId="17" fillId="5" borderId="1" xfId="1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7" fontId="9" fillId="4" borderId="1" xfId="1" applyNumberFormat="1" applyFont="1" applyFill="1" applyBorder="1" applyAlignment="1">
      <alignment horizontal="center" vertical="center" wrapText="1"/>
    </xf>
    <xf numFmtId="2" fontId="1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vertical="top" wrapText="1"/>
    </xf>
    <xf numFmtId="0" fontId="10" fillId="4" borderId="0" xfId="0" applyFont="1" applyFill="1"/>
    <xf numFmtId="0" fontId="20" fillId="4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left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2" fontId="22" fillId="5" borderId="1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wrapText="1"/>
    </xf>
    <xf numFmtId="167" fontId="3" fillId="4" borderId="1" xfId="1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7" fontId="4" fillId="5" borderId="1" xfId="1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3" fillId="4" borderId="1" xfId="1" quotePrefix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7" fontId="3" fillId="4" borderId="6" xfId="1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16" fontId="3" fillId="4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/>
    <xf numFmtId="0" fontId="10" fillId="0" borderId="8" xfId="0" applyFont="1" applyBorder="1" applyAlignment="1"/>
    <xf numFmtId="0" fontId="3" fillId="0" borderId="6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67" fontId="3" fillId="5" borderId="1" xfId="1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0" fontId="10" fillId="0" borderId="7" xfId="0" applyFont="1" applyBorder="1"/>
    <xf numFmtId="0" fontId="10" fillId="0" borderId="8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FF"/>
      <color rgb="FF0000CC"/>
      <color rgb="FFCC99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view="pageBreakPreview" topLeftCell="A161" zoomScaleSheetLayoutView="100" workbookViewId="0">
      <selection activeCell="B178" sqref="B178"/>
    </sheetView>
  </sheetViews>
  <sheetFormatPr defaultRowHeight="15" x14ac:dyDescent="0.25"/>
  <cols>
    <col min="1" max="1" width="5.140625" style="146" customWidth="1"/>
    <col min="2" max="2" width="44.85546875" style="146" customWidth="1"/>
    <col min="3" max="3" width="9.140625" style="146" customWidth="1"/>
    <col min="4" max="4" width="12.5703125" style="146" customWidth="1"/>
    <col min="5" max="5" width="13.28515625" style="146" customWidth="1"/>
    <col min="6" max="6" width="10.7109375" style="146" customWidth="1"/>
    <col min="7" max="7" width="15.7109375" style="146" customWidth="1"/>
    <col min="8" max="8" width="46.28515625" style="146" customWidth="1"/>
    <col min="9" max="9" width="10.42578125" style="91" bestFit="1" customWidth="1"/>
    <col min="10" max="10" width="10.5703125" style="91" customWidth="1"/>
    <col min="11" max="16384" width="9.140625" style="91"/>
  </cols>
  <sheetData>
    <row r="1" spans="1:22" x14ac:dyDescent="0.25">
      <c r="A1" s="89"/>
      <c r="B1" s="89"/>
      <c r="C1" s="89"/>
      <c r="D1" s="89"/>
      <c r="E1" s="89"/>
      <c r="F1" s="89"/>
      <c r="G1" s="89"/>
      <c r="H1" s="90" t="s">
        <v>20</v>
      </c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2" ht="35.25" customHeight="1" x14ac:dyDescent="0.25">
      <c r="A2" s="153" t="s">
        <v>663</v>
      </c>
      <c r="B2" s="153"/>
      <c r="C2" s="153"/>
      <c r="D2" s="153"/>
      <c r="E2" s="153"/>
      <c r="F2" s="153"/>
      <c r="G2" s="153"/>
      <c r="H2" s="153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2" ht="8.25" customHeight="1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</row>
    <row r="4" spans="1:22" ht="44.25" customHeight="1" x14ac:dyDescent="0.25">
      <c r="A4" s="92" t="s">
        <v>829</v>
      </c>
      <c r="B4" s="93" t="s">
        <v>0</v>
      </c>
      <c r="C4" s="93" t="s">
        <v>1</v>
      </c>
      <c r="D4" s="93"/>
      <c r="E4" s="93"/>
      <c r="F4" s="93" t="s">
        <v>196</v>
      </c>
      <c r="G4" s="93" t="s">
        <v>5</v>
      </c>
      <c r="H4" s="93" t="s">
        <v>419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spans="1:22" ht="45" customHeight="1" x14ac:dyDescent="0.25">
      <c r="A5" s="92"/>
      <c r="B5" s="93"/>
      <c r="C5" s="94" t="s">
        <v>3</v>
      </c>
      <c r="D5" s="94" t="s">
        <v>2</v>
      </c>
      <c r="E5" s="94" t="s">
        <v>4</v>
      </c>
      <c r="F5" s="93"/>
      <c r="G5" s="93"/>
      <c r="H5" s="93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2" ht="13.5" customHeight="1" x14ac:dyDescent="0.25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5">
        <v>7</v>
      </c>
      <c r="H6" s="95">
        <v>8</v>
      </c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</row>
    <row r="7" spans="1:22" ht="15" customHeight="1" x14ac:dyDescent="0.25">
      <c r="A7" s="123" t="s">
        <v>6</v>
      </c>
      <c r="B7" s="154" t="str">
        <f>'Цел.пок-ли'!B6</f>
        <v>МП «Развитие физической культуры и спорта»</v>
      </c>
      <c r="C7" s="155" t="s">
        <v>12</v>
      </c>
      <c r="D7" s="156">
        <f>D8+D9</f>
        <v>302921.3</v>
      </c>
      <c r="E7" s="156">
        <f>E8+E9</f>
        <v>211301.09999999998</v>
      </c>
      <c r="F7" s="157">
        <f>E7/D7</f>
        <v>0.69754454374783148</v>
      </c>
      <c r="G7" s="102"/>
      <c r="H7" s="96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</row>
    <row r="8" spans="1:22" ht="15" customHeight="1" x14ac:dyDescent="0.25">
      <c r="A8" s="123"/>
      <c r="B8" s="158"/>
      <c r="C8" s="125" t="s">
        <v>13</v>
      </c>
      <c r="D8" s="126">
        <f>D11+D13+D16</f>
        <v>286839.5</v>
      </c>
      <c r="E8" s="126">
        <f>E11+E13+E16</f>
        <v>195219.3</v>
      </c>
      <c r="F8" s="127">
        <f t="shared" ref="F8:F14" si="0">E8/D8</f>
        <v>0.68058722735188137</v>
      </c>
      <c r="G8" s="103"/>
      <c r="H8" s="97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</row>
    <row r="9" spans="1:22" ht="15" customHeight="1" x14ac:dyDescent="0.25">
      <c r="A9" s="123"/>
      <c r="B9" s="159"/>
      <c r="C9" s="125" t="s">
        <v>14</v>
      </c>
      <c r="D9" s="126">
        <f>D17+D14</f>
        <v>16081.8</v>
      </c>
      <c r="E9" s="126">
        <f>E14+E17</f>
        <v>16081.8</v>
      </c>
      <c r="F9" s="127">
        <f>E9/D9</f>
        <v>1</v>
      </c>
      <c r="G9" s="118"/>
      <c r="H9" s="98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</row>
    <row r="10" spans="1:22" ht="15.75" customHeight="1" x14ac:dyDescent="0.25">
      <c r="A10" s="160" t="s">
        <v>8</v>
      </c>
      <c r="B10" s="132" t="s">
        <v>724</v>
      </c>
      <c r="C10" s="133" t="s">
        <v>12</v>
      </c>
      <c r="D10" s="134">
        <f>D11</f>
        <v>365</v>
      </c>
      <c r="E10" s="134">
        <f>E11</f>
        <v>364.2</v>
      </c>
      <c r="F10" s="135">
        <f t="shared" si="0"/>
        <v>0.99780821917808216</v>
      </c>
      <c r="G10" s="161">
        <v>1</v>
      </c>
      <c r="H10" s="9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</row>
    <row r="11" spans="1:22" ht="14.25" customHeight="1" x14ac:dyDescent="0.25">
      <c r="A11" s="109"/>
      <c r="B11" s="132"/>
      <c r="C11" s="133" t="s">
        <v>13</v>
      </c>
      <c r="D11" s="134">
        <v>365</v>
      </c>
      <c r="E11" s="134">
        <v>364.2</v>
      </c>
      <c r="F11" s="135">
        <f t="shared" si="0"/>
        <v>0.99780821917808216</v>
      </c>
      <c r="G11" s="162"/>
      <c r="H11" s="100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</row>
    <row r="12" spans="1:22" ht="16.5" customHeight="1" x14ac:dyDescent="0.25">
      <c r="A12" s="160" t="s">
        <v>9</v>
      </c>
      <c r="B12" s="163" t="s">
        <v>725</v>
      </c>
      <c r="C12" s="133" t="s">
        <v>12</v>
      </c>
      <c r="D12" s="134">
        <f>D13+D14</f>
        <v>113793.1</v>
      </c>
      <c r="E12" s="134">
        <f>E13+E14</f>
        <v>22173.7</v>
      </c>
      <c r="F12" s="135">
        <f>E12/D12</f>
        <v>0.19485979378363011</v>
      </c>
      <c r="G12" s="136">
        <v>0.88</v>
      </c>
      <c r="H12" s="116" t="s">
        <v>721</v>
      </c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</row>
    <row r="13" spans="1:22" ht="14.25" customHeight="1" x14ac:dyDescent="0.25">
      <c r="A13" s="105"/>
      <c r="B13" s="114"/>
      <c r="C13" s="133" t="s">
        <v>13</v>
      </c>
      <c r="D13" s="134">
        <v>106793.1</v>
      </c>
      <c r="E13" s="134">
        <v>15173.7</v>
      </c>
      <c r="F13" s="135">
        <f t="shared" si="0"/>
        <v>0.14208502234694939</v>
      </c>
      <c r="G13" s="105"/>
      <c r="H13" s="164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</row>
    <row r="14" spans="1:22" ht="89.25" customHeight="1" x14ac:dyDescent="0.25">
      <c r="A14" s="109"/>
      <c r="B14" s="115"/>
      <c r="C14" s="133" t="s">
        <v>14</v>
      </c>
      <c r="D14" s="134">
        <v>7000</v>
      </c>
      <c r="E14" s="134">
        <v>7000</v>
      </c>
      <c r="F14" s="135">
        <f t="shared" si="0"/>
        <v>1</v>
      </c>
      <c r="G14" s="109"/>
      <c r="H14" s="164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1:22" ht="21" customHeight="1" x14ac:dyDescent="0.25">
      <c r="A15" s="160" t="s">
        <v>10</v>
      </c>
      <c r="B15" s="165" t="s">
        <v>11</v>
      </c>
      <c r="C15" s="133" t="s">
        <v>12</v>
      </c>
      <c r="D15" s="134">
        <f>D17+D16</f>
        <v>188763.19999999998</v>
      </c>
      <c r="E15" s="134">
        <f>E17+E16</f>
        <v>188763.19999999998</v>
      </c>
      <c r="F15" s="135">
        <f t="shared" ref="F15:F22" si="1">E15/D15</f>
        <v>1</v>
      </c>
      <c r="G15" s="161">
        <v>1</v>
      </c>
      <c r="H15" s="116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</row>
    <row r="16" spans="1:22" ht="18.75" customHeight="1" x14ac:dyDescent="0.25">
      <c r="A16" s="166"/>
      <c r="B16" s="166"/>
      <c r="C16" s="133" t="s">
        <v>13</v>
      </c>
      <c r="D16" s="134">
        <v>179681.4</v>
      </c>
      <c r="E16" s="134">
        <v>179681.4</v>
      </c>
      <c r="F16" s="135">
        <f>E16/D16</f>
        <v>1</v>
      </c>
      <c r="G16" s="166"/>
      <c r="H16" s="164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</row>
    <row r="17" spans="1:22" ht="19.5" customHeight="1" x14ac:dyDescent="0.25">
      <c r="A17" s="166"/>
      <c r="B17" s="166"/>
      <c r="C17" s="133" t="s">
        <v>14</v>
      </c>
      <c r="D17" s="134">
        <v>9081.7999999999993</v>
      </c>
      <c r="E17" s="134">
        <v>9081.7999999999993</v>
      </c>
      <c r="F17" s="135">
        <f t="shared" si="1"/>
        <v>1</v>
      </c>
      <c r="G17" s="166"/>
      <c r="H17" s="114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</row>
    <row r="18" spans="1:22" x14ac:dyDescent="0.25">
      <c r="A18" s="96" t="s">
        <v>15</v>
      </c>
      <c r="B18" s="154" t="s">
        <v>16</v>
      </c>
      <c r="C18" s="155" t="s">
        <v>12</v>
      </c>
      <c r="D18" s="156">
        <f>D19+D20+D21+D22</f>
        <v>2160334.3800000004</v>
      </c>
      <c r="E18" s="156">
        <f>E19+E20+E21+E22</f>
        <v>2149409.41</v>
      </c>
      <c r="F18" s="157">
        <f t="shared" si="1"/>
        <v>0.99494292638160942</v>
      </c>
      <c r="G18" s="102"/>
      <c r="H18" s="96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</row>
    <row r="19" spans="1:22" x14ac:dyDescent="0.25">
      <c r="A19" s="97"/>
      <c r="B19" s="158"/>
      <c r="C19" s="125" t="s">
        <v>13</v>
      </c>
      <c r="D19" s="126">
        <f>D24+D27</f>
        <v>517803.14</v>
      </c>
      <c r="E19" s="126">
        <f>E24+E27</f>
        <v>515717.93000000005</v>
      </c>
      <c r="F19" s="127">
        <f t="shared" si="1"/>
        <v>0.99597296764171817</v>
      </c>
      <c r="G19" s="103"/>
      <c r="H19" s="97"/>
      <c r="I19" s="101"/>
      <c r="J19" s="101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</row>
    <row r="20" spans="1:22" x14ac:dyDescent="0.25">
      <c r="A20" s="97"/>
      <c r="B20" s="158"/>
      <c r="C20" s="125" t="s">
        <v>14</v>
      </c>
      <c r="D20" s="126">
        <f>D25+D28</f>
        <v>1494491.1800000002</v>
      </c>
      <c r="E20" s="126">
        <f>E25+E28</f>
        <v>1486352.3800000001</v>
      </c>
      <c r="F20" s="127">
        <f t="shared" si="1"/>
        <v>0.99455413313312424</v>
      </c>
      <c r="G20" s="103"/>
      <c r="H20" s="97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</row>
    <row r="21" spans="1:22" x14ac:dyDescent="0.25">
      <c r="A21" s="97"/>
      <c r="B21" s="167"/>
      <c r="C21" s="125" t="s">
        <v>17</v>
      </c>
      <c r="D21" s="126">
        <f>D29</f>
        <v>88969.9</v>
      </c>
      <c r="E21" s="126">
        <f>E29</f>
        <v>88268.94</v>
      </c>
      <c r="F21" s="127">
        <f t="shared" si="1"/>
        <v>0.99212138037695907</v>
      </c>
      <c r="G21" s="168"/>
      <c r="H21" s="104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</row>
    <row r="22" spans="1:22" x14ac:dyDescent="0.25">
      <c r="A22" s="109"/>
      <c r="B22" s="167"/>
      <c r="C22" s="125" t="s">
        <v>285</v>
      </c>
      <c r="D22" s="126">
        <f>D30</f>
        <v>59070.16</v>
      </c>
      <c r="E22" s="126">
        <f>E30</f>
        <v>59070.16</v>
      </c>
      <c r="F22" s="127">
        <f t="shared" si="1"/>
        <v>1</v>
      </c>
      <c r="G22" s="168"/>
      <c r="H22" s="104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</row>
    <row r="23" spans="1:22" x14ac:dyDescent="0.25">
      <c r="A23" s="160" t="s">
        <v>18</v>
      </c>
      <c r="B23" s="165" t="s">
        <v>262</v>
      </c>
      <c r="C23" s="133" t="s">
        <v>12</v>
      </c>
      <c r="D23" s="169">
        <f>D24+D25</f>
        <v>84885.18</v>
      </c>
      <c r="E23" s="169">
        <f>E24+E25</f>
        <v>82770.34</v>
      </c>
      <c r="F23" s="135">
        <f t="shared" ref="F23:F29" si="2">E23/D23</f>
        <v>0.97508587482526399</v>
      </c>
      <c r="G23" s="136">
        <v>0.93400000000000005</v>
      </c>
      <c r="H23" s="116" t="s">
        <v>693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</row>
    <row r="24" spans="1:22" x14ac:dyDescent="0.25">
      <c r="A24" s="105"/>
      <c r="B24" s="170"/>
      <c r="C24" s="133" t="s">
        <v>13</v>
      </c>
      <c r="D24" s="169">
        <v>55200.81</v>
      </c>
      <c r="E24" s="169">
        <v>53990.47</v>
      </c>
      <c r="F24" s="135">
        <f t="shared" si="2"/>
        <v>0.9780738724667265</v>
      </c>
      <c r="G24" s="137"/>
      <c r="H24" s="164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</row>
    <row r="25" spans="1:22" ht="15" customHeight="1" x14ac:dyDescent="0.25">
      <c r="A25" s="105"/>
      <c r="B25" s="170"/>
      <c r="C25" s="133" t="s">
        <v>14</v>
      </c>
      <c r="D25" s="169">
        <v>29684.37</v>
      </c>
      <c r="E25" s="169">
        <v>28779.87</v>
      </c>
      <c r="F25" s="135">
        <f t="shared" si="2"/>
        <v>0.96952941901748291</v>
      </c>
      <c r="G25" s="137"/>
      <c r="H25" s="164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</row>
    <row r="26" spans="1:22" x14ac:dyDescent="0.25">
      <c r="A26" s="160" t="s">
        <v>19</v>
      </c>
      <c r="B26" s="165" t="s">
        <v>284</v>
      </c>
      <c r="C26" s="133" t="s">
        <v>12</v>
      </c>
      <c r="D26" s="134">
        <f>D27+D28+D29+D30</f>
        <v>2075449.2</v>
      </c>
      <c r="E26" s="134">
        <f>E27+E28+E29+E30</f>
        <v>2066639.0699999998</v>
      </c>
      <c r="F26" s="135">
        <f t="shared" si="2"/>
        <v>0.99575507316681122</v>
      </c>
      <c r="G26" s="136">
        <v>1</v>
      </c>
      <c r="H26" s="116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</row>
    <row r="27" spans="1:22" x14ac:dyDescent="0.25">
      <c r="A27" s="105"/>
      <c r="B27" s="170"/>
      <c r="C27" s="133" t="s">
        <v>13</v>
      </c>
      <c r="D27" s="134">
        <v>462602.33</v>
      </c>
      <c r="E27" s="134">
        <v>461727.46</v>
      </c>
      <c r="F27" s="135">
        <f t="shared" si="2"/>
        <v>0.99810880762316956</v>
      </c>
      <c r="G27" s="137"/>
      <c r="H27" s="164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x14ac:dyDescent="0.25">
      <c r="A28" s="105"/>
      <c r="B28" s="170"/>
      <c r="C28" s="133" t="s">
        <v>14</v>
      </c>
      <c r="D28" s="134">
        <v>1464806.81</v>
      </c>
      <c r="E28" s="134">
        <v>1457572.51</v>
      </c>
      <c r="F28" s="135">
        <f t="shared" si="2"/>
        <v>0.99506125998963646</v>
      </c>
      <c r="G28" s="137"/>
      <c r="H28" s="164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</row>
    <row r="29" spans="1:22" x14ac:dyDescent="0.25">
      <c r="A29" s="105"/>
      <c r="B29" s="170"/>
      <c r="C29" s="133" t="s">
        <v>17</v>
      </c>
      <c r="D29" s="134">
        <v>88969.9</v>
      </c>
      <c r="E29" s="134">
        <v>88268.94</v>
      </c>
      <c r="F29" s="135">
        <f t="shared" si="2"/>
        <v>0.99212138037695907</v>
      </c>
      <c r="G29" s="137"/>
      <c r="H29" s="164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</row>
    <row r="30" spans="1:22" x14ac:dyDescent="0.25">
      <c r="A30" s="109"/>
      <c r="B30" s="171"/>
      <c r="C30" s="133" t="s">
        <v>285</v>
      </c>
      <c r="D30" s="134">
        <v>59070.16</v>
      </c>
      <c r="E30" s="134">
        <v>59070.16</v>
      </c>
      <c r="F30" s="135">
        <f>E30/D30</f>
        <v>1</v>
      </c>
      <c r="G30" s="172"/>
      <c r="H30" s="172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</row>
    <row r="31" spans="1:22" ht="20.25" customHeight="1" x14ac:dyDescent="0.25">
      <c r="A31" s="96" t="s">
        <v>44</v>
      </c>
      <c r="B31" s="154" t="s">
        <v>45</v>
      </c>
      <c r="C31" s="125" t="s">
        <v>12</v>
      </c>
      <c r="D31" s="173">
        <f>D32+D33+D34</f>
        <v>262170</v>
      </c>
      <c r="E31" s="173">
        <f>E32+E33+E34</f>
        <v>262158.30000000005</v>
      </c>
      <c r="F31" s="127">
        <f t="shared" ref="F31:F42" si="3">E31/D31</f>
        <v>0.99995537246824595</v>
      </c>
      <c r="G31" s="102"/>
      <c r="H31" s="96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</row>
    <row r="32" spans="1:22" ht="15.75" customHeight="1" x14ac:dyDescent="0.25">
      <c r="A32" s="97"/>
      <c r="B32" s="170"/>
      <c r="C32" s="125" t="s">
        <v>13</v>
      </c>
      <c r="D32" s="126">
        <f>D36+D40+D43</f>
        <v>199605.5</v>
      </c>
      <c r="E32" s="126">
        <f>E36+E40+E43</f>
        <v>199605.40000000002</v>
      </c>
      <c r="F32" s="127">
        <f t="shared" si="3"/>
        <v>0.99999949901180085</v>
      </c>
      <c r="G32" s="103"/>
      <c r="H32" s="97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</row>
    <row r="33" spans="1:22" ht="15.75" customHeight="1" x14ac:dyDescent="0.25">
      <c r="A33" s="97"/>
      <c r="B33" s="170"/>
      <c r="C33" s="125" t="s">
        <v>14</v>
      </c>
      <c r="D33" s="126">
        <f>D37+D41+D44</f>
        <v>60905.5</v>
      </c>
      <c r="E33" s="126">
        <f>E37+E41+E44</f>
        <v>60893.9</v>
      </c>
      <c r="F33" s="127">
        <f>E33/D33</f>
        <v>0.99980954101025366</v>
      </c>
      <c r="G33" s="103"/>
      <c r="H33" s="104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</row>
    <row r="34" spans="1:22" ht="16.5" customHeight="1" x14ac:dyDescent="0.25">
      <c r="A34" s="105"/>
      <c r="B34" s="170"/>
      <c r="C34" s="125" t="s">
        <v>17</v>
      </c>
      <c r="D34" s="126">
        <f>D38</f>
        <v>1659</v>
      </c>
      <c r="E34" s="126">
        <f>E38</f>
        <v>1659</v>
      </c>
      <c r="F34" s="127">
        <f t="shared" si="3"/>
        <v>1</v>
      </c>
      <c r="G34" s="105"/>
      <c r="H34" s="104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</row>
    <row r="35" spans="1:22" ht="16.5" customHeight="1" x14ac:dyDescent="0.25">
      <c r="A35" s="160" t="s">
        <v>46</v>
      </c>
      <c r="B35" s="165" t="s">
        <v>727</v>
      </c>
      <c r="C35" s="133" t="s">
        <v>12</v>
      </c>
      <c r="D35" s="134">
        <f>D36+D37+D38</f>
        <v>14715.8</v>
      </c>
      <c r="E35" s="134">
        <f>E36+E37+E38</f>
        <v>14715.8</v>
      </c>
      <c r="F35" s="135">
        <f t="shared" si="3"/>
        <v>1</v>
      </c>
      <c r="G35" s="136">
        <v>1</v>
      </c>
      <c r="H35" s="9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</row>
    <row r="36" spans="1:22" ht="16.5" customHeight="1" x14ac:dyDescent="0.25">
      <c r="A36" s="105"/>
      <c r="B36" s="170"/>
      <c r="C36" s="133" t="s">
        <v>13</v>
      </c>
      <c r="D36" s="134">
        <v>12947</v>
      </c>
      <c r="E36" s="134">
        <v>12947</v>
      </c>
      <c r="F36" s="135">
        <f t="shared" si="3"/>
        <v>1</v>
      </c>
      <c r="G36" s="137"/>
      <c r="H36" s="100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</row>
    <row r="37" spans="1:22" ht="16.5" customHeight="1" x14ac:dyDescent="0.25">
      <c r="A37" s="105"/>
      <c r="B37" s="170"/>
      <c r="C37" s="133" t="s">
        <v>14</v>
      </c>
      <c r="D37" s="134">
        <v>109.8</v>
      </c>
      <c r="E37" s="134">
        <v>109.8</v>
      </c>
      <c r="F37" s="135">
        <f>E37/D37</f>
        <v>1</v>
      </c>
      <c r="G37" s="137"/>
      <c r="H37" s="100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</row>
    <row r="38" spans="1:22" ht="16.5" customHeight="1" x14ac:dyDescent="0.25">
      <c r="A38" s="105"/>
      <c r="B38" s="170"/>
      <c r="C38" s="133" t="s">
        <v>17</v>
      </c>
      <c r="D38" s="134">
        <v>1659</v>
      </c>
      <c r="E38" s="134">
        <v>1659</v>
      </c>
      <c r="F38" s="135">
        <f>E38/D38</f>
        <v>1</v>
      </c>
      <c r="G38" s="137"/>
      <c r="H38" s="100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</row>
    <row r="39" spans="1:22" ht="15" customHeight="1" x14ac:dyDescent="0.25">
      <c r="A39" s="160" t="s">
        <v>47</v>
      </c>
      <c r="B39" s="165" t="s">
        <v>728</v>
      </c>
      <c r="C39" s="133" t="s">
        <v>12</v>
      </c>
      <c r="D39" s="134">
        <f>D40+D41</f>
        <v>13155.099999999999</v>
      </c>
      <c r="E39" s="134">
        <f>E40+E41</f>
        <v>13143.400000000001</v>
      </c>
      <c r="F39" s="135">
        <f t="shared" si="3"/>
        <v>0.99911061109379651</v>
      </c>
      <c r="G39" s="161">
        <v>0.93799999999999994</v>
      </c>
      <c r="H39" s="174" t="s">
        <v>706</v>
      </c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</row>
    <row r="40" spans="1:22" ht="14.25" customHeight="1" x14ac:dyDescent="0.25">
      <c r="A40" s="105"/>
      <c r="B40" s="170"/>
      <c r="C40" s="133" t="s">
        <v>13</v>
      </c>
      <c r="D40" s="134">
        <v>1925.8</v>
      </c>
      <c r="E40" s="134">
        <v>1925.7</v>
      </c>
      <c r="F40" s="135">
        <f>E40/D40</f>
        <v>0.99994807352788462</v>
      </c>
      <c r="G40" s="162"/>
      <c r="H40" s="175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</row>
    <row r="41" spans="1:22" ht="14.25" customHeight="1" x14ac:dyDescent="0.25">
      <c r="A41" s="109"/>
      <c r="B41" s="171"/>
      <c r="C41" s="133" t="s">
        <v>14</v>
      </c>
      <c r="D41" s="134">
        <v>11229.3</v>
      </c>
      <c r="E41" s="134">
        <v>11217.7</v>
      </c>
      <c r="F41" s="135">
        <f t="shared" si="3"/>
        <v>0.99896698814707963</v>
      </c>
      <c r="G41" s="109"/>
      <c r="H41" s="10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</row>
    <row r="42" spans="1:22" ht="17.25" customHeight="1" x14ac:dyDescent="0.25">
      <c r="A42" s="160" t="s">
        <v>48</v>
      </c>
      <c r="B42" s="165" t="s">
        <v>49</v>
      </c>
      <c r="C42" s="133" t="s">
        <v>12</v>
      </c>
      <c r="D42" s="134">
        <f>D43+D44</f>
        <v>234299.1</v>
      </c>
      <c r="E42" s="134">
        <f>E43+E44</f>
        <v>234299.1</v>
      </c>
      <c r="F42" s="135">
        <f t="shared" si="3"/>
        <v>1</v>
      </c>
      <c r="G42" s="136">
        <v>1</v>
      </c>
      <c r="H42" s="9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</row>
    <row r="43" spans="1:22" ht="18.75" customHeight="1" x14ac:dyDescent="0.25">
      <c r="A43" s="105"/>
      <c r="B43" s="170"/>
      <c r="C43" s="133" t="s">
        <v>13</v>
      </c>
      <c r="D43" s="176">
        <v>184732.7</v>
      </c>
      <c r="E43" s="176">
        <v>184732.7</v>
      </c>
      <c r="F43" s="177">
        <f>E43/D43</f>
        <v>1</v>
      </c>
      <c r="G43" s="105"/>
      <c r="H43" s="100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</row>
    <row r="44" spans="1:22" ht="18" customHeight="1" x14ac:dyDescent="0.25">
      <c r="A44" s="109"/>
      <c r="B44" s="171"/>
      <c r="C44" s="133" t="s">
        <v>14</v>
      </c>
      <c r="D44" s="176">
        <v>49566.400000000001</v>
      </c>
      <c r="E44" s="176">
        <v>49566.400000000001</v>
      </c>
      <c r="F44" s="177">
        <f>E44/D44</f>
        <v>1</v>
      </c>
      <c r="G44" s="109"/>
      <c r="H44" s="111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</row>
    <row r="45" spans="1:22" ht="15.75" customHeight="1" x14ac:dyDescent="0.25">
      <c r="A45" s="107" t="str">
        <f>'Цел.пок-ли'!A140</f>
        <v>4.</v>
      </c>
      <c r="B45" s="154" t="str">
        <f>'Цел.пок-ли'!B140</f>
        <v>МП «Обеспечение общественного порядка и безопасности населения города»</v>
      </c>
      <c r="C45" s="125" t="s">
        <v>12</v>
      </c>
      <c r="D45" s="173">
        <f>D46+D47</f>
        <v>38440.5</v>
      </c>
      <c r="E45" s="173">
        <f>E46+E47</f>
        <v>37951.800000000003</v>
      </c>
      <c r="F45" s="127">
        <f>E45/D45</f>
        <v>0.98728684590470994</v>
      </c>
      <c r="G45" s="102"/>
      <c r="H45" s="107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</row>
    <row r="46" spans="1:22" x14ac:dyDescent="0.25">
      <c r="A46" s="108"/>
      <c r="B46" s="158"/>
      <c r="C46" s="125" t="s">
        <v>13</v>
      </c>
      <c r="D46" s="126">
        <f>D49+D50+D51+D52</f>
        <v>36981.699999999997</v>
      </c>
      <c r="E46" s="126">
        <f>E49+E50+E51+E52</f>
        <v>36493</v>
      </c>
      <c r="F46" s="127">
        <f t="shared" ref="F46:F52" si="4">E46/D46</f>
        <v>0.98678535600040029</v>
      </c>
      <c r="G46" s="103"/>
      <c r="H46" s="108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</row>
    <row r="47" spans="1:22" x14ac:dyDescent="0.25">
      <c r="A47" s="178"/>
      <c r="B47" s="171"/>
      <c r="C47" s="125" t="s">
        <v>394</v>
      </c>
      <c r="D47" s="126">
        <f>D48</f>
        <v>1458.8</v>
      </c>
      <c r="E47" s="126">
        <f>E48</f>
        <v>1458.8</v>
      </c>
      <c r="F47" s="127">
        <f t="shared" si="4"/>
        <v>1</v>
      </c>
      <c r="G47" s="109"/>
      <c r="H47" s="10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</row>
    <row r="48" spans="1:22" ht="36.75" customHeight="1" x14ac:dyDescent="0.25">
      <c r="A48" s="179" t="s">
        <v>97</v>
      </c>
      <c r="B48" s="180" t="str">
        <f>'Цел.пок-ли'!B147</f>
        <v xml:space="preserve">Подпрограмма № 1 «Профилактика безнадзорности и правонарушений несовершеннолетних» </v>
      </c>
      <c r="C48" s="133" t="s">
        <v>394</v>
      </c>
      <c r="D48" s="134">
        <v>1458.8</v>
      </c>
      <c r="E48" s="134">
        <v>1458.8</v>
      </c>
      <c r="F48" s="135">
        <f t="shared" si="4"/>
        <v>1</v>
      </c>
      <c r="G48" s="135">
        <v>0.93300000000000005</v>
      </c>
      <c r="H48" s="94" t="s">
        <v>677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</row>
    <row r="49" spans="1:22" ht="49.5" customHeight="1" x14ac:dyDescent="0.25">
      <c r="A49" s="179" t="s">
        <v>195</v>
      </c>
      <c r="B49" s="180" t="str">
        <f>'Цел.пок-ли'!B165</f>
        <v>Подпрограмма № 2 «Профилактика наркомании, алкоголизма и употребления табака в молодежной среде города Апатиты»</v>
      </c>
      <c r="C49" s="133" t="s">
        <v>13</v>
      </c>
      <c r="D49" s="134">
        <v>2953.4</v>
      </c>
      <c r="E49" s="134">
        <v>2953.4</v>
      </c>
      <c r="F49" s="135">
        <f t="shared" si="4"/>
        <v>1</v>
      </c>
      <c r="G49" s="135">
        <v>0.90500000000000003</v>
      </c>
      <c r="H49" s="94" t="s">
        <v>680</v>
      </c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</row>
    <row r="50" spans="1:22" ht="45" customHeight="1" x14ac:dyDescent="0.25">
      <c r="A50" s="179" t="s">
        <v>105</v>
      </c>
      <c r="B50" s="180" t="str">
        <f>'Цел.пок-ли'!B176</f>
        <v>Подпрограмма № 3 «Обеспечение безопасности и защиты населения в области гражданской обороны и чрезвычайных ситуаций»</v>
      </c>
      <c r="C50" s="133" t="s">
        <v>13</v>
      </c>
      <c r="D50" s="134">
        <v>2131</v>
      </c>
      <c r="E50" s="134">
        <v>2104.1999999999998</v>
      </c>
      <c r="F50" s="135">
        <f t="shared" si="4"/>
        <v>0.98742374472078831</v>
      </c>
      <c r="G50" s="135">
        <v>0.92900000000000005</v>
      </c>
      <c r="H50" s="106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</row>
    <row r="51" spans="1:22" ht="60.75" customHeight="1" x14ac:dyDescent="0.25">
      <c r="A51" s="133" t="s">
        <v>220</v>
      </c>
      <c r="B51" s="180" t="s">
        <v>400</v>
      </c>
      <c r="C51" s="133" t="s">
        <v>13</v>
      </c>
      <c r="D51" s="134">
        <v>31777.3</v>
      </c>
      <c r="E51" s="134">
        <v>31330.5</v>
      </c>
      <c r="F51" s="135">
        <f t="shared" si="4"/>
        <v>0.98593964874297069</v>
      </c>
      <c r="G51" s="135">
        <v>1</v>
      </c>
      <c r="H51" s="94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</row>
    <row r="52" spans="1:22" ht="105" customHeight="1" x14ac:dyDescent="0.25">
      <c r="A52" s="133" t="s">
        <v>222</v>
      </c>
      <c r="B52" s="180" t="s">
        <v>735</v>
      </c>
      <c r="C52" s="133" t="s">
        <v>13</v>
      </c>
      <c r="D52" s="134">
        <v>120</v>
      </c>
      <c r="E52" s="134">
        <v>104.9</v>
      </c>
      <c r="F52" s="135">
        <f t="shared" si="4"/>
        <v>0.87416666666666676</v>
      </c>
      <c r="G52" s="135">
        <v>1</v>
      </c>
      <c r="H52" s="94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</row>
    <row r="53" spans="1:22" ht="16.5" customHeight="1" x14ac:dyDescent="0.25">
      <c r="A53" s="181" t="s">
        <v>61</v>
      </c>
      <c r="B53" s="154" t="str">
        <f>'Цел.пок-ли'!B201</f>
        <v>МП «Охрана окружающей среды»</v>
      </c>
      <c r="C53" s="155" t="s">
        <v>12</v>
      </c>
      <c r="D53" s="156">
        <f>D54+D55</f>
        <v>26463.3</v>
      </c>
      <c r="E53" s="156">
        <f>E54+E55</f>
        <v>20781.5</v>
      </c>
      <c r="F53" s="157">
        <f t="shared" ref="F53:F60" si="5">E53/D53</f>
        <v>0.78529510680829684</v>
      </c>
      <c r="G53" s="102"/>
      <c r="H53" s="107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</row>
    <row r="54" spans="1:22" ht="16.5" customHeight="1" x14ac:dyDescent="0.25">
      <c r="A54" s="182"/>
      <c r="B54" s="158"/>
      <c r="C54" s="125" t="s">
        <v>13</v>
      </c>
      <c r="D54" s="126">
        <f>D56</f>
        <v>17306.599999999999</v>
      </c>
      <c r="E54" s="126">
        <f>E56</f>
        <v>14461.7</v>
      </c>
      <c r="F54" s="127">
        <f t="shared" si="5"/>
        <v>0.83561762564570752</v>
      </c>
      <c r="G54" s="103"/>
      <c r="H54" s="108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</row>
    <row r="55" spans="1:22" ht="16.5" customHeight="1" x14ac:dyDescent="0.25">
      <c r="A55" s="183"/>
      <c r="B55" s="171"/>
      <c r="C55" s="125" t="s">
        <v>14</v>
      </c>
      <c r="D55" s="126">
        <f>D57</f>
        <v>9156.7000000000007</v>
      </c>
      <c r="E55" s="126">
        <f>E57</f>
        <v>6319.8</v>
      </c>
      <c r="F55" s="127">
        <f t="shared" si="5"/>
        <v>0.69018314458265528</v>
      </c>
      <c r="G55" s="109"/>
      <c r="H55" s="10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</row>
    <row r="56" spans="1:22" ht="20.25" customHeight="1" x14ac:dyDescent="0.25">
      <c r="A56" s="184" t="s">
        <v>108</v>
      </c>
      <c r="B56" s="163" t="str">
        <f>'Цел.пок-ли'!B205</f>
        <v>Подпрограмма  «Обеспечение экологической безопасности»</v>
      </c>
      <c r="C56" s="133" t="s">
        <v>13</v>
      </c>
      <c r="D56" s="134">
        <v>17306.599999999999</v>
      </c>
      <c r="E56" s="134">
        <v>14461.7</v>
      </c>
      <c r="F56" s="135">
        <f t="shared" si="5"/>
        <v>0.83561762564570752</v>
      </c>
      <c r="G56" s="161">
        <v>0.71</v>
      </c>
      <c r="H56" s="174" t="s">
        <v>690</v>
      </c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</row>
    <row r="57" spans="1:22" ht="22.5" customHeight="1" x14ac:dyDescent="0.25">
      <c r="A57" s="183"/>
      <c r="B57" s="115"/>
      <c r="C57" s="133" t="s">
        <v>14</v>
      </c>
      <c r="D57" s="134">
        <v>9156.7000000000007</v>
      </c>
      <c r="E57" s="134">
        <v>6319.8</v>
      </c>
      <c r="F57" s="135">
        <f t="shared" si="5"/>
        <v>0.69018314458265528</v>
      </c>
      <c r="G57" s="109"/>
      <c r="H57" s="10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</row>
    <row r="58" spans="1:22" x14ac:dyDescent="0.25">
      <c r="A58" s="185" t="s">
        <v>64</v>
      </c>
      <c r="B58" s="154" t="str">
        <f>'Цел.пок-ли'!B218</f>
        <v xml:space="preserve">МП «Обеспечение доступным и комфортным жильем и коммунальными услугами населения города» </v>
      </c>
      <c r="C58" s="125" t="s">
        <v>12</v>
      </c>
      <c r="D58" s="126">
        <f>D59+D60</f>
        <v>2720.4</v>
      </c>
      <c r="E58" s="126">
        <f>E59+E60</f>
        <v>2071</v>
      </c>
      <c r="F58" s="127">
        <f t="shared" si="5"/>
        <v>0.76128510513159831</v>
      </c>
      <c r="G58" s="102"/>
      <c r="H58" s="107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</row>
    <row r="59" spans="1:22" x14ac:dyDescent="0.25">
      <c r="A59" s="186"/>
      <c r="B59" s="158"/>
      <c r="C59" s="125" t="s">
        <v>13</v>
      </c>
      <c r="D59" s="126">
        <f>D63+D66</f>
        <v>309.89999999999998</v>
      </c>
      <c r="E59" s="126">
        <f>E63+E66</f>
        <v>309.89999999999998</v>
      </c>
      <c r="F59" s="127">
        <f t="shared" si="5"/>
        <v>1</v>
      </c>
      <c r="G59" s="103"/>
      <c r="H59" s="108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</row>
    <row r="60" spans="1:22" x14ac:dyDescent="0.25">
      <c r="A60" s="186"/>
      <c r="B60" s="158"/>
      <c r="C60" s="125" t="s">
        <v>14</v>
      </c>
      <c r="D60" s="126">
        <f>D64+D67</f>
        <v>2410.5</v>
      </c>
      <c r="E60" s="126">
        <f>E64+E67</f>
        <v>1761.1000000000001</v>
      </c>
      <c r="F60" s="127">
        <f t="shared" si="5"/>
        <v>0.73059531217589713</v>
      </c>
      <c r="G60" s="103"/>
      <c r="H60" s="108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</row>
    <row r="61" spans="1:22" x14ac:dyDescent="0.25">
      <c r="A61" s="187"/>
      <c r="B61" s="171"/>
      <c r="C61" s="125" t="s">
        <v>17</v>
      </c>
      <c r="D61" s="126" t="str">
        <f>D68</f>
        <v xml:space="preserve"> -</v>
      </c>
      <c r="E61" s="126" t="str">
        <f>E68</f>
        <v xml:space="preserve"> -</v>
      </c>
      <c r="F61" s="127" t="s">
        <v>198</v>
      </c>
      <c r="G61" s="109"/>
      <c r="H61" s="10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</row>
    <row r="62" spans="1:22" ht="15.75" customHeight="1" x14ac:dyDescent="0.25">
      <c r="A62" s="131" t="s">
        <v>118</v>
      </c>
      <c r="B62" s="132" t="str">
        <f>'Цел.пок-ли'!B222</f>
        <v>Подпрограмма № 1 «Поддержка и стимулирование жилищного строительства в городе Апатиты»</v>
      </c>
      <c r="C62" s="133" t="s">
        <v>12</v>
      </c>
      <c r="D62" s="134">
        <f>D63+D64</f>
        <v>1423.6</v>
      </c>
      <c r="E62" s="134">
        <f>E63+E64</f>
        <v>774.2</v>
      </c>
      <c r="F62" s="135">
        <f t="shared" ref="F62:F67" si="6">E62/D62</f>
        <v>0.54383253722955893</v>
      </c>
      <c r="G62" s="161">
        <v>0.66700000000000004</v>
      </c>
      <c r="H62" s="99" t="s">
        <v>682</v>
      </c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</row>
    <row r="63" spans="1:22" ht="15.75" customHeight="1" x14ac:dyDescent="0.25">
      <c r="A63" s="131"/>
      <c r="B63" s="132"/>
      <c r="C63" s="133" t="s">
        <v>13</v>
      </c>
      <c r="D63" s="134">
        <v>50</v>
      </c>
      <c r="E63" s="134">
        <v>50</v>
      </c>
      <c r="F63" s="135">
        <f t="shared" si="6"/>
        <v>1</v>
      </c>
      <c r="G63" s="162"/>
      <c r="H63" s="100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</row>
    <row r="64" spans="1:22" ht="16.5" customHeight="1" x14ac:dyDescent="0.25">
      <c r="A64" s="131"/>
      <c r="B64" s="132"/>
      <c r="C64" s="133" t="s">
        <v>14</v>
      </c>
      <c r="D64" s="134">
        <v>1373.6</v>
      </c>
      <c r="E64" s="134">
        <v>724.2</v>
      </c>
      <c r="F64" s="135">
        <f t="shared" si="6"/>
        <v>0.52722772277227725</v>
      </c>
      <c r="G64" s="188"/>
      <c r="H64" s="10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</row>
    <row r="65" spans="1:22" ht="15" customHeight="1" x14ac:dyDescent="0.25">
      <c r="A65" s="160" t="s">
        <v>119</v>
      </c>
      <c r="B65" s="165" t="str">
        <f>'Цел.пок-ли'!B230</f>
        <v>Подпрограмма № 2 «Обеспечение жильем молодых семей города Апатиты»</v>
      </c>
      <c r="C65" s="133" t="s">
        <v>12</v>
      </c>
      <c r="D65" s="134">
        <f>D66+D67</f>
        <v>1296.8000000000002</v>
      </c>
      <c r="E65" s="134">
        <f>E66+E67</f>
        <v>1296.8000000000002</v>
      </c>
      <c r="F65" s="135">
        <f t="shared" si="6"/>
        <v>1</v>
      </c>
      <c r="G65" s="161">
        <v>1</v>
      </c>
      <c r="H65" s="9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</row>
    <row r="66" spans="1:22" ht="16.5" customHeight="1" x14ac:dyDescent="0.25">
      <c r="A66" s="105"/>
      <c r="B66" s="170"/>
      <c r="C66" s="133" t="s">
        <v>13</v>
      </c>
      <c r="D66" s="134">
        <v>259.89999999999998</v>
      </c>
      <c r="E66" s="134">
        <v>259.89999999999998</v>
      </c>
      <c r="F66" s="135">
        <f>E66/D66</f>
        <v>1</v>
      </c>
      <c r="G66" s="105"/>
      <c r="H66" s="105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</row>
    <row r="67" spans="1:22" ht="15.75" customHeight="1" x14ac:dyDescent="0.25">
      <c r="A67" s="105"/>
      <c r="B67" s="170"/>
      <c r="C67" s="133" t="s">
        <v>14</v>
      </c>
      <c r="D67" s="134">
        <v>1036.9000000000001</v>
      </c>
      <c r="E67" s="134">
        <v>1036.9000000000001</v>
      </c>
      <c r="F67" s="135">
        <f t="shared" si="6"/>
        <v>1</v>
      </c>
      <c r="G67" s="105"/>
      <c r="H67" s="105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</row>
    <row r="68" spans="1:22" ht="17.25" customHeight="1" x14ac:dyDescent="0.25">
      <c r="A68" s="109"/>
      <c r="B68" s="171"/>
      <c r="C68" s="133" t="s">
        <v>17</v>
      </c>
      <c r="D68" s="134" t="s">
        <v>198</v>
      </c>
      <c r="E68" s="134" t="s">
        <v>198</v>
      </c>
      <c r="F68" s="135" t="s">
        <v>198</v>
      </c>
      <c r="G68" s="109"/>
      <c r="H68" s="10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</row>
    <row r="69" spans="1:22" x14ac:dyDescent="0.25">
      <c r="A69" s="123" t="s">
        <v>65</v>
      </c>
      <c r="B69" s="124" t="str">
        <f>'Цел.пок-ли'!B238</f>
        <v>МП «Развитие транспортной системы»</v>
      </c>
      <c r="C69" s="125" t="s">
        <v>12</v>
      </c>
      <c r="D69" s="126">
        <f>D70+D71</f>
        <v>170742.6</v>
      </c>
      <c r="E69" s="126">
        <f>E70+E71</f>
        <v>157740.79999999999</v>
      </c>
      <c r="F69" s="127">
        <f t="shared" ref="F69:F74" si="7">E69/D69</f>
        <v>0.9238514582769618</v>
      </c>
      <c r="G69" s="102"/>
      <c r="H69" s="107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</row>
    <row r="70" spans="1:22" x14ac:dyDescent="0.25">
      <c r="A70" s="123"/>
      <c r="B70" s="124"/>
      <c r="C70" s="125" t="s">
        <v>13</v>
      </c>
      <c r="D70" s="126">
        <f>D73+D79</f>
        <v>122178</v>
      </c>
      <c r="E70" s="126">
        <f>E73+E79</f>
        <v>109241.2</v>
      </c>
      <c r="F70" s="127">
        <f t="shared" si="7"/>
        <v>0.89411514347918608</v>
      </c>
      <c r="G70" s="103"/>
      <c r="H70" s="108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</row>
    <row r="71" spans="1:22" x14ac:dyDescent="0.25">
      <c r="A71" s="123"/>
      <c r="B71" s="124"/>
      <c r="C71" s="125" t="s">
        <v>14</v>
      </c>
      <c r="D71" s="126">
        <f>D74</f>
        <v>48564.6</v>
      </c>
      <c r="E71" s="126">
        <f>E74</f>
        <v>48499.6</v>
      </c>
      <c r="F71" s="127">
        <f t="shared" si="7"/>
        <v>0.99866157653928989</v>
      </c>
      <c r="G71" s="118"/>
      <c r="H71" s="112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</row>
    <row r="72" spans="1:22" ht="16.5" customHeight="1" x14ac:dyDescent="0.25">
      <c r="A72" s="131" t="s">
        <v>127</v>
      </c>
      <c r="B72" s="132" t="str">
        <f>'Цел.пок-ли'!B242</f>
        <v>Подпрограмма № 1 «Развитие дорожного хозяйства»</v>
      </c>
      <c r="C72" s="133" t="s">
        <v>12</v>
      </c>
      <c r="D72" s="134">
        <f>D73+D74</f>
        <v>154985.79999999999</v>
      </c>
      <c r="E72" s="134">
        <f>E73+E74</f>
        <v>143830.5</v>
      </c>
      <c r="F72" s="135">
        <f>E72/D72</f>
        <v>0.92802372862546123</v>
      </c>
      <c r="G72" s="161">
        <v>0.96</v>
      </c>
      <c r="H72" s="99" t="s">
        <v>666</v>
      </c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</row>
    <row r="73" spans="1:22" ht="14.25" customHeight="1" x14ac:dyDescent="0.25">
      <c r="A73" s="131"/>
      <c r="B73" s="132"/>
      <c r="C73" s="133" t="s">
        <v>13</v>
      </c>
      <c r="D73" s="134">
        <v>106421.2</v>
      </c>
      <c r="E73" s="134">
        <v>95330.9</v>
      </c>
      <c r="F73" s="135">
        <f t="shared" si="7"/>
        <v>0.89578862106422397</v>
      </c>
      <c r="G73" s="162"/>
      <c r="H73" s="100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</row>
    <row r="74" spans="1:22" ht="16.5" customHeight="1" x14ac:dyDescent="0.25">
      <c r="A74" s="131"/>
      <c r="B74" s="132"/>
      <c r="C74" s="133" t="s">
        <v>14</v>
      </c>
      <c r="D74" s="134">
        <v>48564.6</v>
      </c>
      <c r="E74" s="134">
        <v>48499.6</v>
      </c>
      <c r="F74" s="135">
        <f t="shared" si="7"/>
        <v>0.99866157653928989</v>
      </c>
      <c r="G74" s="188"/>
      <c r="H74" s="10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</row>
    <row r="75" spans="1:22" ht="15" customHeight="1" x14ac:dyDescent="0.25">
      <c r="A75" s="131" t="s">
        <v>131</v>
      </c>
      <c r="B75" s="132" t="str">
        <f>'Цел.пок-ли'!B251</f>
        <v xml:space="preserve">Подпрограмма № 2 «Транспортное обслуживание населения» </v>
      </c>
      <c r="C75" s="133" t="s">
        <v>12</v>
      </c>
      <c r="D75" s="134" t="s">
        <v>198</v>
      </c>
      <c r="E75" s="134" t="s">
        <v>207</v>
      </c>
      <c r="F75" s="189" t="s">
        <v>198</v>
      </c>
      <c r="G75" s="161"/>
      <c r="H75" s="99" t="s">
        <v>668</v>
      </c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</row>
    <row r="76" spans="1:22" x14ac:dyDescent="0.25">
      <c r="A76" s="131"/>
      <c r="B76" s="132"/>
      <c r="C76" s="133" t="s">
        <v>13</v>
      </c>
      <c r="D76" s="134" t="s">
        <v>198</v>
      </c>
      <c r="E76" s="134" t="s">
        <v>198</v>
      </c>
      <c r="F76" s="134" t="s">
        <v>198</v>
      </c>
      <c r="G76" s="162"/>
      <c r="H76" s="100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</row>
    <row r="77" spans="1:22" ht="21.75" customHeight="1" x14ac:dyDescent="0.25">
      <c r="A77" s="131"/>
      <c r="B77" s="132"/>
      <c r="C77" s="133" t="s">
        <v>14</v>
      </c>
      <c r="D77" s="134" t="s">
        <v>198</v>
      </c>
      <c r="E77" s="134" t="s">
        <v>198</v>
      </c>
      <c r="F77" s="134" t="s">
        <v>198</v>
      </c>
      <c r="G77" s="188"/>
      <c r="H77" s="10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</row>
    <row r="78" spans="1:22" ht="24.75" customHeight="1" x14ac:dyDescent="0.25">
      <c r="A78" s="160" t="s">
        <v>135</v>
      </c>
      <c r="B78" s="165" t="str">
        <f>'Цел.пок-ли'!B256</f>
        <v>Подпрограмма № 3 «Безопасность дорожного движения и снижение дорожно-транспортного травматизма на территории  муниципального образования город Апатиты»</v>
      </c>
      <c r="C78" s="133" t="s">
        <v>12</v>
      </c>
      <c r="D78" s="134">
        <f>D79</f>
        <v>15756.8</v>
      </c>
      <c r="E78" s="134">
        <f>E79</f>
        <v>13910.3</v>
      </c>
      <c r="F78" s="135">
        <f t="shared" ref="F78:F90" si="8">E78/D78</f>
        <v>0.8828125</v>
      </c>
      <c r="G78" s="161">
        <v>1</v>
      </c>
      <c r="H78" s="9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</row>
    <row r="79" spans="1:22" ht="15" customHeight="1" x14ac:dyDescent="0.25">
      <c r="A79" s="105"/>
      <c r="B79" s="170"/>
      <c r="C79" s="133" t="s">
        <v>13</v>
      </c>
      <c r="D79" s="134">
        <v>15756.8</v>
      </c>
      <c r="E79" s="134">
        <v>13910.3</v>
      </c>
      <c r="F79" s="135">
        <f t="shared" si="8"/>
        <v>0.8828125</v>
      </c>
      <c r="G79" s="105"/>
      <c r="H79" s="100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</row>
    <row r="80" spans="1:22" ht="22.5" customHeight="1" x14ac:dyDescent="0.25">
      <c r="A80" s="109"/>
      <c r="B80" s="171"/>
      <c r="C80" s="133" t="s">
        <v>14</v>
      </c>
      <c r="D80" s="134" t="s">
        <v>198</v>
      </c>
      <c r="E80" s="134" t="s">
        <v>198</v>
      </c>
      <c r="F80" s="135" t="s">
        <v>198</v>
      </c>
      <c r="G80" s="109"/>
      <c r="H80" s="111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</row>
    <row r="81" spans="1:22" ht="15" customHeight="1" x14ac:dyDescent="0.25">
      <c r="A81" s="96" t="s">
        <v>66</v>
      </c>
      <c r="B81" s="154" t="str">
        <f>'Цел.пок-ли'!B264</f>
        <v xml:space="preserve">МП «Обеспечение комфортной среды проживания населения города» </v>
      </c>
      <c r="C81" s="125" t="s">
        <v>12</v>
      </c>
      <c r="D81" s="126">
        <f>D82+D83</f>
        <v>54645.5</v>
      </c>
      <c r="E81" s="126">
        <f>E82+E83</f>
        <v>50234.8</v>
      </c>
      <c r="F81" s="127">
        <f t="shared" si="8"/>
        <v>0.91928521104208039</v>
      </c>
      <c r="G81" s="102"/>
      <c r="H81" s="107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</row>
    <row r="82" spans="1:22" ht="15" customHeight="1" x14ac:dyDescent="0.25">
      <c r="A82" s="97"/>
      <c r="B82" s="158"/>
      <c r="C82" s="125" t="s">
        <v>13</v>
      </c>
      <c r="D82" s="126">
        <f>D85+D87+D89</f>
        <v>52173.5</v>
      </c>
      <c r="E82" s="126">
        <f>E85+E87+E89</f>
        <v>48147.100000000006</v>
      </c>
      <c r="F82" s="127">
        <f t="shared" si="8"/>
        <v>0.92282672237821894</v>
      </c>
      <c r="G82" s="103"/>
      <c r="H82" s="108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</row>
    <row r="83" spans="1:22" ht="15" customHeight="1" x14ac:dyDescent="0.25">
      <c r="A83" s="109"/>
      <c r="B83" s="171"/>
      <c r="C83" s="125" t="s">
        <v>14</v>
      </c>
      <c r="D83" s="126">
        <f>D86+D90</f>
        <v>2472</v>
      </c>
      <c r="E83" s="126">
        <f>E86+E90</f>
        <v>2087.7000000000003</v>
      </c>
      <c r="F83" s="127">
        <f t="shared" si="8"/>
        <v>0.84453883495145643</v>
      </c>
      <c r="G83" s="109"/>
      <c r="H83" s="10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</row>
    <row r="84" spans="1:22" ht="17.25" customHeight="1" x14ac:dyDescent="0.25">
      <c r="A84" s="160" t="s">
        <v>140</v>
      </c>
      <c r="B84" s="165" t="str">
        <f>'Цел.пок-ли'!B269</f>
        <v>Подпрограмма № 1 «Организация сферы ритуальных услуг»</v>
      </c>
      <c r="C84" s="133" t="s">
        <v>12</v>
      </c>
      <c r="D84" s="134">
        <f>D85+D86</f>
        <v>4397.1000000000004</v>
      </c>
      <c r="E84" s="134">
        <f>E85+E86</f>
        <v>3478.6000000000004</v>
      </c>
      <c r="F84" s="135">
        <f>E84/D84</f>
        <v>0.79111232403174825</v>
      </c>
      <c r="G84" s="161">
        <v>0.83299999999999996</v>
      </c>
      <c r="H84" s="99" t="s">
        <v>746</v>
      </c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</row>
    <row r="85" spans="1:22" ht="15.75" customHeight="1" x14ac:dyDescent="0.25">
      <c r="A85" s="105"/>
      <c r="B85" s="170"/>
      <c r="C85" s="133" t="s">
        <v>13</v>
      </c>
      <c r="D85" s="134">
        <v>4221</v>
      </c>
      <c r="E85" s="134">
        <v>3370.8</v>
      </c>
      <c r="F85" s="135">
        <f>E85/D85</f>
        <v>0.79857853589196881</v>
      </c>
      <c r="G85" s="162"/>
      <c r="H85" s="100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</row>
    <row r="86" spans="1:22" ht="15.75" customHeight="1" x14ac:dyDescent="0.25">
      <c r="A86" s="109"/>
      <c r="B86" s="171"/>
      <c r="C86" s="133" t="s">
        <v>14</v>
      </c>
      <c r="D86" s="134">
        <v>176.1</v>
      </c>
      <c r="E86" s="134">
        <v>107.8</v>
      </c>
      <c r="F86" s="135">
        <f>E86/D86</f>
        <v>0.6121521862578081</v>
      </c>
      <c r="G86" s="109"/>
      <c r="H86" s="111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</row>
    <row r="87" spans="1:22" ht="30.75" customHeight="1" x14ac:dyDescent="0.25">
      <c r="A87" s="133" t="s">
        <v>145</v>
      </c>
      <c r="B87" s="180" t="str">
        <f>'Цел.пок-ли'!B282</f>
        <v>Подпрограмма № 2 «Наружное уличное освещение и содержание сетей энергоснабжения»</v>
      </c>
      <c r="C87" s="133" t="s">
        <v>13</v>
      </c>
      <c r="D87" s="134">
        <v>33948.199999999997</v>
      </c>
      <c r="E87" s="176">
        <v>32135.1</v>
      </c>
      <c r="F87" s="135">
        <f t="shared" si="8"/>
        <v>0.94659216099822674</v>
      </c>
      <c r="G87" s="190">
        <v>1</v>
      </c>
      <c r="H87" s="110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</row>
    <row r="88" spans="1:22" ht="19.5" customHeight="1" x14ac:dyDescent="0.25">
      <c r="A88" s="160" t="s">
        <v>146</v>
      </c>
      <c r="B88" s="165" t="s">
        <v>415</v>
      </c>
      <c r="C88" s="133" t="s">
        <v>12</v>
      </c>
      <c r="D88" s="134">
        <f>D89+D90</f>
        <v>16300.199999999999</v>
      </c>
      <c r="E88" s="134">
        <f>E89+E90</f>
        <v>14621.1</v>
      </c>
      <c r="F88" s="135">
        <f t="shared" si="8"/>
        <v>0.8969889940000737</v>
      </c>
      <c r="G88" s="161">
        <v>1</v>
      </c>
      <c r="H88" s="9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</row>
    <row r="89" spans="1:22" ht="15.75" customHeight="1" x14ac:dyDescent="0.25">
      <c r="A89" s="105"/>
      <c r="B89" s="170"/>
      <c r="C89" s="133" t="s">
        <v>13</v>
      </c>
      <c r="D89" s="134">
        <v>14004.3</v>
      </c>
      <c r="E89" s="134">
        <v>12641.2</v>
      </c>
      <c r="F89" s="135">
        <f t="shared" si="8"/>
        <v>0.90266560984840383</v>
      </c>
      <c r="G89" s="105"/>
      <c r="H89" s="100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</row>
    <row r="90" spans="1:22" ht="17.25" customHeight="1" x14ac:dyDescent="0.25">
      <c r="A90" s="109"/>
      <c r="B90" s="171"/>
      <c r="C90" s="133" t="s">
        <v>14</v>
      </c>
      <c r="D90" s="134">
        <v>2295.9</v>
      </c>
      <c r="E90" s="134">
        <v>1979.9</v>
      </c>
      <c r="F90" s="135">
        <f t="shared" si="8"/>
        <v>0.86236334335119125</v>
      </c>
      <c r="G90" s="109"/>
      <c r="H90" s="111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</row>
    <row r="91" spans="1:22" ht="14.25" customHeight="1" x14ac:dyDescent="0.25">
      <c r="A91" s="123" t="s">
        <v>69</v>
      </c>
      <c r="B91" s="124" t="str">
        <f>'Цел.пок-ли'!B300</f>
        <v xml:space="preserve">МП «Энергоэффективность и развитие энергетики»  </v>
      </c>
      <c r="C91" s="125" t="s">
        <v>12</v>
      </c>
      <c r="D91" s="126">
        <f>D93</f>
        <v>96</v>
      </c>
      <c r="E91" s="126">
        <f>E93</f>
        <v>96</v>
      </c>
      <c r="F91" s="127">
        <f t="shared" ref="F91:F95" si="9">E91/D91</f>
        <v>1</v>
      </c>
      <c r="G91" s="102"/>
      <c r="H91" s="107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</row>
    <row r="92" spans="1:22" x14ac:dyDescent="0.25">
      <c r="A92" s="123"/>
      <c r="B92" s="124"/>
      <c r="C92" s="125" t="s">
        <v>13</v>
      </c>
      <c r="D92" s="126">
        <f>D93</f>
        <v>96</v>
      </c>
      <c r="E92" s="126">
        <f>E93</f>
        <v>96</v>
      </c>
      <c r="F92" s="127">
        <f t="shared" si="9"/>
        <v>1</v>
      </c>
      <c r="G92" s="118"/>
      <c r="H92" s="112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</row>
    <row r="93" spans="1:22" ht="28.5" customHeight="1" x14ac:dyDescent="0.25">
      <c r="A93" s="179" t="s">
        <v>148</v>
      </c>
      <c r="B93" s="191" t="str">
        <f>'Цел.пок-ли'!B303</f>
        <v>Подпрограмма  «Энергосбережение и повышение энергетической эффективности»</v>
      </c>
      <c r="C93" s="133" t="s">
        <v>13</v>
      </c>
      <c r="D93" s="134">
        <v>96</v>
      </c>
      <c r="E93" s="192">
        <v>96</v>
      </c>
      <c r="F93" s="135">
        <f t="shared" si="9"/>
        <v>1</v>
      </c>
      <c r="G93" s="193">
        <v>1</v>
      </c>
      <c r="H93" s="113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</row>
    <row r="94" spans="1:22" x14ac:dyDescent="0.25">
      <c r="A94" s="96" t="s">
        <v>71</v>
      </c>
      <c r="B94" s="154" t="str">
        <f>'Цел.пок-ли'!B315</f>
        <v xml:space="preserve">МП «Создание условий для развития жилищно-коммунального хозяйства» </v>
      </c>
      <c r="C94" s="125" t="s">
        <v>12</v>
      </c>
      <c r="D94" s="126">
        <f>D95</f>
        <v>10.1</v>
      </c>
      <c r="E94" s="126">
        <f>E95</f>
        <v>0</v>
      </c>
      <c r="F94" s="127">
        <f t="shared" si="9"/>
        <v>0</v>
      </c>
      <c r="G94" s="102"/>
      <c r="H94" s="107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</row>
    <row r="95" spans="1:22" x14ac:dyDescent="0.25">
      <c r="A95" s="97"/>
      <c r="B95" s="158"/>
      <c r="C95" s="125" t="s">
        <v>13</v>
      </c>
      <c r="D95" s="126">
        <f>D97</f>
        <v>10.1</v>
      </c>
      <c r="E95" s="126">
        <f>E97</f>
        <v>0</v>
      </c>
      <c r="F95" s="127">
        <f t="shared" si="9"/>
        <v>0</v>
      </c>
      <c r="G95" s="103"/>
      <c r="H95" s="108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</row>
    <row r="96" spans="1:22" x14ac:dyDescent="0.25">
      <c r="A96" s="109"/>
      <c r="B96" s="171"/>
      <c r="C96" s="125" t="s">
        <v>14</v>
      </c>
      <c r="D96" s="126" t="str">
        <f>D100</f>
        <v xml:space="preserve"> -</v>
      </c>
      <c r="E96" s="126" t="str">
        <f>E100</f>
        <v xml:space="preserve"> -</v>
      </c>
      <c r="F96" s="127" t="s">
        <v>198</v>
      </c>
      <c r="G96" s="109"/>
      <c r="H96" s="10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</row>
    <row r="97" spans="1:22" ht="45" x14ac:dyDescent="0.25">
      <c r="A97" s="194" t="s">
        <v>164</v>
      </c>
      <c r="B97" s="195" t="str">
        <f>'Цел.пок-ли'!B320</f>
        <v>Подпрограмма № 1 «Поддержка развития товариществ собственников недвижимости в многоквартирных домах»</v>
      </c>
      <c r="C97" s="133" t="s">
        <v>13</v>
      </c>
      <c r="D97" s="134">
        <v>10.1</v>
      </c>
      <c r="E97" s="134">
        <v>0</v>
      </c>
      <c r="F97" s="135">
        <v>0</v>
      </c>
      <c r="G97" s="135">
        <v>1</v>
      </c>
      <c r="H97" s="94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</row>
    <row r="98" spans="1:22" x14ac:dyDescent="0.25">
      <c r="A98" s="160" t="s">
        <v>167</v>
      </c>
      <c r="B98" s="165" t="str">
        <f>'Цел.пок-ли'!B331</f>
        <v>Подпрограмма № 2 «Подготовка объектов и систем жизнеобеспечения к работе в отопительный период»</v>
      </c>
      <c r="C98" s="133" t="s">
        <v>12</v>
      </c>
      <c r="D98" s="134" t="s">
        <v>198</v>
      </c>
      <c r="E98" s="134" t="s">
        <v>198</v>
      </c>
      <c r="F98" s="135" t="s">
        <v>199</v>
      </c>
      <c r="G98" s="161">
        <v>1</v>
      </c>
      <c r="H98" s="9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</row>
    <row r="99" spans="1:22" x14ac:dyDescent="0.25">
      <c r="A99" s="105"/>
      <c r="B99" s="114"/>
      <c r="C99" s="133" t="s">
        <v>13</v>
      </c>
      <c r="D99" s="134" t="s">
        <v>198</v>
      </c>
      <c r="E99" s="134" t="s">
        <v>198</v>
      </c>
      <c r="F99" s="135" t="s">
        <v>199</v>
      </c>
      <c r="G99" s="162"/>
      <c r="H99" s="114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</row>
    <row r="100" spans="1:22" ht="17.25" customHeight="1" x14ac:dyDescent="0.25">
      <c r="A100" s="109"/>
      <c r="B100" s="115"/>
      <c r="C100" s="133" t="s">
        <v>14</v>
      </c>
      <c r="D100" s="134" t="s">
        <v>198</v>
      </c>
      <c r="E100" s="134" t="s">
        <v>198</v>
      </c>
      <c r="F100" s="135" t="s">
        <v>199</v>
      </c>
      <c r="G100" s="109"/>
      <c r="H100" s="115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</row>
    <row r="101" spans="1:22" x14ac:dyDescent="0.25">
      <c r="A101" s="96" t="s">
        <v>73</v>
      </c>
      <c r="B101" s="154" t="s">
        <v>402</v>
      </c>
      <c r="C101" s="125" t="s">
        <v>12</v>
      </c>
      <c r="D101" s="126">
        <f>D102+D103</f>
        <v>16907.5</v>
      </c>
      <c r="E101" s="126">
        <f>E102+E103</f>
        <v>15508.3</v>
      </c>
      <c r="F101" s="127">
        <f t="shared" ref="F101:F108" si="10">E101/D101</f>
        <v>0.9172438267041253</v>
      </c>
      <c r="G101" s="102" t="s">
        <v>244</v>
      </c>
      <c r="H101" s="107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</row>
    <row r="102" spans="1:22" x14ac:dyDescent="0.25">
      <c r="A102" s="97"/>
      <c r="B102" s="158"/>
      <c r="C102" s="125" t="s">
        <v>13</v>
      </c>
      <c r="D102" s="126">
        <f>D104</f>
        <v>11934.5</v>
      </c>
      <c r="E102" s="126">
        <f>E104</f>
        <v>10982.6</v>
      </c>
      <c r="F102" s="127">
        <f t="shared" si="10"/>
        <v>0.92023964137584313</v>
      </c>
      <c r="G102" s="103"/>
      <c r="H102" s="108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</row>
    <row r="103" spans="1:22" x14ac:dyDescent="0.25">
      <c r="A103" s="109"/>
      <c r="B103" s="171"/>
      <c r="C103" s="125" t="s">
        <v>14</v>
      </c>
      <c r="D103" s="126">
        <f>D105</f>
        <v>4973</v>
      </c>
      <c r="E103" s="126">
        <f>E105</f>
        <v>4525.7</v>
      </c>
      <c r="F103" s="127">
        <f t="shared" si="10"/>
        <v>0.9100542931831892</v>
      </c>
      <c r="G103" s="109"/>
      <c r="H103" s="10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</row>
    <row r="104" spans="1:22" ht="18.75" customHeight="1" x14ac:dyDescent="0.25">
      <c r="A104" s="160" t="s">
        <v>169</v>
      </c>
      <c r="B104" s="165" t="s">
        <v>403</v>
      </c>
      <c r="C104" s="133" t="s">
        <v>13</v>
      </c>
      <c r="D104" s="134">
        <v>11934.5</v>
      </c>
      <c r="E104" s="134">
        <v>10982.6</v>
      </c>
      <c r="F104" s="135">
        <f t="shared" si="10"/>
        <v>0.92023964137584313</v>
      </c>
      <c r="G104" s="193">
        <v>1</v>
      </c>
      <c r="H104" s="116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</row>
    <row r="105" spans="1:22" ht="16.5" customHeight="1" x14ac:dyDescent="0.25">
      <c r="A105" s="109"/>
      <c r="B105" s="171"/>
      <c r="C105" s="133" t="s">
        <v>14</v>
      </c>
      <c r="D105" s="134">
        <v>4973</v>
      </c>
      <c r="E105" s="134">
        <v>4525.7</v>
      </c>
      <c r="F105" s="135">
        <f t="shared" si="10"/>
        <v>0.9100542931831892</v>
      </c>
      <c r="G105" s="196"/>
      <c r="H105" s="117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</row>
    <row r="106" spans="1:22" ht="15" customHeight="1" x14ac:dyDescent="0.25">
      <c r="A106" s="123" t="s">
        <v>75</v>
      </c>
      <c r="B106" s="124" t="str">
        <f>'Цел.пок-ли'!B347</f>
        <v>МП "Экономический потенциал"</v>
      </c>
      <c r="C106" s="125" t="s">
        <v>12</v>
      </c>
      <c r="D106" s="126">
        <f>D107+D108</f>
        <v>1637.2</v>
      </c>
      <c r="E106" s="126">
        <f>E107+E108</f>
        <v>1637.2</v>
      </c>
      <c r="F106" s="127">
        <f t="shared" si="10"/>
        <v>1</v>
      </c>
      <c r="G106" s="102"/>
      <c r="H106" s="107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</row>
    <row r="107" spans="1:22" x14ac:dyDescent="0.25">
      <c r="A107" s="123"/>
      <c r="B107" s="124"/>
      <c r="C107" s="125" t="s">
        <v>13</v>
      </c>
      <c r="D107" s="126">
        <f>D111</f>
        <v>1599.7</v>
      </c>
      <c r="E107" s="126">
        <f>E111</f>
        <v>1599.7</v>
      </c>
      <c r="F107" s="127">
        <f t="shared" si="10"/>
        <v>1</v>
      </c>
      <c r="G107" s="103"/>
      <c r="H107" s="108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</row>
    <row r="108" spans="1:22" x14ac:dyDescent="0.25">
      <c r="A108" s="123"/>
      <c r="B108" s="124"/>
      <c r="C108" s="125" t="s">
        <v>14</v>
      </c>
      <c r="D108" s="126">
        <f>D112</f>
        <v>37.5</v>
      </c>
      <c r="E108" s="126">
        <f>E112</f>
        <v>37.5</v>
      </c>
      <c r="F108" s="127">
        <f t="shared" si="10"/>
        <v>1</v>
      </c>
      <c r="G108" s="103"/>
      <c r="H108" s="108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</row>
    <row r="109" spans="1:22" x14ac:dyDescent="0.25">
      <c r="A109" s="123"/>
      <c r="B109" s="124"/>
      <c r="C109" s="125" t="s">
        <v>17</v>
      </c>
      <c r="D109" s="126" t="s">
        <v>198</v>
      </c>
      <c r="E109" s="126" t="s">
        <v>198</v>
      </c>
      <c r="F109" s="127" t="s">
        <v>198</v>
      </c>
      <c r="G109" s="118"/>
      <c r="H109" s="112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</row>
    <row r="110" spans="1:22" ht="15" customHeight="1" x14ac:dyDescent="0.25">
      <c r="A110" s="197" t="s">
        <v>172</v>
      </c>
      <c r="B110" s="198" t="str">
        <f>'Цел.пок-ли'!B352</f>
        <v>Подпрограмма № 1 «Создание условий для ведения бизнеса на территории города Апатиты»</v>
      </c>
      <c r="C110" s="199" t="s">
        <v>12</v>
      </c>
      <c r="D110" s="192">
        <f>D111+D112</f>
        <v>1637.2</v>
      </c>
      <c r="E110" s="192">
        <f>E111+E112</f>
        <v>1637.2</v>
      </c>
      <c r="F110" s="189">
        <f>E110/D110</f>
        <v>1</v>
      </c>
      <c r="G110" s="136">
        <v>1</v>
      </c>
      <c r="H110" s="116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</row>
    <row r="111" spans="1:22" x14ac:dyDescent="0.25">
      <c r="A111" s="200"/>
      <c r="B111" s="201"/>
      <c r="C111" s="199" t="s">
        <v>13</v>
      </c>
      <c r="D111" s="192">
        <v>1599.7</v>
      </c>
      <c r="E111" s="192">
        <v>1599.7</v>
      </c>
      <c r="F111" s="189">
        <f>E111/D111</f>
        <v>1</v>
      </c>
      <c r="G111" s="137"/>
      <c r="H111" s="200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</row>
    <row r="112" spans="1:22" x14ac:dyDescent="0.25">
      <c r="A112" s="200"/>
      <c r="B112" s="201"/>
      <c r="C112" s="199" t="s">
        <v>14</v>
      </c>
      <c r="D112" s="192">
        <v>37.5</v>
      </c>
      <c r="E112" s="192">
        <v>37.5</v>
      </c>
      <c r="F112" s="189">
        <f>E112/D112</f>
        <v>1</v>
      </c>
      <c r="G112" s="137"/>
      <c r="H112" s="200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</row>
    <row r="113" spans="1:22" x14ac:dyDescent="0.25">
      <c r="A113" s="200"/>
      <c r="B113" s="201"/>
      <c r="C113" s="199" t="s">
        <v>17</v>
      </c>
      <c r="D113" s="192" t="s">
        <v>198</v>
      </c>
      <c r="E113" s="192" t="s">
        <v>198</v>
      </c>
      <c r="F113" s="189" t="s">
        <v>198</v>
      </c>
      <c r="G113" s="138"/>
      <c r="H113" s="172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</row>
    <row r="114" spans="1:22" ht="30" x14ac:dyDescent="0.25">
      <c r="A114" s="199" t="s">
        <v>173</v>
      </c>
      <c r="B114" s="202" t="str">
        <f>'Цел.пок-ли'!B365</f>
        <v>Подпрограмма № 2 «Формирование благоприятной инвестиционной среды»</v>
      </c>
      <c r="C114" s="199" t="s">
        <v>13</v>
      </c>
      <c r="D114" s="192" t="s">
        <v>198</v>
      </c>
      <c r="E114" s="192" t="s">
        <v>198</v>
      </c>
      <c r="F114" s="189" t="s">
        <v>199</v>
      </c>
      <c r="G114" s="189">
        <v>1</v>
      </c>
      <c r="H114" s="203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</row>
    <row r="115" spans="1:22" ht="38.25" customHeight="1" x14ac:dyDescent="0.25">
      <c r="A115" s="133" t="s">
        <v>175</v>
      </c>
      <c r="B115" s="195" t="str">
        <f>'Цел.пок-ли'!B374</f>
        <v>Подпрограмма № 3 «Развитие туризма»</v>
      </c>
      <c r="C115" s="133" t="s">
        <v>13</v>
      </c>
      <c r="D115" s="134" t="s">
        <v>198</v>
      </c>
      <c r="E115" s="134" t="s">
        <v>198</v>
      </c>
      <c r="F115" s="135" t="s">
        <v>199</v>
      </c>
      <c r="G115" s="135">
        <v>0.86699999999999999</v>
      </c>
      <c r="H115" s="94" t="s">
        <v>716</v>
      </c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</row>
    <row r="116" spans="1:22" x14ac:dyDescent="0.25">
      <c r="A116" s="123" t="s">
        <v>76</v>
      </c>
      <c r="B116" s="124" t="str">
        <f>'Цел.пок-ли'!B386</f>
        <v xml:space="preserve">МП «Муниципальное управление»  </v>
      </c>
      <c r="C116" s="125" t="s">
        <v>12</v>
      </c>
      <c r="D116" s="126">
        <f>D117+D118+D119</f>
        <v>340415.19999999995</v>
      </c>
      <c r="E116" s="126">
        <f>E117+E118+E119</f>
        <v>328106.40000000002</v>
      </c>
      <c r="F116" s="127">
        <f t="shared" ref="F116:F148" si="11">E116/D116</f>
        <v>0.96384180259870911</v>
      </c>
      <c r="G116" s="102"/>
      <c r="H116" s="107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</row>
    <row r="117" spans="1:22" x14ac:dyDescent="0.25">
      <c r="A117" s="123"/>
      <c r="B117" s="124"/>
      <c r="C117" s="125" t="s">
        <v>13</v>
      </c>
      <c r="D117" s="126">
        <f>D120+D122+D127</f>
        <v>199498.6</v>
      </c>
      <c r="E117" s="126">
        <f>E120+E122+E127</f>
        <v>197229</v>
      </c>
      <c r="F117" s="127">
        <f t="shared" si="11"/>
        <v>0.98862347906200843</v>
      </c>
      <c r="G117" s="103"/>
      <c r="H117" s="108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</row>
    <row r="118" spans="1:22" x14ac:dyDescent="0.25">
      <c r="A118" s="123"/>
      <c r="B118" s="124"/>
      <c r="C118" s="125" t="s">
        <v>14</v>
      </c>
      <c r="D118" s="126">
        <f>D123</f>
        <v>124332</v>
      </c>
      <c r="E118" s="126">
        <f>E123</f>
        <v>114590.2</v>
      </c>
      <c r="F118" s="127">
        <f t="shared" si="11"/>
        <v>0.921646880931699</v>
      </c>
      <c r="G118" s="103"/>
      <c r="H118" s="108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</row>
    <row r="119" spans="1:22" ht="15" customHeight="1" x14ac:dyDescent="0.25">
      <c r="A119" s="123"/>
      <c r="B119" s="124"/>
      <c r="C119" s="125" t="s">
        <v>17</v>
      </c>
      <c r="D119" s="126">
        <f>D124</f>
        <v>16584.599999999999</v>
      </c>
      <c r="E119" s="126">
        <f>E124</f>
        <v>16287.2</v>
      </c>
      <c r="F119" s="127">
        <f t="shared" si="11"/>
        <v>0.98206770136150423</v>
      </c>
      <c r="G119" s="118"/>
      <c r="H119" s="112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</row>
    <row r="120" spans="1:22" ht="73.5" customHeight="1" x14ac:dyDescent="0.25">
      <c r="A120" s="194" t="s">
        <v>186</v>
      </c>
      <c r="B120" s="204" t="str">
        <f>'Цел.пок-ли'!B392</f>
        <v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v>
      </c>
      <c r="C120" s="133" t="s">
        <v>13</v>
      </c>
      <c r="D120" s="134">
        <v>5759.8</v>
      </c>
      <c r="E120" s="134">
        <v>5545.6</v>
      </c>
      <c r="F120" s="135">
        <f t="shared" si="11"/>
        <v>0.96281120872252512</v>
      </c>
      <c r="G120" s="135">
        <v>1</v>
      </c>
      <c r="H120" s="94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</row>
    <row r="121" spans="1:22" ht="16.5" customHeight="1" x14ac:dyDescent="0.25">
      <c r="A121" s="197" t="s">
        <v>237</v>
      </c>
      <c r="B121" s="205" t="str">
        <f>'Цел.пок-ли'!B397</f>
        <v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121" s="199" t="s">
        <v>12</v>
      </c>
      <c r="D121" s="192">
        <f>D122+D123+D124</f>
        <v>265503.2</v>
      </c>
      <c r="E121" s="192">
        <f>E122+E123+E124</f>
        <v>254434.3</v>
      </c>
      <c r="F121" s="189">
        <f t="shared" si="11"/>
        <v>0.9583097303535324</v>
      </c>
      <c r="G121" s="136">
        <v>0.76</v>
      </c>
      <c r="H121" s="174" t="s">
        <v>673</v>
      </c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</row>
    <row r="122" spans="1:22" ht="18" customHeight="1" x14ac:dyDescent="0.25">
      <c r="A122" s="200"/>
      <c r="B122" s="206"/>
      <c r="C122" s="199" t="s">
        <v>13</v>
      </c>
      <c r="D122" s="192">
        <v>124586.6</v>
      </c>
      <c r="E122" s="192">
        <v>123556.9</v>
      </c>
      <c r="F122" s="189">
        <f t="shared" si="11"/>
        <v>0.99173506621097285</v>
      </c>
      <c r="G122" s="137"/>
      <c r="H122" s="175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</row>
    <row r="123" spans="1:22" ht="16.5" customHeight="1" x14ac:dyDescent="0.25">
      <c r="A123" s="200"/>
      <c r="B123" s="206"/>
      <c r="C123" s="199" t="s">
        <v>14</v>
      </c>
      <c r="D123" s="192">
        <v>124332</v>
      </c>
      <c r="E123" s="192">
        <v>114590.2</v>
      </c>
      <c r="F123" s="189">
        <f t="shared" si="11"/>
        <v>0.921646880931699</v>
      </c>
      <c r="G123" s="137"/>
      <c r="H123" s="175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</row>
    <row r="124" spans="1:22" ht="24" customHeight="1" x14ac:dyDescent="0.25">
      <c r="A124" s="172"/>
      <c r="B124" s="207"/>
      <c r="C124" s="199" t="s">
        <v>17</v>
      </c>
      <c r="D124" s="192">
        <v>16584.599999999999</v>
      </c>
      <c r="E124" s="192">
        <v>16287.2</v>
      </c>
      <c r="F124" s="189">
        <f t="shared" si="11"/>
        <v>0.98206770136150423</v>
      </c>
      <c r="G124" s="138"/>
      <c r="H124" s="10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</row>
    <row r="125" spans="1:22" ht="85.5" customHeight="1" x14ac:dyDescent="0.25">
      <c r="A125" s="208" t="s">
        <v>238</v>
      </c>
      <c r="B125" s="204" t="s">
        <v>417</v>
      </c>
      <c r="C125" s="133" t="s">
        <v>13</v>
      </c>
      <c r="D125" s="134" t="s">
        <v>198</v>
      </c>
      <c r="E125" s="134" t="s">
        <v>198</v>
      </c>
      <c r="F125" s="134" t="s">
        <v>198</v>
      </c>
      <c r="G125" s="134" t="s">
        <v>198</v>
      </c>
      <c r="H125" s="95" t="s">
        <v>676</v>
      </c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</row>
    <row r="126" spans="1:22" ht="58.5" customHeight="1" x14ac:dyDescent="0.25">
      <c r="A126" s="208" t="s">
        <v>239</v>
      </c>
      <c r="B126" s="209" t="s">
        <v>471</v>
      </c>
      <c r="C126" s="133" t="s">
        <v>13</v>
      </c>
      <c r="D126" s="134" t="s">
        <v>198</v>
      </c>
      <c r="E126" s="134" t="s">
        <v>198</v>
      </c>
      <c r="F126" s="134" t="s">
        <v>198</v>
      </c>
      <c r="G126" s="134" t="s">
        <v>198</v>
      </c>
      <c r="H126" s="95" t="s">
        <v>676</v>
      </c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</row>
    <row r="127" spans="1:22" ht="87.75" customHeight="1" x14ac:dyDescent="0.25">
      <c r="A127" s="208" t="s">
        <v>653</v>
      </c>
      <c r="B127" s="209" t="s">
        <v>654</v>
      </c>
      <c r="C127" s="133" t="s">
        <v>13</v>
      </c>
      <c r="D127" s="134">
        <v>69152.2</v>
      </c>
      <c r="E127" s="134">
        <v>68126.5</v>
      </c>
      <c r="F127" s="135">
        <f>E127/D127</f>
        <v>0.98516750009399556</v>
      </c>
      <c r="G127" s="190">
        <v>0.9</v>
      </c>
      <c r="H127" s="94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</row>
    <row r="128" spans="1:22" s="120" customFormat="1" ht="15" customHeight="1" x14ac:dyDescent="0.25">
      <c r="A128" s="123" t="s">
        <v>78</v>
      </c>
      <c r="B128" s="154" t="str">
        <f>'Цел.пок-ли'!B433</f>
        <v>МП «Управление муниципальными финансами»</v>
      </c>
      <c r="C128" s="125" t="s">
        <v>12</v>
      </c>
      <c r="D128" s="126">
        <f>D129</f>
        <v>589.29999999999995</v>
      </c>
      <c r="E128" s="126">
        <f>E129</f>
        <v>589.29999999999995</v>
      </c>
      <c r="F128" s="127">
        <f t="shared" si="11"/>
        <v>1</v>
      </c>
      <c r="G128" s="102"/>
      <c r="H128" s="107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</row>
    <row r="129" spans="1:22" s="120" customFormat="1" x14ac:dyDescent="0.25">
      <c r="A129" s="123"/>
      <c r="B129" s="158"/>
      <c r="C129" s="125" t="s">
        <v>13</v>
      </c>
      <c r="D129" s="126">
        <f>D132</f>
        <v>589.29999999999995</v>
      </c>
      <c r="E129" s="126">
        <f>E132</f>
        <v>589.29999999999995</v>
      </c>
      <c r="F129" s="127">
        <f t="shared" si="11"/>
        <v>1</v>
      </c>
      <c r="G129" s="103"/>
      <c r="H129" s="108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</row>
    <row r="130" spans="1:22" s="120" customFormat="1" x14ac:dyDescent="0.25">
      <c r="A130" s="123"/>
      <c r="B130" s="159"/>
      <c r="C130" s="125" t="s">
        <v>14</v>
      </c>
      <c r="D130" s="126" t="str">
        <f>D133</f>
        <v xml:space="preserve"> -</v>
      </c>
      <c r="E130" s="126" t="str">
        <f>E133</f>
        <v xml:space="preserve"> - </v>
      </c>
      <c r="F130" s="127" t="s">
        <v>198</v>
      </c>
      <c r="G130" s="118"/>
      <c r="H130" s="112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</row>
    <row r="131" spans="1:22" ht="16.5" customHeight="1" x14ac:dyDescent="0.25">
      <c r="A131" s="131" t="s">
        <v>187</v>
      </c>
      <c r="B131" s="132" t="str">
        <f>'Цел.пок-ли'!B440</f>
        <v>Подпрограмма «Повышение эффективности бюджетных расходов»</v>
      </c>
      <c r="C131" s="133" t="s">
        <v>12</v>
      </c>
      <c r="D131" s="134">
        <f>D132</f>
        <v>589.29999999999995</v>
      </c>
      <c r="E131" s="134">
        <f>E132</f>
        <v>589.29999999999995</v>
      </c>
      <c r="F131" s="135">
        <f t="shared" si="11"/>
        <v>1</v>
      </c>
      <c r="G131" s="161">
        <v>1</v>
      </c>
      <c r="H131" s="174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</row>
    <row r="132" spans="1:22" x14ac:dyDescent="0.25">
      <c r="A132" s="131"/>
      <c r="B132" s="132"/>
      <c r="C132" s="133" t="s">
        <v>13</v>
      </c>
      <c r="D132" s="134">
        <v>589.29999999999995</v>
      </c>
      <c r="E132" s="134">
        <v>589.29999999999995</v>
      </c>
      <c r="F132" s="135">
        <f>E132/D132</f>
        <v>1</v>
      </c>
      <c r="G132" s="162"/>
      <c r="H132" s="175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</row>
    <row r="133" spans="1:22" ht="18" customHeight="1" x14ac:dyDescent="0.25">
      <c r="A133" s="131"/>
      <c r="B133" s="132"/>
      <c r="C133" s="133" t="s">
        <v>14</v>
      </c>
      <c r="D133" s="134" t="s">
        <v>198</v>
      </c>
      <c r="E133" s="134" t="s">
        <v>207</v>
      </c>
      <c r="F133" s="135" t="s">
        <v>198</v>
      </c>
      <c r="G133" s="188"/>
      <c r="H133" s="210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</row>
    <row r="134" spans="1:22" x14ac:dyDescent="0.25">
      <c r="A134" s="123" t="s">
        <v>80</v>
      </c>
      <c r="B134" s="124" t="str">
        <f>'Цел.пок-ли'!B471</f>
        <v>МП "Информационное общество"</v>
      </c>
      <c r="C134" s="125" t="s">
        <v>12</v>
      </c>
      <c r="D134" s="126">
        <f>D135</f>
        <v>958.4</v>
      </c>
      <c r="E134" s="126">
        <f>E135</f>
        <v>947.6</v>
      </c>
      <c r="F134" s="127">
        <f t="shared" si="11"/>
        <v>0.98873121869782976</v>
      </c>
      <c r="G134" s="102"/>
      <c r="H134" s="107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</row>
    <row r="135" spans="1:22" x14ac:dyDescent="0.25">
      <c r="A135" s="123"/>
      <c r="B135" s="124"/>
      <c r="C135" s="125" t="s">
        <v>13</v>
      </c>
      <c r="D135" s="126">
        <f>D136+D140</f>
        <v>958.4</v>
      </c>
      <c r="E135" s="126">
        <f>E136+E140</f>
        <v>947.6</v>
      </c>
      <c r="F135" s="127">
        <f t="shared" si="11"/>
        <v>0.98873121869782976</v>
      </c>
      <c r="G135" s="103"/>
      <c r="H135" s="108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</row>
    <row r="136" spans="1:22" ht="24.75" customHeight="1" x14ac:dyDescent="0.25">
      <c r="A136" s="131" t="s">
        <v>191</v>
      </c>
      <c r="B136" s="132" t="s">
        <v>406</v>
      </c>
      <c r="C136" s="133" t="s">
        <v>12</v>
      </c>
      <c r="D136" s="134">
        <f>D137</f>
        <v>750.4</v>
      </c>
      <c r="E136" s="134">
        <f>E137</f>
        <v>739.6</v>
      </c>
      <c r="F136" s="135">
        <f>E136/D136</f>
        <v>0.98560767590618348</v>
      </c>
      <c r="G136" s="161">
        <v>0.75</v>
      </c>
      <c r="H136" s="9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</row>
    <row r="137" spans="1:22" ht="36.75" customHeight="1" x14ac:dyDescent="0.25">
      <c r="A137" s="131"/>
      <c r="B137" s="132"/>
      <c r="C137" s="133" t="s">
        <v>13</v>
      </c>
      <c r="D137" s="176">
        <v>750.4</v>
      </c>
      <c r="E137" s="176">
        <v>739.6</v>
      </c>
      <c r="F137" s="135">
        <f>E137/D137</f>
        <v>0.98560767590618348</v>
      </c>
      <c r="G137" s="162"/>
      <c r="H137" s="100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</row>
    <row r="138" spans="1:22" ht="24.75" customHeight="1" x14ac:dyDescent="0.25">
      <c r="A138" s="131" t="s">
        <v>247</v>
      </c>
      <c r="B138" s="132" t="str">
        <f>'Цел.пок-ли'!B485</f>
        <v>Подпрограмма 2 «Развитие системы  предоставления государственных и муниципальных услуг по принципу «одного окна»</v>
      </c>
      <c r="C138" s="133" t="s">
        <v>12</v>
      </c>
      <c r="D138" s="134" t="str">
        <f>D139</f>
        <v xml:space="preserve"> -</v>
      </c>
      <c r="E138" s="134" t="str">
        <f>E139</f>
        <v xml:space="preserve"> -</v>
      </c>
      <c r="F138" s="135" t="s">
        <v>198</v>
      </c>
      <c r="G138" s="161" t="s">
        <v>198</v>
      </c>
      <c r="H138" s="174" t="s">
        <v>770</v>
      </c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</row>
    <row r="139" spans="1:22" ht="35.25" customHeight="1" x14ac:dyDescent="0.25">
      <c r="A139" s="131"/>
      <c r="B139" s="132"/>
      <c r="C139" s="133" t="s">
        <v>13</v>
      </c>
      <c r="D139" s="176" t="s">
        <v>198</v>
      </c>
      <c r="E139" s="176" t="s">
        <v>198</v>
      </c>
      <c r="F139" s="135" t="s">
        <v>198</v>
      </c>
      <c r="G139" s="162"/>
      <c r="H139" s="175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</row>
    <row r="140" spans="1:22" ht="24.75" customHeight="1" x14ac:dyDescent="0.25">
      <c r="A140" s="131" t="s">
        <v>252</v>
      </c>
      <c r="B140" s="132" t="s">
        <v>418</v>
      </c>
      <c r="C140" s="133" t="s">
        <v>12</v>
      </c>
      <c r="D140" s="134">
        <f>D141</f>
        <v>208</v>
      </c>
      <c r="E140" s="134">
        <f>E141</f>
        <v>208</v>
      </c>
      <c r="F140" s="135">
        <f>E140/D140</f>
        <v>1</v>
      </c>
      <c r="G140" s="161" t="s">
        <v>198</v>
      </c>
      <c r="H140" s="174" t="s">
        <v>708</v>
      </c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</row>
    <row r="141" spans="1:22" ht="57.75" customHeight="1" x14ac:dyDescent="0.25">
      <c r="A141" s="131"/>
      <c r="B141" s="132"/>
      <c r="C141" s="133" t="s">
        <v>13</v>
      </c>
      <c r="D141" s="134">
        <v>208</v>
      </c>
      <c r="E141" s="134">
        <v>208</v>
      </c>
      <c r="F141" s="135">
        <f>E141/D141</f>
        <v>1</v>
      </c>
      <c r="G141" s="162"/>
      <c r="H141" s="175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</row>
    <row r="142" spans="1:22" ht="14.25" customHeight="1" x14ac:dyDescent="0.25">
      <c r="A142" s="96" t="s">
        <v>240</v>
      </c>
      <c r="B142" s="154" t="str">
        <f>'Цел.пок-ли'!B500</f>
        <v>МП «Социальная поддержка граждан и социально-ориентированных организаций»</v>
      </c>
      <c r="C142" s="125" t="s">
        <v>12</v>
      </c>
      <c r="D142" s="126">
        <f>D144+D143</f>
        <v>27018.2</v>
      </c>
      <c r="E142" s="126">
        <f>E144+E143</f>
        <v>26048.800000000003</v>
      </c>
      <c r="F142" s="127">
        <f t="shared" si="11"/>
        <v>0.9641204817493394</v>
      </c>
      <c r="G142" s="121"/>
      <c r="H142" s="107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</row>
    <row r="143" spans="1:22" x14ac:dyDescent="0.25">
      <c r="A143" s="97"/>
      <c r="B143" s="158"/>
      <c r="C143" s="125" t="s">
        <v>13</v>
      </c>
      <c r="D143" s="126">
        <f>D146+D148</f>
        <v>13865</v>
      </c>
      <c r="E143" s="126">
        <f>E146+E148</f>
        <v>13654.1</v>
      </c>
      <c r="F143" s="127">
        <f t="shared" si="11"/>
        <v>0.98478903714388755</v>
      </c>
      <c r="G143" s="122"/>
      <c r="H143" s="108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</row>
    <row r="144" spans="1:22" x14ac:dyDescent="0.25">
      <c r="A144" s="97"/>
      <c r="B144" s="158"/>
      <c r="C144" s="125" t="s">
        <v>14</v>
      </c>
      <c r="D144" s="126">
        <f>D147</f>
        <v>13153.2</v>
      </c>
      <c r="E144" s="126">
        <f>E147</f>
        <v>12394.7</v>
      </c>
      <c r="F144" s="127">
        <f t="shared" si="11"/>
        <v>0.94233342456588509</v>
      </c>
      <c r="G144" s="122"/>
      <c r="H144" s="108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</row>
    <row r="145" spans="1:22" ht="16.5" customHeight="1" x14ac:dyDescent="0.25">
      <c r="A145" s="160" t="s">
        <v>241</v>
      </c>
      <c r="B145" s="165" t="str">
        <f>'Цел.пок-ли'!B504</f>
        <v>Подпрограмма № 1 «Социальная поддержка отдельных категорий граждан»</v>
      </c>
      <c r="C145" s="133" t="s">
        <v>12</v>
      </c>
      <c r="D145" s="134">
        <f>D146+D147</f>
        <v>24342.800000000003</v>
      </c>
      <c r="E145" s="134">
        <f>E146+E147</f>
        <v>23373.4</v>
      </c>
      <c r="F145" s="135">
        <f>E145/D145</f>
        <v>0.96017713656604819</v>
      </c>
      <c r="G145" s="161">
        <v>0.875</v>
      </c>
      <c r="H145" s="9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</row>
    <row r="146" spans="1:22" x14ac:dyDescent="0.25">
      <c r="A146" s="105"/>
      <c r="B146" s="170"/>
      <c r="C146" s="133" t="s">
        <v>13</v>
      </c>
      <c r="D146" s="134">
        <v>11189.6</v>
      </c>
      <c r="E146" s="134">
        <v>10978.7</v>
      </c>
      <c r="F146" s="135">
        <f t="shared" si="11"/>
        <v>0.98115214127404027</v>
      </c>
      <c r="G146" s="162"/>
      <c r="H146" s="100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</row>
    <row r="147" spans="1:22" ht="15.75" customHeight="1" x14ac:dyDescent="0.25">
      <c r="A147" s="105"/>
      <c r="B147" s="170"/>
      <c r="C147" s="133" t="s">
        <v>14</v>
      </c>
      <c r="D147" s="134">
        <v>13153.2</v>
      </c>
      <c r="E147" s="134">
        <v>12394.7</v>
      </c>
      <c r="F147" s="135">
        <f t="shared" si="11"/>
        <v>0.94233342456588509</v>
      </c>
      <c r="G147" s="162"/>
      <c r="H147" s="100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</row>
    <row r="148" spans="1:22" ht="30.75" customHeight="1" x14ac:dyDescent="0.25">
      <c r="A148" s="133" t="s">
        <v>242</v>
      </c>
      <c r="B148" s="195" t="str">
        <f>'Цел.пок-ли'!B521</f>
        <v>Подпрограмма № 2 «Социальная поддержка социально ориентированных организаций»</v>
      </c>
      <c r="C148" s="133" t="s">
        <v>13</v>
      </c>
      <c r="D148" s="134">
        <v>2675.4</v>
      </c>
      <c r="E148" s="134">
        <v>2675.4</v>
      </c>
      <c r="F148" s="135">
        <f t="shared" si="11"/>
        <v>1</v>
      </c>
      <c r="G148" s="135">
        <v>0.85699999999999998</v>
      </c>
      <c r="H148" s="94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</row>
    <row r="149" spans="1:22" s="120" customFormat="1" ht="15" hidden="1" customHeight="1" x14ac:dyDescent="0.25">
      <c r="A149" s="123" t="s">
        <v>300</v>
      </c>
      <c r="B149" s="124" t="s">
        <v>408</v>
      </c>
      <c r="C149" s="125" t="s">
        <v>12</v>
      </c>
      <c r="D149" s="126" t="s">
        <v>198</v>
      </c>
      <c r="E149" s="126" t="s">
        <v>207</v>
      </c>
      <c r="F149" s="127" t="s">
        <v>198</v>
      </c>
      <c r="G149" s="102"/>
      <c r="H149" s="128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</row>
    <row r="150" spans="1:22" s="120" customFormat="1" hidden="1" x14ac:dyDescent="0.25">
      <c r="A150" s="123"/>
      <c r="B150" s="124"/>
      <c r="C150" s="125" t="s">
        <v>13</v>
      </c>
      <c r="D150" s="126" t="s">
        <v>198</v>
      </c>
      <c r="E150" s="126" t="s">
        <v>198</v>
      </c>
      <c r="F150" s="127" t="s">
        <v>198</v>
      </c>
      <c r="G150" s="103"/>
      <c r="H150" s="12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</row>
    <row r="151" spans="1:22" s="120" customFormat="1" ht="44.25" hidden="1" customHeight="1" x14ac:dyDescent="0.25">
      <c r="A151" s="123"/>
      <c r="B151" s="124"/>
      <c r="C151" s="125" t="s">
        <v>14</v>
      </c>
      <c r="D151" s="126" t="str">
        <f>D154</f>
        <v xml:space="preserve"> -</v>
      </c>
      <c r="E151" s="126" t="str">
        <f>E154</f>
        <v xml:space="preserve"> - </v>
      </c>
      <c r="F151" s="127" t="s">
        <v>198</v>
      </c>
      <c r="G151" s="118"/>
      <c r="H151" s="130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</row>
    <row r="152" spans="1:22" ht="17.25" hidden="1" customHeight="1" x14ac:dyDescent="0.25">
      <c r="A152" s="131" t="s">
        <v>301</v>
      </c>
      <c r="B152" s="132" t="s">
        <v>413</v>
      </c>
      <c r="C152" s="133" t="s">
        <v>12</v>
      </c>
      <c r="D152" s="134" t="s">
        <v>198</v>
      </c>
      <c r="E152" s="134" t="s">
        <v>198</v>
      </c>
      <c r="F152" s="135" t="s">
        <v>198</v>
      </c>
      <c r="G152" s="136">
        <v>0.83299999999999996</v>
      </c>
      <c r="H152" s="99" t="s">
        <v>430</v>
      </c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</row>
    <row r="153" spans="1:22" ht="15.75" hidden="1" customHeight="1" x14ac:dyDescent="0.25">
      <c r="A153" s="131"/>
      <c r="B153" s="132"/>
      <c r="C153" s="133" t="s">
        <v>13</v>
      </c>
      <c r="D153" s="134" t="s">
        <v>198</v>
      </c>
      <c r="E153" s="134" t="s">
        <v>198</v>
      </c>
      <c r="F153" s="135" t="s">
        <v>198</v>
      </c>
      <c r="G153" s="137"/>
      <c r="H153" s="100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</row>
    <row r="154" spans="1:22" ht="15.75" hidden="1" customHeight="1" x14ac:dyDescent="0.25">
      <c r="A154" s="131"/>
      <c r="B154" s="132"/>
      <c r="C154" s="133" t="s">
        <v>14</v>
      </c>
      <c r="D154" s="134" t="s">
        <v>198</v>
      </c>
      <c r="E154" s="134" t="s">
        <v>207</v>
      </c>
      <c r="F154" s="135" t="s">
        <v>198</v>
      </c>
      <c r="G154" s="138"/>
      <c r="H154" s="111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</row>
    <row r="155" spans="1:22" s="120" customFormat="1" ht="15" customHeight="1" x14ac:dyDescent="0.25">
      <c r="A155" s="96" t="s">
        <v>300</v>
      </c>
      <c r="B155" s="154" t="s">
        <v>409</v>
      </c>
      <c r="C155" s="125" t="s">
        <v>12</v>
      </c>
      <c r="D155" s="126">
        <f>D156+D157+D158</f>
        <v>20368.800000000003</v>
      </c>
      <c r="E155" s="126">
        <f>E156+E157+E158</f>
        <v>20368.800000000003</v>
      </c>
      <c r="F155" s="127">
        <f t="shared" ref="F155:F160" si="12">E155/D155</f>
        <v>1</v>
      </c>
      <c r="G155" s="102">
        <v>1</v>
      </c>
      <c r="H155" s="107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</row>
    <row r="156" spans="1:22" s="120" customFormat="1" x14ac:dyDescent="0.25">
      <c r="A156" s="97"/>
      <c r="B156" s="158"/>
      <c r="C156" s="125" t="s">
        <v>13</v>
      </c>
      <c r="D156" s="126">
        <v>920.9</v>
      </c>
      <c r="E156" s="126">
        <v>920.9</v>
      </c>
      <c r="F156" s="127">
        <f t="shared" si="12"/>
        <v>1</v>
      </c>
      <c r="G156" s="103"/>
      <c r="H156" s="108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</row>
    <row r="157" spans="1:22" s="120" customFormat="1" ht="18" customHeight="1" x14ac:dyDescent="0.25">
      <c r="A157" s="97"/>
      <c r="B157" s="158"/>
      <c r="C157" s="125" t="s">
        <v>14</v>
      </c>
      <c r="D157" s="126">
        <v>19447.900000000001</v>
      </c>
      <c r="E157" s="126">
        <v>19447.900000000001</v>
      </c>
      <c r="F157" s="127">
        <f t="shared" si="12"/>
        <v>1</v>
      </c>
      <c r="G157" s="103"/>
      <c r="H157" s="108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</row>
    <row r="158" spans="1:22" s="120" customFormat="1" ht="28.5" customHeight="1" x14ac:dyDescent="0.25">
      <c r="A158" s="109"/>
      <c r="B158" s="171"/>
      <c r="C158" s="125" t="s">
        <v>17</v>
      </c>
      <c r="D158" s="126">
        <v>0</v>
      </c>
      <c r="E158" s="126">
        <v>0</v>
      </c>
      <c r="F158" s="127" t="s">
        <v>198</v>
      </c>
      <c r="G158" s="105"/>
      <c r="H158" s="105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</row>
    <row r="159" spans="1:22" s="120" customFormat="1" ht="15" customHeight="1" x14ac:dyDescent="0.25">
      <c r="A159" s="96" t="s">
        <v>320</v>
      </c>
      <c r="B159" s="154" t="s">
        <v>410</v>
      </c>
      <c r="C159" s="125" t="s">
        <v>12</v>
      </c>
      <c r="D159" s="126">
        <f>D160+D161</f>
        <v>99704.6</v>
      </c>
      <c r="E159" s="126">
        <f>E160+E161</f>
        <v>93598.700000000012</v>
      </c>
      <c r="F159" s="127">
        <f t="shared" si="12"/>
        <v>0.93876009732750554</v>
      </c>
      <c r="G159" s="121"/>
      <c r="H159" s="13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</row>
    <row r="160" spans="1:22" s="120" customFormat="1" ht="15" customHeight="1" x14ac:dyDescent="0.25">
      <c r="A160" s="97"/>
      <c r="B160" s="158"/>
      <c r="C160" s="125" t="s">
        <v>13</v>
      </c>
      <c r="D160" s="126">
        <f>D163+D165</f>
        <v>99659</v>
      </c>
      <c r="E160" s="126">
        <f>E163+E165</f>
        <v>93553.1</v>
      </c>
      <c r="F160" s="127">
        <f t="shared" si="12"/>
        <v>0.93873207638045741</v>
      </c>
      <c r="G160" s="122"/>
      <c r="H160" s="13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</row>
    <row r="161" spans="1:22" s="120" customFormat="1" ht="50.25" customHeight="1" x14ac:dyDescent="0.25">
      <c r="A161" s="97"/>
      <c r="B161" s="158"/>
      <c r="C161" s="125" t="s">
        <v>14</v>
      </c>
      <c r="D161" s="126">
        <f>D164</f>
        <v>45.6</v>
      </c>
      <c r="E161" s="126">
        <f>E164</f>
        <v>45.6</v>
      </c>
      <c r="F161" s="127">
        <f>E161/D161</f>
        <v>1</v>
      </c>
      <c r="G161" s="122"/>
      <c r="H161" s="13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</row>
    <row r="162" spans="1:22" s="120" customFormat="1" ht="27" customHeight="1" x14ac:dyDescent="0.25">
      <c r="A162" s="160" t="s">
        <v>640</v>
      </c>
      <c r="B162" s="165" t="s">
        <v>412</v>
      </c>
      <c r="C162" s="133" t="s">
        <v>12</v>
      </c>
      <c r="D162" s="134">
        <f>D163+D164</f>
        <v>44244.299999999996</v>
      </c>
      <c r="E162" s="134">
        <f>E163+E164</f>
        <v>38693</v>
      </c>
      <c r="F162" s="135">
        <f>E162/D162</f>
        <v>0.87453073051217911</v>
      </c>
      <c r="G162" s="161">
        <v>0.56699999999999995</v>
      </c>
      <c r="H162" s="174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</row>
    <row r="163" spans="1:22" s="120" customFormat="1" ht="22.5" customHeight="1" x14ac:dyDescent="0.25">
      <c r="A163" s="105"/>
      <c r="B163" s="170"/>
      <c r="C163" s="133" t="s">
        <v>13</v>
      </c>
      <c r="D163" s="134">
        <v>44198.7</v>
      </c>
      <c r="E163" s="134">
        <v>38647.4</v>
      </c>
      <c r="F163" s="135">
        <f>E163/D163</f>
        <v>0.87440128329566258</v>
      </c>
      <c r="G163" s="162"/>
      <c r="H163" s="175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</row>
    <row r="164" spans="1:22" s="120" customFormat="1" ht="42" customHeight="1" x14ac:dyDescent="0.25">
      <c r="A164" s="105"/>
      <c r="B164" s="170"/>
      <c r="C164" s="133" t="s">
        <v>14</v>
      </c>
      <c r="D164" s="134">
        <v>45.6</v>
      </c>
      <c r="E164" s="134">
        <v>45.6</v>
      </c>
      <c r="F164" s="135" t="s">
        <v>198</v>
      </c>
      <c r="G164" s="162"/>
      <c r="H164" s="211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</row>
    <row r="165" spans="1:22" s="120" customFormat="1" ht="48" customHeight="1" x14ac:dyDescent="0.25">
      <c r="A165" s="133" t="s">
        <v>641</v>
      </c>
      <c r="B165" s="195" t="s">
        <v>414</v>
      </c>
      <c r="C165" s="133" t="s">
        <v>13</v>
      </c>
      <c r="D165" s="134">
        <v>55460.3</v>
      </c>
      <c r="E165" s="134">
        <v>54905.7</v>
      </c>
      <c r="F165" s="135">
        <f>E165/D165</f>
        <v>0.99000005409274727</v>
      </c>
      <c r="G165" s="135">
        <v>0.90900000000000003</v>
      </c>
      <c r="H165" s="106" t="s">
        <v>692</v>
      </c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</row>
    <row r="166" spans="1:22" s="120" customFormat="1" ht="27.75" customHeight="1" x14ac:dyDescent="0.25">
      <c r="A166" s="123" t="s">
        <v>336</v>
      </c>
      <c r="B166" s="124" t="s">
        <v>411</v>
      </c>
      <c r="C166" s="125" t="s">
        <v>12</v>
      </c>
      <c r="D166" s="126">
        <f>D167</f>
        <v>58.3</v>
      </c>
      <c r="E166" s="126">
        <f>E167</f>
        <v>58.3</v>
      </c>
      <c r="F166" s="127">
        <f>E166/D166</f>
        <v>1</v>
      </c>
      <c r="G166" s="102"/>
      <c r="H166" s="107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</row>
    <row r="167" spans="1:22" s="120" customFormat="1" ht="47.25" customHeight="1" x14ac:dyDescent="0.25">
      <c r="A167" s="123"/>
      <c r="B167" s="124"/>
      <c r="C167" s="125" t="s">
        <v>13</v>
      </c>
      <c r="D167" s="126">
        <f>D169</f>
        <v>58.3</v>
      </c>
      <c r="E167" s="126">
        <f>E169</f>
        <v>58.3</v>
      </c>
      <c r="F167" s="127">
        <f>E167/D167</f>
        <v>1</v>
      </c>
      <c r="G167" s="103"/>
      <c r="H167" s="112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</row>
    <row r="168" spans="1:22" ht="16.5" customHeight="1" x14ac:dyDescent="0.25">
      <c r="A168" s="131" t="s">
        <v>337</v>
      </c>
      <c r="B168" s="132" t="s">
        <v>421</v>
      </c>
      <c r="C168" s="133" t="s">
        <v>12</v>
      </c>
      <c r="D168" s="134">
        <f>D169</f>
        <v>58.3</v>
      </c>
      <c r="E168" s="134">
        <f>E169</f>
        <v>58.3</v>
      </c>
      <c r="F168" s="135">
        <f>E168/D168</f>
        <v>1</v>
      </c>
      <c r="G168" s="161">
        <v>1</v>
      </c>
      <c r="H168" s="9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</row>
    <row r="169" spans="1:22" ht="57.75" customHeight="1" x14ac:dyDescent="0.25">
      <c r="A169" s="131"/>
      <c r="B169" s="132"/>
      <c r="C169" s="133" t="s">
        <v>13</v>
      </c>
      <c r="D169" s="134">
        <v>58.3</v>
      </c>
      <c r="E169" s="134">
        <v>58.3</v>
      </c>
      <c r="F169" s="135">
        <f>E169/D169</f>
        <v>1</v>
      </c>
      <c r="G169" s="188"/>
      <c r="H169" s="111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</row>
    <row r="170" spans="1:22" s="120" customFormat="1" ht="15" customHeight="1" x14ac:dyDescent="0.25">
      <c r="A170" s="140"/>
      <c r="B170" s="141"/>
      <c r="C170" s="142"/>
      <c r="D170" s="143"/>
      <c r="E170" s="143"/>
      <c r="F170" s="144"/>
      <c r="G170" s="142"/>
      <c r="H170" s="142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</row>
    <row r="171" spans="1:22" s="120" customFormat="1" ht="15" customHeight="1" x14ac:dyDescent="0.25">
      <c r="A171" s="140"/>
      <c r="B171" s="141"/>
      <c r="C171" s="142"/>
      <c r="D171" s="143"/>
      <c r="E171" s="143"/>
      <c r="F171" s="144"/>
      <c r="G171" s="142"/>
      <c r="H171" s="142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</row>
    <row r="172" spans="1:22" s="120" customFormat="1" ht="15" customHeight="1" x14ac:dyDescent="0.25">
      <c r="A172" s="140"/>
      <c r="B172" s="141"/>
      <c r="C172" s="212" t="s">
        <v>424</v>
      </c>
      <c r="D172" s="213"/>
      <c r="E172" s="213"/>
      <c r="F172" s="214"/>
      <c r="G172" s="140"/>
      <c r="H172" s="140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</row>
    <row r="173" spans="1:22" ht="31.5" customHeight="1" x14ac:dyDescent="0.25">
      <c r="A173" s="145"/>
      <c r="B173" s="89"/>
      <c r="C173" s="195" t="s">
        <v>425</v>
      </c>
      <c r="D173" s="215">
        <f>D174+D175+D176</f>
        <v>3465672.62</v>
      </c>
      <c r="E173" s="215">
        <f>E174+E175+E176</f>
        <v>3318079.1500000008</v>
      </c>
      <c r="F173" s="216">
        <f>E173/D173</f>
        <v>0.95741274892837414</v>
      </c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</row>
    <row r="174" spans="1:22" x14ac:dyDescent="0.25">
      <c r="A174" s="145"/>
      <c r="B174" s="89"/>
      <c r="C174" s="195" t="s">
        <v>13</v>
      </c>
      <c r="D174" s="215">
        <f>D8+D19+D32+D46+D54+D59+D70+D82+D92+D95+D102+D107+D117+D129+D135+D143+D156+D160+D167</f>
        <v>1562387.64</v>
      </c>
      <c r="E174" s="215">
        <f>E8+E19+E32+E46+E54+E59+E70+E82+E92+E95+E102+E107+E117+E129+E135+E143+E156+E160+E167</f>
        <v>1438826.1300000004</v>
      </c>
      <c r="F174" s="216">
        <f>E174/D174</f>
        <v>0.92091494656217354</v>
      </c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</row>
    <row r="175" spans="1:22" x14ac:dyDescent="0.25">
      <c r="A175" s="145"/>
      <c r="B175" s="89"/>
      <c r="C175" s="195" t="s">
        <v>14</v>
      </c>
      <c r="D175" s="217">
        <f>D9+D20+D33+D55+D60+D71+D83+D103+D108+D118+D144+D157+D161</f>
        <v>1796071.4800000002</v>
      </c>
      <c r="E175" s="217">
        <f>E9+E20+E33+E55+E60+E71+E83+E103+E108+E118+E144+E157+E161</f>
        <v>1773037.8800000001</v>
      </c>
      <c r="F175" s="216">
        <f>E175/D175</f>
        <v>0.98717556608604462</v>
      </c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</row>
    <row r="176" spans="1:22" x14ac:dyDescent="0.25">
      <c r="A176" s="145"/>
      <c r="B176" s="89"/>
      <c r="C176" s="195" t="s">
        <v>17</v>
      </c>
      <c r="D176" s="217">
        <f>D21+D34+D119+D158</f>
        <v>107213.5</v>
      </c>
      <c r="E176" s="217">
        <f>E21+E34+E119+E158</f>
        <v>106215.14</v>
      </c>
      <c r="F176" s="216">
        <f>E176/D176</f>
        <v>0.99068811297084791</v>
      </c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</row>
    <row r="177" spans="1:22" x14ac:dyDescent="0.25">
      <c r="A177" s="145"/>
      <c r="B177" s="89"/>
      <c r="C177" s="195"/>
      <c r="D177" s="218"/>
      <c r="E177" s="218"/>
      <c r="F177" s="21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</row>
    <row r="178" spans="1:22" x14ac:dyDescent="0.25">
      <c r="A178" s="145"/>
      <c r="B178" s="89"/>
      <c r="C178" s="195" t="s">
        <v>394</v>
      </c>
      <c r="D178" s="218">
        <f>D22+D47</f>
        <v>60528.960000000006</v>
      </c>
      <c r="E178" s="218">
        <f>E22+E47</f>
        <v>60528.960000000006</v>
      </c>
      <c r="F178" s="216">
        <f>E178/D178</f>
        <v>1</v>
      </c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</row>
    <row r="179" spans="1:22" x14ac:dyDescent="0.25">
      <c r="A179" s="145"/>
      <c r="B179" s="89"/>
      <c r="C179" s="195"/>
      <c r="D179" s="220"/>
      <c r="E179" s="220"/>
      <c r="F179" s="195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</row>
    <row r="180" spans="1:22" ht="30" x14ac:dyDescent="0.25">
      <c r="A180" s="145"/>
      <c r="B180" s="89"/>
      <c r="C180" s="195" t="s">
        <v>432</v>
      </c>
      <c r="D180" s="221">
        <f>D173+D178</f>
        <v>3526201.58</v>
      </c>
      <c r="E180" s="221">
        <f>E173+E178</f>
        <v>3378608.1100000008</v>
      </c>
      <c r="F180" s="216">
        <f>E180/D180</f>
        <v>0.95814377974386844</v>
      </c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</row>
    <row r="181" spans="1:22" x14ac:dyDescent="0.25">
      <c r="A181" s="145"/>
      <c r="B181" s="89"/>
      <c r="D181" s="147"/>
      <c r="E181" s="147"/>
      <c r="F181" s="148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</row>
    <row r="182" spans="1:22" x14ac:dyDescent="0.25">
      <c r="A182" s="145"/>
      <c r="B182" s="89"/>
      <c r="C182" s="89"/>
      <c r="D182" s="149"/>
      <c r="E182" s="14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</row>
    <row r="183" spans="1:22" x14ac:dyDescent="0.25">
      <c r="A183" s="145"/>
      <c r="B183" s="89"/>
      <c r="C183" s="89"/>
      <c r="D183" s="150"/>
      <c r="E183" s="150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</row>
    <row r="184" spans="1:22" x14ac:dyDescent="0.25">
      <c r="A184" s="145"/>
      <c r="B184" s="89"/>
      <c r="C184" s="89"/>
      <c r="D184" s="149"/>
      <c r="E184" s="14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</row>
    <row r="185" spans="1:22" x14ac:dyDescent="0.25">
      <c r="A185" s="145"/>
      <c r="B185" s="89"/>
      <c r="C185" s="89"/>
      <c r="D185" s="149"/>
      <c r="E185" s="14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</row>
    <row r="186" spans="1:22" x14ac:dyDescent="0.25">
      <c r="A186" s="145"/>
      <c r="B186" s="89"/>
      <c r="C186" s="89"/>
      <c r="D186" s="149"/>
      <c r="E186" s="14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</row>
    <row r="187" spans="1:22" x14ac:dyDescent="0.25">
      <c r="A187" s="145"/>
      <c r="B187" s="89"/>
      <c r="C187" s="89"/>
      <c r="D187" s="149"/>
      <c r="E187" s="14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</row>
    <row r="188" spans="1:22" x14ac:dyDescent="0.25">
      <c r="A188" s="145"/>
      <c r="B188" s="89"/>
      <c r="C188" s="89"/>
      <c r="D188" s="149"/>
      <c r="E188" s="14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</row>
    <row r="189" spans="1:22" x14ac:dyDescent="0.25">
      <c r="A189" s="145"/>
      <c r="B189" s="89"/>
      <c r="C189" s="89"/>
      <c r="D189" s="149"/>
      <c r="E189" s="14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</row>
    <row r="190" spans="1:22" x14ac:dyDescent="0.25">
      <c r="A190" s="145"/>
      <c r="B190" s="89"/>
      <c r="C190" s="89"/>
      <c r="D190" s="149"/>
      <c r="E190" s="14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</row>
    <row r="191" spans="1:22" x14ac:dyDescent="0.25">
      <c r="A191" s="145"/>
      <c r="B191" s="89"/>
      <c r="C191" s="89"/>
      <c r="D191" s="149"/>
      <c r="E191" s="14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</row>
    <row r="192" spans="1:22" x14ac:dyDescent="0.25">
      <c r="A192" s="145"/>
      <c r="B192" s="89"/>
      <c r="C192" s="89"/>
      <c r="D192" s="149"/>
      <c r="E192" s="14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</row>
    <row r="193" spans="1:22" x14ac:dyDescent="0.25">
      <c r="A193" s="145"/>
      <c r="B193" s="89"/>
      <c r="C193" s="89"/>
      <c r="D193" s="149"/>
      <c r="E193" s="14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</row>
    <row r="194" spans="1:22" x14ac:dyDescent="0.25">
      <c r="A194" s="145"/>
      <c r="B194" s="89"/>
      <c r="C194" s="89"/>
      <c r="D194" s="149"/>
      <c r="E194" s="14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</row>
    <row r="195" spans="1:22" x14ac:dyDescent="0.25">
      <c r="A195" s="145"/>
      <c r="B195" s="89"/>
      <c r="C195" s="89"/>
      <c r="D195" s="149"/>
      <c r="E195" s="14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</row>
    <row r="196" spans="1:22" x14ac:dyDescent="0.25">
      <c r="A196" s="145"/>
      <c r="B196" s="89"/>
      <c r="C196" s="89"/>
      <c r="D196" s="149"/>
      <c r="E196" s="14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</row>
    <row r="197" spans="1:22" x14ac:dyDescent="0.25">
      <c r="A197" s="145"/>
      <c r="B197" s="89"/>
      <c r="C197" s="89"/>
      <c r="D197" s="149"/>
      <c r="E197" s="14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</row>
    <row r="198" spans="1:22" x14ac:dyDescent="0.25">
      <c r="A198" s="145"/>
      <c r="B198" s="89"/>
      <c r="C198" s="89"/>
      <c r="D198" s="149"/>
      <c r="E198" s="14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</row>
    <row r="199" spans="1:22" x14ac:dyDescent="0.25">
      <c r="A199" s="145"/>
      <c r="B199" s="89"/>
      <c r="C199" s="89"/>
      <c r="D199" s="149"/>
      <c r="E199" s="14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</row>
    <row r="200" spans="1:22" x14ac:dyDescent="0.25">
      <c r="A200" s="145"/>
      <c r="B200" s="89"/>
      <c r="C200" s="89"/>
      <c r="D200" s="149"/>
      <c r="E200" s="14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</row>
    <row r="201" spans="1:22" x14ac:dyDescent="0.25">
      <c r="A201" s="145"/>
      <c r="B201" s="89"/>
      <c r="C201" s="89"/>
      <c r="D201" s="149"/>
      <c r="E201" s="14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</row>
    <row r="202" spans="1:22" x14ac:dyDescent="0.25">
      <c r="A202" s="151"/>
      <c r="D202" s="152"/>
      <c r="E202" s="152"/>
    </row>
    <row r="203" spans="1:22" x14ac:dyDescent="0.25">
      <c r="A203" s="151"/>
      <c r="D203" s="152"/>
      <c r="E203" s="152"/>
    </row>
    <row r="204" spans="1:22" x14ac:dyDescent="0.25">
      <c r="A204" s="151"/>
      <c r="D204" s="152"/>
      <c r="E204" s="152"/>
    </row>
    <row r="205" spans="1:22" x14ac:dyDescent="0.25">
      <c r="A205" s="151"/>
      <c r="D205" s="152"/>
      <c r="E205" s="152"/>
    </row>
    <row r="206" spans="1:22" x14ac:dyDescent="0.25">
      <c r="A206" s="151"/>
      <c r="D206" s="152"/>
      <c r="E206" s="152"/>
    </row>
    <row r="207" spans="1:22" x14ac:dyDescent="0.25">
      <c r="A207" s="151"/>
      <c r="D207" s="152"/>
      <c r="E207" s="152"/>
    </row>
    <row r="208" spans="1:22" x14ac:dyDescent="0.25">
      <c r="D208" s="152"/>
      <c r="E208" s="152"/>
    </row>
    <row r="209" spans="4:5" x14ac:dyDescent="0.25">
      <c r="D209" s="152"/>
      <c r="E209" s="152"/>
    </row>
    <row r="210" spans="4:5" x14ac:dyDescent="0.25">
      <c r="D210" s="152"/>
      <c r="E210" s="152"/>
    </row>
    <row r="211" spans="4:5" x14ac:dyDescent="0.25">
      <c r="D211" s="152"/>
      <c r="E211" s="152"/>
    </row>
    <row r="212" spans="4:5" x14ac:dyDescent="0.25">
      <c r="D212" s="152"/>
      <c r="E212" s="152"/>
    </row>
    <row r="213" spans="4:5" x14ac:dyDescent="0.25">
      <c r="D213" s="152"/>
      <c r="E213" s="152"/>
    </row>
    <row r="214" spans="4:5" x14ac:dyDescent="0.25">
      <c r="D214" s="152"/>
      <c r="E214" s="152"/>
    </row>
    <row r="215" spans="4:5" x14ac:dyDescent="0.25">
      <c r="D215" s="152"/>
      <c r="E215" s="152"/>
    </row>
  </sheetData>
  <mergeCells count="198">
    <mergeCell ref="H88:H90"/>
    <mergeCell ref="A88:A90"/>
    <mergeCell ref="B88:B90"/>
    <mergeCell ref="G88:G90"/>
    <mergeCell ref="G81:G83"/>
    <mergeCell ref="A145:A147"/>
    <mergeCell ref="H142:H144"/>
    <mergeCell ref="G145:G147"/>
    <mergeCell ref="A138:A139"/>
    <mergeCell ref="G142:G144"/>
    <mergeCell ref="A136:A137"/>
    <mergeCell ref="G131:G133"/>
    <mergeCell ref="B121:B124"/>
    <mergeCell ref="H145:H147"/>
    <mergeCell ref="B145:B147"/>
    <mergeCell ref="H121:H124"/>
    <mergeCell ref="B116:B119"/>
    <mergeCell ref="B128:B130"/>
    <mergeCell ref="B136:B137"/>
    <mergeCell ref="H116:H119"/>
    <mergeCell ref="A142:A144"/>
    <mergeCell ref="B142:B144"/>
    <mergeCell ref="B134:B135"/>
    <mergeCell ref="A134:A135"/>
    <mergeCell ref="A131:A133"/>
    <mergeCell ref="B131:B133"/>
    <mergeCell ref="H138:H139"/>
    <mergeCell ref="H128:H130"/>
    <mergeCell ref="H131:H133"/>
    <mergeCell ref="H136:H137"/>
    <mergeCell ref="G136:G137"/>
    <mergeCell ref="G138:G139"/>
    <mergeCell ref="G134:G135"/>
    <mergeCell ref="A78:A80"/>
    <mergeCell ref="B78:B80"/>
    <mergeCell ref="A58:A60"/>
    <mergeCell ref="B62:B64"/>
    <mergeCell ref="A62:A64"/>
    <mergeCell ref="A75:A77"/>
    <mergeCell ref="A65:A68"/>
    <mergeCell ref="A56:A57"/>
    <mergeCell ref="A45:A46"/>
    <mergeCell ref="G98:G100"/>
    <mergeCell ref="A94:A96"/>
    <mergeCell ref="G91:G92"/>
    <mergeCell ref="A110:A113"/>
    <mergeCell ref="B138:B139"/>
    <mergeCell ref="G128:G130"/>
    <mergeCell ref="A12:A14"/>
    <mergeCell ref="B12:B14"/>
    <mergeCell ref="G94:G96"/>
    <mergeCell ref="A84:A86"/>
    <mergeCell ref="B39:B41"/>
    <mergeCell ref="A39:A41"/>
    <mergeCell ref="G39:G41"/>
    <mergeCell ref="B18:B20"/>
    <mergeCell ref="G18:G20"/>
    <mergeCell ref="A128:A130"/>
    <mergeCell ref="A121:A124"/>
    <mergeCell ref="B106:B109"/>
    <mergeCell ref="A106:A109"/>
    <mergeCell ref="A116:A119"/>
    <mergeCell ref="B110:B113"/>
    <mergeCell ref="G121:G124"/>
    <mergeCell ref="A81:A83"/>
    <mergeCell ref="G78:G80"/>
    <mergeCell ref="A2:H2"/>
    <mergeCell ref="G10:G11"/>
    <mergeCell ref="B7:B9"/>
    <mergeCell ref="A7:A9"/>
    <mergeCell ref="A10:A11"/>
    <mergeCell ref="B10:B11"/>
    <mergeCell ref="C4:E4"/>
    <mergeCell ref="F4:F5"/>
    <mergeCell ref="G4:G5"/>
    <mergeCell ref="H4:H5"/>
    <mergeCell ref="A4:A5"/>
    <mergeCell ref="B4:B5"/>
    <mergeCell ref="G7:G9"/>
    <mergeCell ref="H10:H11"/>
    <mergeCell ref="H7:H9"/>
    <mergeCell ref="H12:H14"/>
    <mergeCell ref="G12:G14"/>
    <mergeCell ref="G72:G74"/>
    <mergeCell ref="H69:H71"/>
    <mergeCell ref="H72:H74"/>
    <mergeCell ref="B69:B71"/>
    <mergeCell ref="A69:A71"/>
    <mergeCell ref="B72:B74"/>
    <mergeCell ref="G110:G113"/>
    <mergeCell ref="A72:A74"/>
    <mergeCell ref="B45:B47"/>
    <mergeCell ref="H62:H64"/>
    <mergeCell ref="G62:G64"/>
    <mergeCell ref="H104:H105"/>
    <mergeCell ref="G106:G109"/>
    <mergeCell ref="H101:H103"/>
    <mergeCell ref="H65:H68"/>
    <mergeCell ref="H81:H83"/>
    <mergeCell ref="G69:G71"/>
    <mergeCell ref="G75:G77"/>
    <mergeCell ref="H98:H100"/>
    <mergeCell ref="B94:B96"/>
    <mergeCell ref="A98:A100"/>
    <mergeCell ref="B98:B100"/>
    <mergeCell ref="B166:B167"/>
    <mergeCell ref="G166:G167"/>
    <mergeCell ref="H166:H167"/>
    <mergeCell ref="A155:A158"/>
    <mergeCell ref="B155:B158"/>
    <mergeCell ref="G155:G158"/>
    <mergeCell ref="H155:H158"/>
    <mergeCell ref="A149:A151"/>
    <mergeCell ref="B149:B151"/>
    <mergeCell ref="G149:G151"/>
    <mergeCell ref="H149:H151"/>
    <mergeCell ref="A152:A154"/>
    <mergeCell ref="B152:B154"/>
    <mergeCell ref="G152:G154"/>
    <mergeCell ref="H152:H154"/>
    <mergeCell ref="A159:A161"/>
    <mergeCell ref="B159:B161"/>
    <mergeCell ref="G159:G161"/>
    <mergeCell ref="H162:H163"/>
    <mergeCell ref="G162:G164"/>
    <mergeCell ref="H159:H161"/>
    <mergeCell ref="H15:H17"/>
    <mergeCell ref="G23:G25"/>
    <mergeCell ref="A18:A22"/>
    <mergeCell ref="A168:A169"/>
    <mergeCell ref="B168:B169"/>
    <mergeCell ref="G168:G169"/>
    <mergeCell ref="H168:H169"/>
    <mergeCell ref="A35:A38"/>
    <mergeCell ref="B35:B38"/>
    <mergeCell ref="A140:A141"/>
    <mergeCell ref="B140:B141"/>
    <mergeCell ref="G140:G141"/>
    <mergeCell ref="H140:H141"/>
    <mergeCell ref="B91:B92"/>
    <mergeCell ref="A91:A92"/>
    <mergeCell ref="A104:A105"/>
    <mergeCell ref="B104:B105"/>
    <mergeCell ref="A101:A103"/>
    <mergeCell ref="B101:B103"/>
    <mergeCell ref="G101:G103"/>
    <mergeCell ref="H91:H92"/>
    <mergeCell ref="A162:A164"/>
    <mergeCell ref="B162:B164"/>
    <mergeCell ref="A166:A167"/>
    <mergeCell ref="G56:G57"/>
    <mergeCell ref="H106:H109"/>
    <mergeCell ref="H110:H113"/>
    <mergeCell ref="A15:A17"/>
    <mergeCell ref="B15:B17"/>
    <mergeCell ref="G15:G17"/>
    <mergeCell ref="A42:A44"/>
    <mergeCell ref="B42:B44"/>
    <mergeCell ref="G42:G44"/>
    <mergeCell ref="H42:H44"/>
    <mergeCell ref="G26:G30"/>
    <mergeCell ref="H26:H30"/>
    <mergeCell ref="G35:G38"/>
    <mergeCell ref="H35:H38"/>
    <mergeCell ref="A31:A34"/>
    <mergeCell ref="B31:B34"/>
    <mergeCell ref="G31:G34"/>
    <mergeCell ref="H31:H32"/>
    <mergeCell ref="A23:A25"/>
    <mergeCell ref="B23:B25"/>
    <mergeCell ref="A26:A30"/>
    <mergeCell ref="B26:B30"/>
    <mergeCell ref="H18:H20"/>
    <mergeCell ref="H23:H25"/>
    <mergeCell ref="G45:G47"/>
    <mergeCell ref="H45:H47"/>
    <mergeCell ref="H39:H41"/>
    <mergeCell ref="G53:G55"/>
    <mergeCell ref="H53:H55"/>
    <mergeCell ref="A53:A55"/>
    <mergeCell ref="B53:B55"/>
    <mergeCell ref="H134:H135"/>
    <mergeCell ref="G116:G119"/>
    <mergeCell ref="H78:H80"/>
    <mergeCell ref="B58:B61"/>
    <mergeCell ref="H94:H96"/>
    <mergeCell ref="B81:B83"/>
    <mergeCell ref="B75:B77"/>
    <mergeCell ref="B65:B68"/>
    <mergeCell ref="G65:G68"/>
    <mergeCell ref="H75:H77"/>
    <mergeCell ref="B84:B86"/>
    <mergeCell ref="G84:G86"/>
    <mergeCell ref="H84:H86"/>
    <mergeCell ref="G58:G61"/>
    <mergeCell ref="H58:H61"/>
    <mergeCell ref="B56:B57"/>
    <mergeCell ref="H56:H5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4" orientation="portrait" r:id="rId1"/>
  <rowBreaks count="2" manualBreakCount="2">
    <brk id="57" max="7" man="1"/>
    <brk id="1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4"/>
  <sheetViews>
    <sheetView view="pageBreakPreview" zoomScaleSheetLayoutView="100" workbookViewId="0">
      <selection activeCell="B568" sqref="B568"/>
    </sheetView>
  </sheetViews>
  <sheetFormatPr defaultRowHeight="12.75" x14ac:dyDescent="0.25"/>
  <cols>
    <col min="1" max="1" width="6.140625" style="11" customWidth="1"/>
    <col min="2" max="2" width="58.140625" style="22" customWidth="1"/>
    <col min="3" max="3" width="14" style="11" customWidth="1"/>
    <col min="4" max="4" width="15.140625" style="11" customWidth="1"/>
    <col min="5" max="6" width="16.140625" style="11" customWidth="1"/>
    <col min="7" max="7" width="46.28515625" style="5" customWidth="1"/>
    <col min="8" max="16384" width="9.140625" style="11"/>
  </cols>
  <sheetData>
    <row r="1" spans="1:21" x14ac:dyDescent="0.25">
      <c r="A1" s="7"/>
      <c r="B1" s="8"/>
      <c r="C1" s="7"/>
      <c r="D1" s="7"/>
      <c r="E1" s="7"/>
      <c r="F1" s="7"/>
      <c r="G1" s="1" t="s">
        <v>21</v>
      </c>
      <c r="H1" s="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x14ac:dyDescent="0.25">
      <c r="A2" s="26" t="s">
        <v>796</v>
      </c>
      <c r="B2" s="26"/>
      <c r="C2" s="26"/>
      <c r="D2" s="26"/>
      <c r="E2" s="26"/>
      <c r="F2" s="26"/>
      <c r="G2" s="26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x14ac:dyDescent="0.25">
      <c r="A3" s="12"/>
      <c r="B3" s="13"/>
      <c r="C3" s="12"/>
      <c r="D3" s="12"/>
      <c r="E3" s="12"/>
      <c r="F3" s="12"/>
      <c r="G3" s="2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1" customHeight="1" x14ac:dyDescent="0.25">
      <c r="A4" s="27" t="s">
        <v>642</v>
      </c>
      <c r="B4" s="28" t="s">
        <v>24</v>
      </c>
      <c r="C4" s="29" t="s">
        <v>25</v>
      </c>
      <c r="D4" s="29" t="s">
        <v>644</v>
      </c>
      <c r="E4" s="29"/>
      <c r="F4" s="29" t="s">
        <v>27</v>
      </c>
      <c r="G4" s="29" t="s">
        <v>26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22.5" customHeight="1" x14ac:dyDescent="0.25">
      <c r="A5" s="27"/>
      <c r="B5" s="28"/>
      <c r="C5" s="29"/>
      <c r="D5" s="25" t="s">
        <v>22</v>
      </c>
      <c r="E5" s="25" t="s">
        <v>23</v>
      </c>
      <c r="F5" s="29"/>
      <c r="G5" s="2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15" customHeight="1" x14ac:dyDescent="0.25">
      <c r="A6" s="3" t="s">
        <v>6</v>
      </c>
      <c r="B6" s="30" t="s">
        <v>7</v>
      </c>
      <c r="C6" s="14"/>
      <c r="D6" s="31"/>
      <c r="E6" s="14"/>
      <c r="F6" s="32">
        <f>(200%+F10)/3</f>
        <v>0.99259259259259258</v>
      </c>
      <c r="G6" s="3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1.5" customHeight="1" x14ac:dyDescent="0.25">
      <c r="A7" s="33"/>
      <c r="B7" s="34" t="s">
        <v>536</v>
      </c>
      <c r="C7" s="35"/>
      <c r="D7" s="35"/>
      <c r="E7" s="35"/>
      <c r="F7" s="35"/>
      <c r="G7" s="35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25.5" x14ac:dyDescent="0.25">
      <c r="A8" s="33"/>
      <c r="B8" s="24" t="s">
        <v>537</v>
      </c>
      <c r="C8" s="25" t="s">
        <v>28</v>
      </c>
      <c r="D8" s="36">
        <v>49.8</v>
      </c>
      <c r="E8" s="36">
        <v>55.2</v>
      </c>
      <c r="F8" s="37">
        <f>E8/D8</f>
        <v>1.1084337349397591</v>
      </c>
      <c r="G8" s="25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29.25" customHeight="1" x14ac:dyDescent="0.25">
      <c r="A9" s="33"/>
      <c r="B9" s="24" t="s">
        <v>538</v>
      </c>
      <c r="C9" s="25" t="s">
        <v>28</v>
      </c>
      <c r="D9" s="36">
        <v>65</v>
      </c>
      <c r="E9" s="36">
        <v>71.7</v>
      </c>
      <c r="F9" s="37">
        <f>E9/D9</f>
        <v>1.1030769230769231</v>
      </c>
      <c r="G9" s="25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25.5" x14ac:dyDescent="0.25">
      <c r="A10" s="33"/>
      <c r="B10" s="24" t="s">
        <v>539</v>
      </c>
      <c r="C10" s="25" t="s">
        <v>32</v>
      </c>
      <c r="D10" s="36">
        <v>135</v>
      </c>
      <c r="E10" s="36">
        <v>132</v>
      </c>
      <c r="F10" s="37">
        <f>E10/D10</f>
        <v>0.97777777777777775</v>
      </c>
      <c r="G10" s="25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17.25" customHeight="1" x14ac:dyDescent="0.25">
      <c r="A11" s="4" t="s">
        <v>8</v>
      </c>
      <c r="B11" s="15" t="s">
        <v>726</v>
      </c>
      <c r="C11" s="38"/>
      <c r="D11" s="39"/>
      <c r="E11" s="4"/>
      <c r="F11" s="40">
        <f>(500%+F13)/6</f>
        <v>0.99200779727095512</v>
      </c>
      <c r="G11" s="38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15" customHeight="1" x14ac:dyDescent="0.25">
      <c r="A12" s="25"/>
      <c r="B12" s="41" t="s">
        <v>524</v>
      </c>
      <c r="C12" s="41"/>
      <c r="D12" s="41"/>
      <c r="E12" s="41"/>
      <c r="F12" s="41"/>
      <c r="G12" s="4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26.25" customHeight="1" x14ac:dyDescent="0.25">
      <c r="A13" s="25"/>
      <c r="B13" s="24" t="s">
        <v>799</v>
      </c>
      <c r="C13" s="25" t="s">
        <v>28</v>
      </c>
      <c r="D13" s="36">
        <v>85.5</v>
      </c>
      <c r="E13" s="36">
        <v>81.400000000000006</v>
      </c>
      <c r="F13" s="37">
        <f>E13/D13</f>
        <v>0.95204678362573103</v>
      </c>
      <c r="G13" s="25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39" customHeight="1" x14ac:dyDescent="0.25">
      <c r="A14" s="25"/>
      <c r="B14" s="24" t="s">
        <v>525</v>
      </c>
      <c r="C14" s="25" t="s">
        <v>28</v>
      </c>
      <c r="D14" s="36">
        <v>46</v>
      </c>
      <c r="E14" s="36">
        <v>56.4</v>
      </c>
      <c r="F14" s="37">
        <f>E14/D14</f>
        <v>1.2260869565217392</v>
      </c>
      <c r="G14" s="25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39" customHeight="1" x14ac:dyDescent="0.25">
      <c r="A15" s="25"/>
      <c r="B15" s="24" t="s">
        <v>526</v>
      </c>
      <c r="C15" s="25" t="s">
        <v>28</v>
      </c>
      <c r="D15" s="36">
        <v>20.5</v>
      </c>
      <c r="E15" s="36">
        <v>22.3</v>
      </c>
      <c r="F15" s="37">
        <f>E15/D15</f>
        <v>1.0878048780487806</v>
      </c>
      <c r="G15" s="25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ht="15.75" customHeight="1" x14ac:dyDescent="0.25">
      <c r="A16" s="25"/>
      <c r="B16" s="41" t="s">
        <v>527</v>
      </c>
      <c r="C16" s="41"/>
      <c r="D16" s="41"/>
      <c r="E16" s="41"/>
      <c r="F16" s="41"/>
      <c r="G16" s="4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ht="30" customHeight="1" x14ac:dyDescent="0.25">
      <c r="A17" s="25"/>
      <c r="B17" s="24" t="s">
        <v>30</v>
      </c>
      <c r="C17" s="25" t="s">
        <v>32</v>
      </c>
      <c r="D17" s="36">
        <v>14000</v>
      </c>
      <c r="E17" s="36">
        <v>14132</v>
      </c>
      <c r="F17" s="37">
        <f>E17/D17</f>
        <v>1.0094285714285713</v>
      </c>
      <c r="G17" s="25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27.75" customHeight="1" x14ac:dyDescent="0.25">
      <c r="A18" s="25"/>
      <c r="B18" s="24" t="s">
        <v>31</v>
      </c>
      <c r="C18" s="25" t="s">
        <v>32</v>
      </c>
      <c r="D18" s="36">
        <v>100</v>
      </c>
      <c r="E18" s="36">
        <v>120</v>
      </c>
      <c r="F18" s="37">
        <f>E18/D18</f>
        <v>1.2</v>
      </c>
      <c r="G18" s="25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27.75" customHeight="1" x14ac:dyDescent="0.25">
      <c r="A19" s="25"/>
      <c r="B19" s="24" t="s">
        <v>528</v>
      </c>
      <c r="C19" s="25" t="s">
        <v>28</v>
      </c>
      <c r="D19" s="36">
        <v>45</v>
      </c>
      <c r="E19" s="36">
        <v>45</v>
      </c>
      <c r="F19" s="37">
        <f>E19/D19</f>
        <v>1</v>
      </c>
      <c r="G19" s="25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x14ac:dyDescent="0.25">
      <c r="A20" s="4" t="s">
        <v>9</v>
      </c>
      <c r="B20" s="15" t="str">
        <f>'Фин-е, вып-е'!B12</f>
        <v>Подпрограмма 2 «Развитие спортивной инфраструктуры»</v>
      </c>
      <c r="C20" s="4"/>
      <c r="D20" s="4"/>
      <c r="E20" s="4"/>
      <c r="F20" s="42">
        <f xml:space="preserve"> (200%+F24)/3</f>
        <v>0.99797979797979808</v>
      </c>
      <c r="G20" s="4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ht="13.5" x14ac:dyDescent="0.25">
      <c r="A21" s="25"/>
      <c r="B21" s="41" t="s">
        <v>33</v>
      </c>
      <c r="C21" s="41"/>
      <c r="D21" s="41"/>
      <c r="E21" s="41"/>
      <c r="F21" s="41"/>
      <c r="G21" s="4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14.25" customHeight="1" x14ac:dyDescent="0.25">
      <c r="A22" s="25"/>
      <c r="B22" s="24" t="s">
        <v>529</v>
      </c>
      <c r="C22" s="25" t="s">
        <v>28</v>
      </c>
      <c r="D22" s="36">
        <v>37</v>
      </c>
      <c r="E22" s="36">
        <v>74</v>
      </c>
      <c r="F22" s="37">
        <f>E22/D22</f>
        <v>2</v>
      </c>
      <c r="G22" s="25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13.5" x14ac:dyDescent="0.25">
      <c r="A23" s="25"/>
      <c r="B23" s="41" t="s">
        <v>253</v>
      </c>
      <c r="C23" s="41"/>
      <c r="D23" s="41"/>
      <c r="E23" s="41"/>
      <c r="F23" s="41"/>
      <c r="G23" s="4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x14ac:dyDescent="0.25">
      <c r="A24" s="5"/>
      <c r="B24" s="24" t="s">
        <v>530</v>
      </c>
      <c r="C24" s="25" t="s">
        <v>29</v>
      </c>
      <c r="D24" s="25">
        <v>165</v>
      </c>
      <c r="E24" s="25">
        <v>164</v>
      </c>
      <c r="F24" s="37">
        <f>E24/D24</f>
        <v>0.9939393939393939</v>
      </c>
      <c r="G24" s="25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13.5" x14ac:dyDescent="0.25">
      <c r="A25" s="5"/>
      <c r="B25" s="41" t="s">
        <v>531</v>
      </c>
      <c r="C25" s="41"/>
      <c r="D25" s="41"/>
      <c r="E25" s="41"/>
      <c r="F25" s="41"/>
      <c r="G25" s="4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ht="25.5" x14ac:dyDescent="0.25">
      <c r="A26" s="5"/>
      <c r="B26" s="43" t="s">
        <v>35</v>
      </c>
      <c r="C26" s="25" t="s">
        <v>29</v>
      </c>
      <c r="D26" s="25">
        <v>2</v>
      </c>
      <c r="E26" s="25">
        <v>2</v>
      </c>
      <c r="F26" s="37">
        <f>E26/D26</f>
        <v>1</v>
      </c>
      <c r="G26" s="25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ht="27.75" customHeight="1" x14ac:dyDescent="0.25">
      <c r="A27" s="4" t="s">
        <v>10</v>
      </c>
      <c r="B27" s="15" t="s">
        <v>11</v>
      </c>
      <c r="C27" s="4"/>
      <c r="D27" s="4"/>
      <c r="E27" s="4"/>
      <c r="F27" s="40">
        <f>(500%+F29+F31)/7</f>
        <v>0.99005135829166091</v>
      </c>
      <c r="G27" s="4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ht="16.5" customHeight="1" x14ac:dyDescent="0.25">
      <c r="A28" s="25"/>
      <c r="B28" s="41" t="s">
        <v>34</v>
      </c>
      <c r="C28" s="41"/>
      <c r="D28" s="41"/>
      <c r="E28" s="41"/>
      <c r="F28" s="41"/>
      <c r="G28" s="4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ht="17.25" customHeight="1" x14ac:dyDescent="0.25">
      <c r="A29" s="25"/>
      <c r="B29" s="24" t="s">
        <v>399</v>
      </c>
      <c r="C29" s="25" t="s">
        <v>32</v>
      </c>
      <c r="D29" s="25">
        <v>1208</v>
      </c>
      <c r="E29" s="25">
        <v>1186</v>
      </c>
      <c r="F29" s="37">
        <f>E29/D29</f>
        <v>0.98178807947019864</v>
      </c>
      <c r="G29" s="25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ht="18" customHeight="1" x14ac:dyDescent="0.25">
      <c r="A30" s="25"/>
      <c r="B30" s="24" t="s">
        <v>532</v>
      </c>
      <c r="C30" s="25" t="s">
        <v>533</v>
      </c>
      <c r="D30" s="25">
        <v>220</v>
      </c>
      <c r="E30" s="25">
        <v>220</v>
      </c>
      <c r="F30" s="37">
        <f>E30/D30</f>
        <v>1</v>
      </c>
      <c r="G30" s="25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ht="27.75" customHeight="1" x14ac:dyDescent="0.25">
      <c r="A31" s="25"/>
      <c r="B31" s="24" t="s">
        <v>534</v>
      </c>
      <c r="C31" s="25" t="s">
        <v>28</v>
      </c>
      <c r="D31" s="44" t="s">
        <v>671</v>
      </c>
      <c r="E31" s="45" t="s">
        <v>672</v>
      </c>
      <c r="F31" s="46">
        <f>E31/D31</f>
        <v>0.94857142857142851</v>
      </c>
      <c r="G31" s="25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5.75" customHeight="1" x14ac:dyDescent="0.25">
      <c r="A32" s="25"/>
      <c r="B32" s="41" t="s">
        <v>36</v>
      </c>
      <c r="C32" s="41"/>
      <c r="D32" s="41"/>
      <c r="E32" s="41"/>
      <c r="F32" s="41"/>
      <c r="G32" s="4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27.75" customHeight="1" x14ac:dyDescent="0.25">
      <c r="A33" s="25"/>
      <c r="B33" s="24" t="s">
        <v>254</v>
      </c>
      <c r="C33" s="25" t="s">
        <v>28</v>
      </c>
      <c r="D33" s="25">
        <v>95</v>
      </c>
      <c r="E33" s="25">
        <v>95</v>
      </c>
      <c r="F33" s="37">
        <f>E33/D33</f>
        <v>1</v>
      </c>
      <c r="G33" s="25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27" customHeight="1" x14ac:dyDescent="0.25">
      <c r="A34" s="25"/>
      <c r="B34" s="24" t="s">
        <v>255</v>
      </c>
      <c r="C34" s="25" t="s">
        <v>29</v>
      </c>
      <c r="D34" s="25">
        <v>185</v>
      </c>
      <c r="E34" s="47">
        <v>185</v>
      </c>
      <c r="F34" s="46">
        <f>E34/D34</f>
        <v>1</v>
      </c>
      <c r="G34" s="25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15.75" customHeight="1" x14ac:dyDescent="0.25">
      <c r="A35" s="25"/>
      <c r="B35" s="48" t="s">
        <v>699</v>
      </c>
      <c r="C35" s="49"/>
      <c r="D35" s="49"/>
      <c r="E35" s="49"/>
      <c r="F35" s="49"/>
      <c r="G35" s="5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27.75" customHeight="1" x14ac:dyDescent="0.25">
      <c r="A36" s="25"/>
      <c r="B36" s="24" t="s">
        <v>535</v>
      </c>
      <c r="C36" s="25" t="s">
        <v>28</v>
      </c>
      <c r="D36" s="25">
        <v>19</v>
      </c>
      <c r="E36" s="25">
        <v>19</v>
      </c>
      <c r="F36" s="37">
        <f>E36/D36</f>
        <v>1</v>
      </c>
      <c r="G36" s="25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15.75" customHeight="1" x14ac:dyDescent="0.25">
      <c r="A37" s="25"/>
      <c r="B37" s="41" t="s">
        <v>698</v>
      </c>
      <c r="C37" s="41"/>
      <c r="D37" s="41"/>
      <c r="E37" s="41"/>
      <c r="F37" s="41"/>
      <c r="G37" s="41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5.75" customHeight="1" x14ac:dyDescent="0.25">
      <c r="A38" s="25"/>
      <c r="B38" s="24" t="s">
        <v>37</v>
      </c>
      <c r="C38" s="25" t="s">
        <v>28</v>
      </c>
      <c r="D38" s="25">
        <v>100</v>
      </c>
      <c r="E38" s="25">
        <v>100</v>
      </c>
      <c r="F38" s="37">
        <f>E38/D38</f>
        <v>1</v>
      </c>
      <c r="G38" s="25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x14ac:dyDescent="0.25">
      <c r="A39" s="3" t="s">
        <v>15</v>
      </c>
      <c r="B39" s="30" t="s">
        <v>16</v>
      </c>
      <c r="C39" s="14"/>
      <c r="D39" s="31"/>
      <c r="E39" s="14"/>
      <c r="F39" s="32">
        <f>(200%+F43)/3</f>
        <v>0.99800399201596812</v>
      </c>
      <c r="G39" s="3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13.5" x14ac:dyDescent="0.25">
      <c r="A40" s="33"/>
      <c r="B40" s="41" t="s">
        <v>38</v>
      </c>
      <c r="C40" s="41"/>
      <c r="D40" s="41"/>
      <c r="E40" s="41"/>
      <c r="F40" s="41" t="e">
        <f>E40/D40</f>
        <v>#DIV/0!</v>
      </c>
      <c r="G40" s="4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54" customHeight="1" x14ac:dyDescent="0.25">
      <c r="A41" s="33"/>
      <c r="B41" s="24" t="s">
        <v>298</v>
      </c>
      <c r="C41" s="25" t="s">
        <v>28</v>
      </c>
      <c r="D41" s="36">
        <v>100</v>
      </c>
      <c r="E41" s="36">
        <v>100</v>
      </c>
      <c r="F41" s="37">
        <f>E41/D41</f>
        <v>1</v>
      </c>
      <c r="G41" s="33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38.25" x14ac:dyDescent="0.25">
      <c r="A42" s="33"/>
      <c r="B42" s="24" t="s">
        <v>299</v>
      </c>
      <c r="C42" s="25" t="s">
        <v>28</v>
      </c>
      <c r="D42" s="36">
        <v>90.3</v>
      </c>
      <c r="E42" s="36">
        <v>91.7</v>
      </c>
      <c r="F42" s="37">
        <f>E42/D42</f>
        <v>1.0155038759689923</v>
      </c>
      <c r="G42" s="2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ht="51.75" customHeight="1" x14ac:dyDescent="0.25">
      <c r="A43" s="33"/>
      <c r="B43" s="24" t="s">
        <v>39</v>
      </c>
      <c r="C43" s="25" t="s">
        <v>28</v>
      </c>
      <c r="D43" s="36">
        <v>83.5</v>
      </c>
      <c r="E43" s="36">
        <v>83</v>
      </c>
      <c r="F43" s="37">
        <f>E43/D43</f>
        <v>0.99401197604790414</v>
      </c>
      <c r="G43" s="25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ht="18" customHeight="1" x14ac:dyDescent="0.25">
      <c r="A44" s="4" t="s">
        <v>18</v>
      </c>
      <c r="B44" s="15" t="s">
        <v>262</v>
      </c>
      <c r="C44" s="16"/>
      <c r="D44" s="16"/>
      <c r="E44" s="16"/>
      <c r="F44" s="40">
        <f>(1600%+F48+F57+F58+F59+F63+F66+F67+F69+F71+F74+F76)/27</f>
        <v>0.86379494380414434</v>
      </c>
      <c r="G44" s="4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ht="13.5" x14ac:dyDescent="0.25">
      <c r="A45" s="10"/>
      <c r="B45" s="41" t="s">
        <v>266</v>
      </c>
      <c r="C45" s="41"/>
      <c r="D45" s="41"/>
      <c r="E45" s="41"/>
      <c r="F45" s="41"/>
      <c r="G45" s="41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ht="25.5" customHeight="1" x14ac:dyDescent="0.25">
      <c r="A46" s="10"/>
      <c r="B46" s="24" t="s">
        <v>700</v>
      </c>
      <c r="C46" s="25" t="s">
        <v>28</v>
      </c>
      <c r="D46" s="51">
        <v>100</v>
      </c>
      <c r="E46" s="51">
        <v>100</v>
      </c>
      <c r="F46" s="37">
        <f>E46/D46</f>
        <v>1</v>
      </c>
      <c r="G46" s="52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ht="39.75" customHeight="1" x14ac:dyDescent="0.25">
      <c r="A47" s="10"/>
      <c r="B47" s="24" t="s">
        <v>263</v>
      </c>
      <c r="C47" s="25" t="s">
        <v>28</v>
      </c>
      <c r="D47" s="51">
        <v>57</v>
      </c>
      <c r="E47" s="51">
        <v>60.5</v>
      </c>
      <c r="F47" s="37">
        <f>E47/D47</f>
        <v>1.0614035087719298</v>
      </c>
      <c r="G47" s="25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ht="54" customHeight="1" x14ac:dyDescent="0.25">
      <c r="A48" s="10"/>
      <c r="B48" s="24" t="s">
        <v>264</v>
      </c>
      <c r="C48" s="25" t="s">
        <v>28</v>
      </c>
      <c r="D48" s="53">
        <v>27</v>
      </c>
      <c r="E48" s="53">
        <v>18</v>
      </c>
      <c r="F48" s="37">
        <f>E48/D48</f>
        <v>0.66666666666666663</v>
      </c>
      <c r="G48" s="25" t="s">
        <v>694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1" ht="54" customHeight="1" x14ac:dyDescent="0.25">
      <c r="A49" s="10"/>
      <c r="B49" s="24" t="s">
        <v>480</v>
      </c>
      <c r="C49" s="25" t="s">
        <v>29</v>
      </c>
      <c r="D49" s="53">
        <v>0</v>
      </c>
      <c r="E49" s="53">
        <v>0</v>
      </c>
      <c r="F49" s="37">
        <v>1</v>
      </c>
      <c r="G49" s="25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 ht="40.5" customHeight="1" x14ac:dyDescent="0.25">
      <c r="A50" s="10"/>
      <c r="B50" s="54" t="s">
        <v>485</v>
      </c>
      <c r="C50" s="25" t="s">
        <v>29</v>
      </c>
      <c r="D50" s="53">
        <v>1</v>
      </c>
      <c r="E50" s="53">
        <v>0</v>
      </c>
      <c r="F50" s="37">
        <v>1</v>
      </c>
      <c r="G50" s="25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1" ht="42" customHeight="1" x14ac:dyDescent="0.25">
      <c r="A51" s="10"/>
      <c r="B51" s="24" t="s">
        <v>265</v>
      </c>
      <c r="C51" s="25" t="s">
        <v>28</v>
      </c>
      <c r="D51" s="51">
        <v>79</v>
      </c>
      <c r="E51" s="51">
        <v>81.900000000000006</v>
      </c>
      <c r="F51" s="37">
        <f>E51/D51</f>
        <v>1.0367088607594936</v>
      </c>
      <c r="G51" s="25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 ht="54.75" customHeight="1" x14ac:dyDescent="0.25">
      <c r="A52" s="10"/>
      <c r="B52" s="24" t="s">
        <v>267</v>
      </c>
      <c r="C52" s="25" t="s">
        <v>28</v>
      </c>
      <c r="D52" s="51">
        <v>6</v>
      </c>
      <c r="E52" s="51">
        <v>14.7</v>
      </c>
      <c r="F52" s="46">
        <f>E52/D52</f>
        <v>2.4499999999999997</v>
      </c>
      <c r="G52" s="25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1" ht="80.25" customHeight="1" x14ac:dyDescent="0.25">
      <c r="A53" s="10"/>
      <c r="B53" s="24" t="s">
        <v>481</v>
      </c>
      <c r="C53" s="25" t="s">
        <v>28</v>
      </c>
      <c r="D53" s="51">
        <v>16</v>
      </c>
      <c r="E53" s="51">
        <v>22.5</v>
      </c>
      <c r="F53" s="55">
        <f>E53/D53</f>
        <v>1.40625</v>
      </c>
      <c r="G53" s="56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1" ht="88.5" customHeight="1" x14ac:dyDescent="0.25">
      <c r="A54" s="10"/>
      <c r="B54" s="24" t="s">
        <v>695</v>
      </c>
      <c r="C54" s="25" t="s">
        <v>28</v>
      </c>
      <c r="D54" s="51">
        <v>100</v>
      </c>
      <c r="E54" s="51">
        <v>100</v>
      </c>
      <c r="F54" s="55">
        <f>E54/D54</f>
        <v>1</v>
      </c>
      <c r="G54" s="56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1" ht="51.75" customHeight="1" x14ac:dyDescent="0.25">
      <c r="A55" s="10"/>
      <c r="B55" s="24" t="s">
        <v>696</v>
      </c>
      <c r="C55" s="25" t="s">
        <v>28</v>
      </c>
      <c r="D55" s="51">
        <v>5</v>
      </c>
      <c r="E55" s="51">
        <v>5</v>
      </c>
      <c r="F55" s="55">
        <f>E55/D55</f>
        <v>1</v>
      </c>
      <c r="G55" s="56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 ht="15.75" customHeight="1" x14ac:dyDescent="0.25">
      <c r="A56" s="10"/>
      <c r="B56" s="41" t="s">
        <v>268</v>
      </c>
      <c r="C56" s="41"/>
      <c r="D56" s="41"/>
      <c r="E56" s="41"/>
      <c r="F56" s="41"/>
      <c r="G56" s="41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 ht="27" customHeight="1" x14ac:dyDescent="0.25">
      <c r="A57" s="10"/>
      <c r="B57" s="24" t="s">
        <v>269</v>
      </c>
      <c r="C57" s="25" t="s">
        <v>28</v>
      </c>
      <c r="D57" s="51">
        <v>66.8</v>
      </c>
      <c r="E57" s="51">
        <v>63</v>
      </c>
      <c r="F57" s="37">
        <f t="shared" ref="F57:F63" si="0">E57/D57</f>
        <v>0.94311377245508987</v>
      </c>
      <c r="G57" s="25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 ht="25.5" x14ac:dyDescent="0.25">
      <c r="A58" s="10"/>
      <c r="B58" s="24" t="s">
        <v>210</v>
      </c>
      <c r="C58" s="25" t="s">
        <v>28</v>
      </c>
      <c r="D58" s="51">
        <v>38.299999999999997</v>
      </c>
      <c r="E58" s="51">
        <v>37.700000000000003</v>
      </c>
      <c r="F58" s="37">
        <f t="shared" si="0"/>
        <v>0.98433420365535262</v>
      </c>
      <c r="G58" s="25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 ht="42.75" customHeight="1" x14ac:dyDescent="0.25">
      <c r="A59" s="10"/>
      <c r="B59" s="24" t="s">
        <v>270</v>
      </c>
      <c r="C59" s="25" t="s">
        <v>28</v>
      </c>
      <c r="D59" s="51">
        <v>14.2</v>
      </c>
      <c r="E59" s="51">
        <v>9.6999999999999993</v>
      </c>
      <c r="F59" s="37">
        <f t="shared" si="0"/>
        <v>0.68309859154929575</v>
      </c>
      <c r="G59" s="25" t="s">
        <v>697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 ht="27.75" customHeight="1" x14ac:dyDescent="0.25">
      <c r="A60" s="10"/>
      <c r="B60" s="24" t="s">
        <v>211</v>
      </c>
      <c r="C60" s="25" t="s">
        <v>28</v>
      </c>
      <c r="D60" s="51">
        <v>2</v>
      </c>
      <c r="E60" s="51">
        <v>2</v>
      </c>
      <c r="F60" s="37">
        <f t="shared" si="0"/>
        <v>1</v>
      </c>
      <c r="G60" s="25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1" ht="38.25" x14ac:dyDescent="0.25">
      <c r="A61" s="10"/>
      <c r="B61" s="24" t="s">
        <v>271</v>
      </c>
      <c r="C61" s="25" t="s">
        <v>32</v>
      </c>
      <c r="D61" s="51">
        <v>750</v>
      </c>
      <c r="E61" s="51">
        <v>750</v>
      </c>
      <c r="F61" s="37">
        <f t="shared" si="0"/>
        <v>1</v>
      </c>
      <c r="G61" s="25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27" customHeight="1" x14ac:dyDescent="0.25">
      <c r="A62" s="10"/>
      <c r="B62" s="24" t="s">
        <v>272</v>
      </c>
      <c r="C62" s="25" t="s">
        <v>32</v>
      </c>
      <c r="D62" s="51">
        <v>20</v>
      </c>
      <c r="E62" s="51">
        <v>38</v>
      </c>
      <c r="F62" s="37">
        <f t="shared" si="0"/>
        <v>1.9</v>
      </c>
      <c r="G62" s="2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39.75" customHeight="1" x14ac:dyDescent="0.25">
      <c r="A63" s="10"/>
      <c r="B63" s="24" t="s">
        <v>482</v>
      </c>
      <c r="C63" s="25" t="s">
        <v>29</v>
      </c>
      <c r="D63" s="51">
        <v>5</v>
      </c>
      <c r="E63" s="51">
        <v>2</v>
      </c>
      <c r="F63" s="37">
        <f t="shared" si="0"/>
        <v>0.4</v>
      </c>
      <c r="G63" s="25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5" x14ac:dyDescent="0.25">
      <c r="A64" s="10"/>
      <c r="B64" s="41" t="s">
        <v>273</v>
      </c>
      <c r="C64" s="41"/>
      <c r="D64" s="41"/>
      <c r="E64" s="41"/>
      <c r="F64" s="41"/>
      <c r="G64" s="41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 ht="51" x14ac:dyDescent="0.25">
      <c r="A65" s="10"/>
      <c r="B65" s="24" t="s">
        <v>274</v>
      </c>
      <c r="C65" s="25" t="s">
        <v>28</v>
      </c>
      <c r="D65" s="36">
        <v>0</v>
      </c>
      <c r="E65" s="36">
        <v>0</v>
      </c>
      <c r="F65" s="37">
        <v>1</v>
      </c>
      <c r="G65" s="52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96" customHeight="1" x14ac:dyDescent="0.25">
      <c r="A66" s="10"/>
      <c r="B66" s="24" t="s">
        <v>275</v>
      </c>
      <c r="C66" s="25" t="s">
        <v>28</v>
      </c>
      <c r="D66" s="36">
        <v>0</v>
      </c>
      <c r="E66" s="36">
        <v>2</v>
      </c>
      <c r="F66" s="37">
        <v>0</v>
      </c>
      <c r="G66" s="25" t="s">
        <v>645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89.25" customHeight="1" x14ac:dyDescent="0.25">
      <c r="A67" s="10"/>
      <c r="B67" s="24" t="s">
        <v>276</v>
      </c>
      <c r="C67" s="25" t="s">
        <v>28</v>
      </c>
      <c r="D67" s="36">
        <v>85.4</v>
      </c>
      <c r="E67" s="36">
        <v>84.7</v>
      </c>
      <c r="F67" s="37">
        <f>E67/D67</f>
        <v>0.99180327868852458</v>
      </c>
      <c r="G67" s="25" t="s">
        <v>646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41.25" customHeight="1" x14ac:dyDescent="0.25">
      <c r="A68" s="10"/>
      <c r="B68" s="24" t="s">
        <v>277</v>
      </c>
      <c r="C68" s="25" t="s">
        <v>28</v>
      </c>
      <c r="D68" s="36">
        <v>28</v>
      </c>
      <c r="E68" s="36">
        <v>29</v>
      </c>
      <c r="F68" s="37">
        <f>E68/D68</f>
        <v>1.0357142857142858</v>
      </c>
      <c r="G68" s="25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41.25" customHeight="1" x14ac:dyDescent="0.25">
      <c r="A69" s="10"/>
      <c r="B69" s="24" t="s">
        <v>483</v>
      </c>
      <c r="C69" s="25" t="s">
        <v>28</v>
      </c>
      <c r="D69" s="36">
        <v>100</v>
      </c>
      <c r="E69" s="36">
        <v>70</v>
      </c>
      <c r="F69" s="37">
        <f>E69/D69</f>
        <v>0.7</v>
      </c>
      <c r="G69" s="25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1" ht="18" customHeight="1" x14ac:dyDescent="0.25">
      <c r="A70" s="10"/>
      <c r="B70" s="41" t="s">
        <v>278</v>
      </c>
      <c r="C70" s="41"/>
      <c r="D70" s="41"/>
      <c r="E70" s="41"/>
      <c r="F70" s="41"/>
      <c r="G70" s="41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1" ht="24.75" customHeight="1" x14ac:dyDescent="0.25">
      <c r="A71" s="10"/>
      <c r="B71" s="24" t="s">
        <v>41</v>
      </c>
      <c r="C71" s="25" t="s">
        <v>28</v>
      </c>
      <c r="D71" s="36">
        <v>80</v>
      </c>
      <c r="E71" s="57">
        <v>78.7</v>
      </c>
      <c r="F71" s="37">
        <f>E71/D71</f>
        <v>0.98375000000000001</v>
      </c>
      <c r="G71" s="47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1" ht="52.5" customHeight="1" x14ac:dyDescent="0.25">
      <c r="A72" s="10"/>
      <c r="B72" s="24" t="s">
        <v>279</v>
      </c>
      <c r="C72" s="25" t="s">
        <v>28</v>
      </c>
      <c r="D72" s="36">
        <v>45</v>
      </c>
      <c r="E72" s="36">
        <v>45</v>
      </c>
      <c r="F72" s="37">
        <f>E72/D72</f>
        <v>1</v>
      </c>
      <c r="G72" s="25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ht="15" customHeight="1" x14ac:dyDescent="0.25">
      <c r="A73" s="10"/>
      <c r="B73" s="41" t="s">
        <v>280</v>
      </c>
      <c r="C73" s="41"/>
      <c r="D73" s="41"/>
      <c r="E73" s="41"/>
      <c r="F73" s="41"/>
      <c r="G73" s="41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29.25" customHeight="1" x14ac:dyDescent="0.25">
      <c r="A74" s="10"/>
      <c r="B74" s="24" t="s">
        <v>281</v>
      </c>
      <c r="C74" s="25" t="s">
        <v>32</v>
      </c>
      <c r="D74" s="58">
        <v>33</v>
      </c>
      <c r="E74" s="58">
        <v>21</v>
      </c>
      <c r="F74" s="46">
        <f>E74/D74</f>
        <v>0.63636363636363635</v>
      </c>
      <c r="G74" s="25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27.75" customHeight="1" x14ac:dyDescent="0.25">
      <c r="A75" s="10"/>
      <c r="B75" s="24" t="s">
        <v>282</v>
      </c>
      <c r="C75" s="25" t="s">
        <v>32</v>
      </c>
      <c r="D75" s="36">
        <v>9</v>
      </c>
      <c r="E75" s="36">
        <v>9</v>
      </c>
      <c r="F75" s="46">
        <f>E75/D75</f>
        <v>1</v>
      </c>
      <c r="G75" s="25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ht="39" customHeight="1" x14ac:dyDescent="0.25">
      <c r="A76" s="10"/>
      <c r="B76" s="59" t="s">
        <v>484</v>
      </c>
      <c r="C76" s="47" t="s">
        <v>32</v>
      </c>
      <c r="D76" s="57">
        <v>6</v>
      </c>
      <c r="E76" s="57">
        <v>2</v>
      </c>
      <c r="F76" s="46">
        <f>E76/D76</f>
        <v>0.33333333333333331</v>
      </c>
      <c r="G76" s="47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ht="28.5" customHeight="1" x14ac:dyDescent="0.25">
      <c r="A77" s="4" t="s">
        <v>19</v>
      </c>
      <c r="B77" s="15" t="s">
        <v>283</v>
      </c>
      <c r="C77" s="16"/>
      <c r="D77" s="16"/>
      <c r="E77" s="16"/>
      <c r="F77" s="40">
        <f>(1100%+F82+F86+F87+F89+F93+F96)/17</f>
        <v>0.90841714348233649</v>
      </c>
      <c r="G77" s="4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ht="29.25" customHeight="1" x14ac:dyDescent="0.25">
      <c r="A78" s="10"/>
      <c r="B78" s="41" t="s">
        <v>286</v>
      </c>
      <c r="C78" s="41"/>
      <c r="D78" s="41"/>
      <c r="E78" s="41"/>
      <c r="F78" s="41"/>
      <c r="G78" s="41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ht="51" x14ac:dyDescent="0.25">
      <c r="A79" s="10"/>
      <c r="B79" s="24" t="s">
        <v>287</v>
      </c>
      <c r="C79" s="25" t="s">
        <v>28</v>
      </c>
      <c r="D79" s="51">
        <v>89.6</v>
      </c>
      <c r="E79" s="51">
        <v>93.2</v>
      </c>
      <c r="F79" s="37">
        <f t="shared" ref="F79:F95" si="1">E79/D79</f>
        <v>1.0401785714285716</v>
      </c>
      <c r="G79" s="25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x14ac:dyDescent="0.25">
      <c r="A80" s="10"/>
      <c r="B80" s="24" t="s">
        <v>476</v>
      </c>
      <c r="C80" s="25" t="s">
        <v>28</v>
      </c>
      <c r="D80" s="51">
        <v>100</v>
      </c>
      <c r="E80" s="51">
        <v>100</v>
      </c>
      <c r="F80" s="37">
        <f t="shared" si="1"/>
        <v>1</v>
      </c>
      <c r="G80" s="25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ht="51" x14ac:dyDescent="0.25">
      <c r="A81" s="10"/>
      <c r="B81" s="24" t="s">
        <v>288</v>
      </c>
      <c r="C81" s="25" t="s">
        <v>28</v>
      </c>
      <c r="D81" s="51">
        <v>100</v>
      </c>
      <c r="E81" s="53">
        <v>100</v>
      </c>
      <c r="F81" s="46">
        <f t="shared" si="1"/>
        <v>1</v>
      </c>
      <c r="G81" s="25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51" x14ac:dyDescent="0.25">
      <c r="A82" s="10"/>
      <c r="B82" s="24" t="s">
        <v>477</v>
      </c>
      <c r="C82" s="25" t="s">
        <v>28</v>
      </c>
      <c r="D82" s="53">
        <v>34.9</v>
      </c>
      <c r="E82" s="53">
        <v>25.7</v>
      </c>
      <c r="F82" s="46">
        <f t="shared" si="1"/>
        <v>0.73638968481375355</v>
      </c>
      <c r="G82" s="25" t="s">
        <v>701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38.25" x14ac:dyDescent="0.25">
      <c r="A83" s="10"/>
      <c r="B83" s="24" t="s">
        <v>478</v>
      </c>
      <c r="C83" s="25" t="s">
        <v>28</v>
      </c>
      <c r="D83" s="53">
        <v>20</v>
      </c>
      <c r="E83" s="53">
        <v>43.8</v>
      </c>
      <c r="F83" s="46">
        <f t="shared" si="1"/>
        <v>2.19</v>
      </c>
      <c r="G83" s="25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ht="30" customHeight="1" x14ac:dyDescent="0.25">
      <c r="A84" s="10"/>
      <c r="B84" s="24" t="s">
        <v>479</v>
      </c>
      <c r="C84" s="25" t="s">
        <v>28</v>
      </c>
      <c r="D84" s="53">
        <v>73</v>
      </c>
      <c r="E84" s="53">
        <v>83</v>
      </c>
      <c r="F84" s="46">
        <f t="shared" si="1"/>
        <v>1.1369863013698631</v>
      </c>
      <c r="G84" s="25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ht="39.75" customHeight="1" x14ac:dyDescent="0.25">
      <c r="A85" s="10"/>
      <c r="B85" s="24" t="s">
        <v>289</v>
      </c>
      <c r="C85" s="25" t="s">
        <v>28</v>
      </c>
      <c r="D85" s="51">
        <v>63.3</v>
      </c>
      <c r="E85" s="53">
        <v>68.400000000000006</v>
      </c>
      <c r="F85" s="37">
        <f t="shared" si="1"/>
        <v>1.080568720379147</v>
      </c>
      <c r="G85" s="25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ht="39.75" customHeight="1" x14ac:dyDescent="0.25">
      <c r="A86" s="10"/>
      <c r="B86" s="24" t="s">
        <v>703</v>
      </c>
      <c r="C86" s="25" t="s">
        <v>29</v>
      </c>
      <c r="D86" s="51">
        <v>12</v>
      </c>
      <c r="E86" s="53">
        <v>6</v>
      </c>
      <c r="F86" s="37">
        <f t="shared" si="1"/>
        <v>0.5</v>
      </c>
      <c r="G86" s="25" t="s">
        <v>702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 ht="42" customHeight="1" x14ac:dyDescent="0.25">
      <c r="A87" s="10"/>
      <c r="B87" s="24" t="s">
        <v>290</v>
      </c>
      <c r="C87" s="25" t="s">
        <v>28</v>
      </c>
      <c r="D87" s="51">
        <v>100</v>
      </c>
      <c r="E87" s="51">
        <v>98.9</v>
      </c>
      <c r="F87" s="37">
        <f t="shared" si="1"/>
        <v>0.9890000000000001</v>
      </c>
      <c r="G87" s="25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ht="38.25" x14ac:dyDescent="0.25">
      <c r="A88" s="10"/>
      <c r="B88" s="24" t="s">
        <v>291</v>
      </c>
      <c r="C88" s="25" t="s">
        <v>28</v>
      </c>
      <c r="D88" s="51">
        <v>100</v>
      </c>
      <c r="E88" s="51">
        <v>101.7</v>
      </c>
      <c r="F88" s="37">
        <f t="shared" si="1"/>
        <v>1.0170000000000001</v>
      </c>
      <c r="G88" s="25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1" ht="42.75" customHeight="1" x14ac:dyDescent="0.25">
      <c r="A89" s="10"/>
      <c r="B89" s="24" t="s">
        <v>292</v>
      </c>
      <c r="C89" s="25" t="s">
        <v>28</v>
      </c>
      <c r="D89" s="51">
        <v>100</v>
      </c>
      <c r="E89" s="51">
        <v>95.7</v>
      </c>
      <c r="F89" s="37">
        <f t="shared" si="1"/>
        <v>0.95700000000000007</v>
      </c>
      <c r="G89" s="25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ht="15" customHeight="1" x14ac:dyDescent="0.25">
      <c r="A90" s="10"/>
      <c r="B90" s="41" t="s">
        <v>293</v>
      </c>
      <c r="C90" s="41"/>
      <c r="D90" s="41"/>
      <c r="E90" s="41"/>
      <c r="F90" s="41" t="e">
        <f t="shared" si="1"/>
        <v>#DIV/0!</v>
      </c>
      <c r="G90" s="41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ht="51" x14ac:dyDescent="0.25">
      <c r="A91" s="10"/>
      <c r="B91" s="24" t="s">
        <v>40</v>
      </c>
      <c r="C91" s="25" t="s">
        <v>28</v>
      </c>
      <c r="D91" s="51">
        <v>95</v>
      </c>
      <c r="E91" s="51">
        <v>100</v>
      </c>
      <c r="F91" s="37">
        <f t="shared" si="1"/>
        <v>1.0526315789473684</v>
      </c>
      <c r="G91" s="25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1" ht="51" x14ac:dyDescent="0.25">
      <c r="A92" s="10"/>
      <c r="B92" s="24" t="s">
        <v>294</v>
      </c>
      <c r="C92" s="25" t="s">
        <v>28</v>
      </c>
      <c r="D92" s="51">
        <v>100</v>
      </c>
      <c r="E92" s="51">
        <v>100</v>
      </c>
      <c r="F92" s="37">
        <f t="shared" si="1"/>
        <v>1</v>
      </c>
      <c r="G92" s="25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1" ht="43.5" customHeight="1" x14ac:dyDescent="0.25">
      <c r="A93" s="10"/>
      <c r="B93" s="24" t="s">
        <v>295</v>
      </c>
      <c r="C93" s="25" t="s">
        <v>29</v>
      </c>
      <c r="D93" s="51">
        <v>6</v>
      </c>
      <c r="E93" s="51">
        <v>2</v>
      </c>
      <c r="F93" s="37">
        <f t="shared" si="1"/>
        <v>0.33333333333333331</v>
      </c>
      <c r="G93" s="25" t="s">
        <v>704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1" ht="38.25" x14ac:dyDescent="0.25">
      <c r="A94" s="10"/>
      <c r="B94" s="24" t="s">
        <v>296</v>
      </c>
      <c r="C94" s="25" t="s">
        <v>28</v>
      </c>
      <c r="D94" s="51">
        <v>100</v>
      </c>
      <c r="E94" s="51">
        <v>100</v>
      </c>
      <c r="F94" s="37">
        <f t="shared" si="1"/>
        <v>1</v>
      </c>
      <c r="G94" s="25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1" ht="25.5" x14ac:dyDescent="0.25">
      <c r="A95" s="10"/>
      <c r="B95" s="24" t="s">
        <v>42</v>
      </c>
      <c r="C95" s="25" t="s">
        <v>28</v>
      </c>
      <c r="D95" s="51">
        <v>100</v>
      </c>
      <c r="E95" s="51">
        <v>100</v>
      </c>
      <c r="F95" s="37">
        <f t="shared" si="1"/>
        <v>1</v>
      </c>
      <c r="G95" s="25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:21" ht="17.25" customHeight="1" x14ac:dyDescent="0.25">
      <c r="A96" s="10"/>
      <c r="B96" s="24" t="s">
        <v>43</v>
      </c>
      <c r="C96" s="25" t="s">
        <v>28</v>
      </c>
      <c r="D96" s="5" t="s">
        <v>297</v>
      </c>
      <c r="E96" s="60">
        <v>88.1</v>
      </c>
      <c r="F96" s="37">
        <f>E96/95</f>
        <v>0.92736842105263151</v>
      </c>
      <c r="G96" s="25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21" ht="25.5" x14ac:dyDescent="0.25">
      <c r="A97" s="3" t="s">
        <v>44</v>
      </c>
      <c r="B97" s="30" t="s">
        <v>50</v>
      </c>
      <c r="C97" s="14"/>
      <c r="D97" s="31"/>
      <c r="E97" s="14"/>
      <c r="F97" s="31">
        <f>F99</f>
        <v>1</v>
      </c>
      <c r="G97" s="3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1:21" ht="13.5" x14ac:dyDescent="0.25">
      <c r="A98" s="10"/>
      <c r="B98" s="41" t="s">
        <v>705</v>
      </c>
      <c r="C98" s="41"/>
      <c r="D98" s="41"/>
      <c r="E98" s="41"/>
      <c r="F98" s="41" t="e">
        <f>E98/D98</f>
        <v>#DIV/0!</v>
      </c>
      <c r="G98" s="41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:21" ht="25.5" x14ac:dyDescent="0.25">
      <c r="A99" s="10"/>
      <c r="B99" s="24" t="s">
        <v>51</v>
      </c>
      <c r="C99" s="25" t="s">
        <v>28</v>
      </c>
      <c r="D99" s="25">
        <v>95</v>
      </c>
      <c r="E99" s="25">
        <v>95</v>
      </c>
      <c r="F99" s="37">
        <f>E99/D99</f>
        <v>1</v>
      </c>
      <c r="G99" s="25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1:21" x14ac:dyDescent="0.25">
      <c r="A100" s="17" t="s">
        <v>54</v>
      </c>
      <c r="B100" s="15" t="s">
        <v>729</v>
      </c>
      <c r="C100" s="16"/>
      <c r="D100" s="16"/>
      <c r="E100" s="16"/>
      <c r="F100" s="18">
        <f>(1000%)/10</f>
        <v>1</v>
      </c>
      <c r="G100" s="4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ht="13.5" x14ac:dyDescent="0.25">
      <c r="A101" s="10"/>
      <c r="B101" s="41" t="s">
        <v>540</v>
      </c>
      <c r="C101" s="41"/>
      <c r="D101" s="41"/>
      <c r="E101" s="41"/>
      <c r="F101" s="41"/>
      <c r="G101" s="41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:21" ht="50.25" customHeight="1" x14ac:dyDescent="0.25">
      <c r="A102" s="10"/>
      <c r="B102" s="24" t="s">
        <v>52</v>
      </c>
      <c r="C102" s="25" t="s">
        <v>28</v>
      </c>
      <c r="D102" s="25" t="s">
        <v>427</v>
      </c>
      <c r="E102" s="56" t="s">
        <v>426</v>
      </c>
      <c r="F102" s="55" t="s">
        <v>428</v>
      </c>
      <c r="G102" s="25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1" ht="17.25" customHeight="1" x14ac:dyDescent="0.25">
      <c r="A103" s="10"/>
      <c r="B103" s="24" t="s">
        <v>541</v>
      </c>
      <c r="C103" s="25" t="s">
        <v>32</v>
      </c>
      <c r="D103" s="61">
        <v>331875</v>
      </c>
      <c r="E103" s="61">
        <v>331875</v>
      </c>
      <c r="F103" s="37">
        <f>E103/D103</f>
        <v>1</v>
      </c>
      <c r="G103" s="25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1:21" ht="27.75" customHeight="1" x14ac:dyDescent="0.25">
      <c r="A104" s="10"/>
      <c r="B104" s="24" t="s">
        <v>542</v>
      </c>
      <c r="C104" s="25" t="s">
        <v>32</v>
      </c>
      <c r="D104" s="61">
        <v>35330</v>
      </c>
      <c r="E104" s="61">
        <v>35390</v>
      </c>
      <c r="F104" s="37">
        <f>E104/D104</f>
        <v>1.001698273422021</v>
      </c>
      <c r="G104" s="25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 ht="17.25" customHeight="1" x14ac:dyDescent="0.25">
      <c r="A105" s="10"/>
      <c r="B105" s="24" t="s">
        <v>543</v>
      </c>
      <c r="C105" s="25" t="s">
        <v>32</v>
      </c>
      <c r="D105" s="61">
        <v>1300</v>
      </c>
      <c r="E105" s="61">
        <v>1300</v>
      </c>
      <c r="F105" s="37">
        <f>E105/D105</f>
        <v>1</v>
      </c>
      <c r="G105" s="25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1" ht="15" customHeight="1" x14ac:dyDescent="0.25">
      <c r="A106" s="10"/>
      <c r="B106" s="41" t="s">
        <v>544</v>
      </c>
      <c r="C106" s="28"/>
      <c r="D106" s="28"/>
      <c r="E106" s="28"/>
      <c r="F106" s="28"/>
      <c r="G106" s="28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1" ht="18.75" customHeight="1" x14ac:dyDescent="0.25">
      <c r="A107" s="10"/>
      <c r="B107" s="24" t="s">
        <v>545</v>
      </c>
      <c r="C107" s="25" t="s">
        <v>29</v>
      </c>
      <c r="D107" s="61">
        <v>1773</v>
      </c>
      <c r="E107" s="61">
        <v>1773</v>
      </c>
      <c r="F107" s="37">
        <f t="shared" ref="F107:F113" si="2">E107/D107</f>
        <v>1</v>
      </c>
      <c r="G107" s="25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:21" ht="16.5" customHeight="1" x14ac:dyDescent="0.25">
      <c r="A108" s="10"/>
      <c r="B108" s="24" t="s">
        <v>546</v>
      </c>
      <c r="C108" s="25" t="s">
        <v>32</v>
      </c>
      <c r="D108" s="61">
        <v>75676</v>
      </c>
      <c r="E108" s="61">
        <v>75676</v>
      </c>
      <c r="F108" s="37">
        <f t="shared" si="2"/>
        <v>1</v>
      </c>
      <c r="G108" s="62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1" ht="13.5" x14ac:dyDescent="0.25">
      <c r="A109" s="10"/>
      <c r="B109" s="41" t="s">
        <v>547</v>
      </c>
      <c r="C109" s="41"/>
      <c r="D109" s="41"/>
      <c r="E109" s="41"/>
      <c r="F109" s="41" t="e">
        <f t="shared" si="2"/>
        <v>#DIV/0!</v>
      </c>
      <c r="G109" s="41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1" ht="18" customHeight="1" x14ac:dyDescent="0.25">
      <c r="A110" s="10"/>
      <c r="B110" s="24" t="s">
        <v>548</v>
      </c>
      <c r="C110" s="25" t="s">
        <v>29</v>
      </c>
      <c r="D110" s="61">
        <v>124</v>
      </c>
      <c r="E110" s="61">
        <v>124</v>
      </c>
      <c r="F110" s="37">
        <f t="shared" si="2"/>
        <v>1</v>
      </c>
      <c r="G110" s="25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:21" ht="25.5" x14ac:dyDescent="0.25">
      <c r="A111" s="10"/>
      <c r="B111" s="24" t="s">
        <v>549</v>
      </c>
      <c r="C111" s="25" t="s">
        <v>32</v>
      </c>
      <c r="D111" s="61">
        <v>310700</v>
      </c>
      <c r="E111" s="61">
        <v>310700</v>
      </c>
      <c r="F111" s="37">
        <f t="shared" si="2"/>
        <v>1</v>
      </c>
      <c r="G111" s="25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1:21" ht="13.5" x14ac:dyDescent="0.25">
      <c r="A112" s="10"/>
      <c r="B112" s="41" t="s">
        <v>53</v>
      </c>
      <c r="C112" s="41"/>
      <c r="D112" s="41"/>
      <c r="E112" s="41"/>
      <c r="F112" s="41" t="e">
        <f t="shared" si="2"/>
        <v>#DIV/0!</v>
      </c>
      <c r="G112" s="41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:21" ht="42.75" customHeight="1" x14ac:dyDescent="0.25">
      <c r="A113" s="10"/>
      <c r="B113" s="24" t="s">
        <v>550</v>
      </c>
      <c r="C113" s="25" t="s">
        <v>28</v>
      </c>
      <c r="D113" s="25">
        <v>75</v>
      </c>
      <c r="E113" s="25">
        <v>75</v>
      </c>
      <c r="F113" s="37">
        <f t="shared" si="2"/>
        <v>1</v>
      </c>
      <c r="G113" s="25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:21" x14ac:dyDescent="0.25">
      <c r="A114" s="17" t="s">
        <v>47</v>
      </c>
      <c r="B114" s="15" t="s">
        <v>730</v>
      </c>
      <c r="C114" s="16"/>
      <c r="D114" s="16"/>
      <c r="E114" s="16"/>
      <c r="F114" s="18">
        <f>(400%)/4</f>
        <v>1</v>
      </c>
      <c r="G114" s="4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:21" ht="13.5" x14ac:dyDescent="0.25">
      <c r="A115" s="10"/>
      <c r="B115" s="41" t="s">
        <v>551</v>
      </c>
      <c r="C115" s="41"/>
      <c r="D115" s="41"/>
      <c r="E115" s="41"/>
      <c r="F115" s="41" t="e">
        <f>E115/D115</f>
        <v>#DIV/0!</v>
      </c>
      <c r="G115" s="41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1:21" ht="41.25" customHeight="1" x14ac:dyDescent="0.25">
      <c r="A116" s="10"/>
      <c r="B116" s="24" t="s">
        <v>55</v>
      </c>
      <c r="C116" s="25" t="s">
        <v>28</v>
      </c>
      <c r="D116" s="25">
        <v>58</v>
      </c>
      <c r="E116" s="25">
        <v>61.2</v>
      </c>
      <c r="F116" s="37">
        <f>E116/D116</f>
        <v>1.0551724137931036</v>
      </c>
      <c r="G116" s="25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1:21" ht="13.5" x14ac:dyDescent="0.25">
      <c r="A117" s="10"/>
      <c r="B117" s="41" t="s">
        <v>552</v>
      </c>
      <c r="C117" s="41"/>
      <c r="D117" s="41"/>
      <c r="E117" s="41"/>
      <c r="F117" s="41"/>
      <c r="G117" s="41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:21" ht="38.25" x14ac:dyDescent="0.25">
      <c r="A118" s="10"/>
      <c r="B118" s="24" t="s">
        <v>553</v>
      </c>
      <c r="C118" s="25" t="s">
        <v>32</v>
      </c>
      <c r="D118" s="61">
        <v>1205</v>
      </c>
      <c r="E118" s="61">
        <v>1284</v>
      </c>
      <c r="F118" s="37">
        <f>E118/D118</f>
        <v>1.0655601659751037</v>
      </c>
      <c r="G118" s="25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1:21" ht="13.5" x14ac:dyDescent="0.25">
      <c r="A119" s="10"/>
      <c r="B119" s="41" t="s">
        <v>554</v>
      </c>
      <c r="C119" s="41"/>
      <c r="D119" s="41"/>
      <c r="E119" s="41"/>
      <c r="F119" s="41"/>
      <c r="G119" s="41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1:21" ht="25.5" x14ac:dyDescent="0.25">
      <c r="A120" s="10"/>
      <c r="B120" s="24" t="s">
        <v>317</v>
      </c>
      <c r="C120" s="25" t="s">
        <v>32</v>
      </c>
      <c r="D120" s="25">
        <v>740</v>
      </c>
      <c r="E120" s="25">
        <v>947</v>
      </c>
      <c r="F120" s="37">
        <f>E120/D120</f>
        <v>1.2797297297297296</v>
      </c>
      <c r="G120" s="56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1:21" ht="13.5" x14ac:dyDescent="0.25">
      <c r="A121" s="10"/>
      <c r="B121" s="41" t="s">
        <v>555</v>
      </c>
      <c r="C121" s="41"/>
      <c r="D121" s="41"/>
      <c r="E121" s="41"/>
      <c r="F121" s="41"/>
      <c r="G121" s="41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1:21" ht="25.5" x14ac:dyDescent="0.25">
      <c r="A122" s="10"/>
      <c r="B122" s="24" t="s">
        <v>318</v>
      </c>
      <c r="C122" s="25" t="s">
        <v>56</v>
      </c>
      <c r="D122" s="56">
        <v>1093</v>
      </c>
      <c r="E122" s="56">
        <v>1093</v>
      </c>
      <c r="F122" s="55">
        <f>E122/D122</f>
        <v>1</v>
      </c>
      <c r="G122" s="25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1:21" ht="13.5" x14ac:dyDescent="0.25">
      <c r="A123" s="10"/>
      <c r="B123" s="41" t="s">
        <v>57</v>
      </c>
      <c r="C123" s="41"/>
      <c r="D123" s="41"/>
      <c r="E123" s="41"/>
      <c r="F123" s="41"/>
      <c r="G123" s="41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1:21" ht="27.75" customHeight="1" x14ac:dyDescent="0.25">
      <c r="A124" s="10"/>
      <c r="B124" s="24" t="s">
        <v>556</v>
      </c>
      <c r="C124" s="25" t="s">
        <v>28</v>
      </c>
      <c r="D124" s="25" t="s">
        <v>198</v>
      </c>
      <c r="E124" s="25" t="s">
        <v>198</v>
      </c>
      <c r="F124" s="55" t="s">
        <v>198</v>
      </c>
      <c r="G124" s="25" t="s">
        <v>707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1:21" x14ac:dyDescent="0.25">
      <c r="A125" s="17" t="s">
        <v>48</v>
      </c>
      <c r="B125" s="15" t="s">
        <v>49</v>
      </c>
      <c r="C125" s="16"/>
      <c r="D125" s="16"/>
      <c r="E125" s="16"/>
      <c r="F125" s="18">
        <f>(1000%+F130)/11</f>
        <v>0.99819666914182659</v>
      </c>
      <c r="G125" s="4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1:21" ht="13.5" x14ac:dyDescent="0.25">
      <c r="A126" s="10"/>
      <c r="B126" s="41" t="s">
        <v>59</v>
      </c>
      <c r="C126" s="41"/>
      <c r="D126" s="41"/>
      <c r="E126" s="41"/>
      <c r="F126" s="41"/>
      <c r="G126" s="41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1:21" ht="25.5" x14ac:dyDescent="0.25">
      <c r="A127" s="10"/>
      <c r="B127" s="24" t="s">
        <v>557</v>
      </c>
      <c r="C127" s="25" t="s">
        <v>28</v>
      </c>
      <c r="D127" s="25">
        <v>100</v>
      </c>
      <c r="E127" s="25">
        <v>100</v>
      </c>
      <c r="F127" s="37">
        <f t="shared" ref="F127:F139" si="3">E127/D127</f>
        <v>1</v>
      </c>
      <c r="G127" s="23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1:21" ht="13.5" x14ac:dyDescent="0.25">
      <c r="A128" s="10"/>
      <c r="B128" s="41" t="s">
        <v>58</v>
      </c>
      <c r="C128" s="41"/>
      <c r="D128" s="41"/>
      <c r="E128" s="41"/>
      <c r="F128" s="41"/>
      <c r="G128" s="41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1:21" ht="29.25" customHeight="1" x14ac:dyDescent="0.25">
      <c r="A129" s="10"/>
      <c r="B129" s="24" t="s">
        <v>800</v>
      </c>
      <c r="C129" s="25" t="s">
        <v>29</v>
      </c>
      <c r="D129" s="25">
        <v>125</v>
      </c>
      <c r="E129" s="56">
        <v>125</v>
      </c>
      <c r="F129" s="37">
        <f t="shared" si="3"/>
        <v>1</v>
      </c>
      <c r="G129" s="25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1:21" ht="29.25" customHeight="1" x14ac:dyDescent="0.25">
      <c r="A130" s="10"/>
      <c r="B130" s="24" t="s">
        <v>558</v>
      </c>
      <c r="C130" s="25" t="s">
        <v>32</v>
      </c>
      <c r="D130" s="25">
        <v>857</v>
      </c>
      <c r="E130" s="56">
        <v>840</v>
      </c>
      <c r="F130" s="37">
        <f t="shared" si="3"/>
        <v>0.98016336056009334</v>
      </c>
      <c r="G130" s="25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1:21" ht="29.25" customHeight="1" x14ac:dyDescent="0.25">
      <c r="A131" s="10"/>
      <c r="B131" s="24" t="s">
        <v>559</v>
      </c>
      <c r="C131" s="25" t="s">
        <v>29</v>
      </c>
      <c r="D131" s="25">
        <v>34</v>
      </c>
      <c r="E131" s="56">
        <v>34</v>
      </c>
      <c r="F131" s="37">
        <f t="shared" si="3"/>
        <v>1</v>
      </c>
      <c r="G131" s="25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1:21" ht="29.25" customHeight="1" x14ac:dyDescent="0.25">
      <c r="A132" s="10"/>
      <c r="B132" s="24" t="s">
        <v>801</v>
      </c>
      <c r="C132" s="25" t="s">
        <v>32</v>
      </c>
      <c r="D132" s="61">
        <v>206000</v>
      </c>
      <c r="E132" s="63">
        <v>220157</v>
      </c>
      <c r="F132" s="37">
        <f t="shared" si="3"/>
        <v>1.0687233009708739</v>
      </c>
      <c r="G132" s="25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1:21" ht="29.25" customHeight="1" x14ac:dyDescent="0.25">
      <c r="A133" s="10"/>
      <c r="B133" s="24" t="s">
        <v>560</v>
      </c>
      <c r="C133" s="25" t="s">
        <v>32</v>
      </c>
      <c r="D133" s="61">
        <v>110000</v>
      </c>
      <c r="E133" s="63">
        <v>111718</v>
      </c>
      <c r="F133" s="37">
        <f t="shared" si="3"/>
        <v>1.0156181818181818</v>
      </c>
      <c r="G133" s="25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1:21" ht="29.25" customHeight="1" x14ac:dyDescent="0.25">
      <c r="A134" s="10"/>
      <c r="B134" s="24" t="s">
        <v>561</v>
      </c>
      <c r="C134" s="25" t="s">
        <v>28</v>
      </c>
      <c r="D134" s="36">
        <v>95</v>
      </c>
      <c r="E134" s="58">
        <v>95</v>
      </c>
      <c r="F134" s="37">
        <f t="shared" si="3"/>
        <v>1</v>
      </c>
      <c r="G134" s="25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1:21" ht="13.5" x14ac:dyDescent="0.25">
      <c r="A135" s="10"/>
      <c r="B135" s="41" t="s">
        <v>562</v>
      </c>
      <c r="C135" s="41"/>
      <c r="D135" s="41"/>
      <c r="E135" s="41"/>
      <c r="F135" s="41"/>
      <c r="G135" s="41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1:21" ht="51" x14ac:dyDescent="0.25">
      <c r="A136" s="10"/>
      <c r="B136" s="24" t="s">
        <v>563</v>
      </c>
      <c r="C136" s="25" t="s">
        <v>29</v>
      </c>
      <c r="D136" s="25">
        <v>20</v>
      </c>
      <c r="E136" s="25">
        <v>20</v>
      </c>
      <c r="F136" s="37">
        <f t="shared" si="3"/>
        <v>1</v>
      </c>
      <c r="G136" s="25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1:21" ht="51" x14ac:dyDescent="0.25">
      <c r="A137" s="10"/>
      <c r="B137" s="24" t="s">
        <v>564</v>
      </c>
      <c r="C137" s="25" t="s">
        <v>29</v>
      </c>
      <c r="D137" s="25">
        <v>27</v>
      </c>
      <c r="E137" s="25">
        <v>27</v>
      </c>
      <c r="F137" s="37">
        <f t="shared" si="3"/>
        <v>1</v>
      </c>
      <c r="G137" s="25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1:21" ht="63.75" x14ac:dyDescent="0.25">
      <c r="A138" s="10"/>
      <c r="B138" s="24" t="s">
        <v>565</v>
      </c>
      <c r="C138" s="25" t="s">
        <v>29</v>
      </c>
      <c r="D138" s="25">
        <v>20</v>
      </c>
      <c r="E138" s="25">
        <v>20</v>
      </c>
      <c r="F138" s="37">
        <f t="shared" si="3"/>
        <v>1</v>
      </c>
      <c r="G138" s="25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1:21" ht="63.75" x14ac:dyDescent="0.25">
      <c r="A139" s="10"/>
      <c r="B139" s="24" t="s">
        <v>566</v>
      </c>
      <c r="C139" s="25" t="s">
        <v>29</v>
      </c>
      <c r="D139" s="25">
        <v>12</v>
      </c>
      <c r="E139" s="25">
        <v>12</v>
      </c>
      <c r="F139" s="37">
        <f t="shared" si="3"/>
        <v>1</v>
      </c>
      <c r="G139" s="25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1:21" ht="30.75" customHeight="1" x14ac:dyDescent="0.25">
      <c r="A140" s="3" t="s">
        <v>60</v>
      </c>
      <c r="B140" s="30" t="s">
        <v>62</v>
      </c>
      <c r="C140" s="14"/>
      <c r="D140" s="14"/>
      <c r="E140" s="14"/>
      <c r="F140" s="31">
        <f>(200%+F143+F145+F146)/5</f>
        <v>0.9432465362035225</v>
      </c>
      <c r="G140" s="3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1:21" ht="13.5" x14ac:dyDescent="0.25">
      <c r="A141" s="25"/>
      <c r="B141" s="41" t="s">
        <v>581</v>
      </c>
      <c r="C141" s="41"/>
      <c r="D141" s="41"/>
      <c r="E141" s="41"/>
      <c r="F141" s="41"/>
      <c r="G141" s="41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1:21" ht="25.5" x14ac:dyDescent="0.25">
      <c r="A142" s="47"/>
      <c r="B142" s="59" t="s">
        <v>82</v>
      </c>
      <c r="C142" s="47" t="s">
        <v>32</v>
      </c>
      <c r="D142" s="47">
        <v>125</v>
      </c>
      <c r="E142" s="47">
        <v>75</v>
      </c>
      <c r="F142" s="46">
        <f>D142/E142</f>
        <v>1.6666666666666667</v>
      </c>
      <c r="G142" s="47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1:21" ht="40.5" customHeight="1" x14ac:dyDescent="0.25">
      <c r="A143" s="25"/>
      <c r="B143" s="24" t="s">
        <v>83</v>
      </c>
      <c r="C143" s="25" t="s">
        <v>28</v>
      </c>
      <c r="D143" s="25">
        <v>14</v>
      </c>
      <c r="E143" s="25">
        <v>14.6</v>
      </c>
      <c r="F143" s="37">
        <f>D143/E143</f>
        <v>0.95890410958904115</v>
      </c>
      <c r="G143" s="25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1:21" ht="63.75" x14ac:dyDescent="0.25">
      <c r="A144" s="25"/>
      <c r="B144" s="24" t="s">
        <v>582</v>
      </c>
      <c r="C144" s="25" t="s">
        <v>28</v>
      </c>
      <c r="D144" s="56">
        <v>100</v>
      </c>
      <c r="E144" s="56">
        <v>100</v>
      </c>
      <c r="F144" s="55">
        <f>E144/D144</f>
        <v>1</v>
      </c>
      <c r="G144" s="25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1:21" ht="38.25" customHeight="1" x14ac:dyDescent="0.25">
      <c r="A145" s="25"/>
      <c r="B145" s="24" t="s">
        <v>583</v>
      </c>
      <c r="C145" s="25" t="s">
        <v>28</v>
      </c>
      <c r="D145" s="25">
        <v>100</v>
      </c>
      <c r="E145" s="47">
        <v>98.59</v>
      </c>
      <c r="F145" s="46">
        <f>E145/D145</f>
        <v>0.9859</v>
      </c>
      <c r="G145" s="25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1:21" ht="39.75" customHeight="1" x14ac:dyDescent="0.25">
      <c r="A146" s="25"/>
      <c r="B146" s="24" t="s">
        <v>712</v>
      </c>
      <c r="C146" s="25" t="s">
        <v>32</v>
      </c>
      <c r="D146" s="25">
        <v>35</v>
      </c>
      <c r="E146" s="47">
        <v>27</v>
      </c>
      <c r="F146" s="46">
        <f>E146/D146</f>
        <v>0.77142857142857146</v>
      </c>
      <c r="G146" s="25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1:21" ht="25.5" x14ac:dyDescent="0.25">
      <c r="A147" s="17" t="s">
        <v>97</v>
      </c>
      <c r="B147" s="15" t="s">
        <v>731</v>
      </c>
      <c r="C147" s="16"/>
      <c r="D147" s="16"/>
      <c r="E147" s="16"/>
      <c r="F147" s="18">
        <f>(700%+F155+F159+F162+F164)/11</f>
        <v>0.97001806534278645</v>
      </c>
      <c r="G147" s="4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1:21" ht="42.75" customHeight="1" x14ac:dyDescent="0.25">
      <c r="A148" s="25"/>
      <c r="B148" s="41" t="s">
        <v>713</v>
      </c>
      <c r="C148" s="41"/>
      <c r="D148" s="41"/>
      <c r="E148" s="41"/>
      <c r="F148" s="41"/>
      <c r="G148" s="41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1:21" ht="28.5" customHeight="1" x14ac:dyDescent="0.25">
      <c r="A149" s="25"/>
      <c r="B149" s="24" t="s">
        <v>714</v>
      </c>
      <c r="C149" s="25" t="s">
        <v>29</v>
      </c>
      <c r="D149" s="25">
        <v>215</v>
      </c>
      <c r="E149" s="25">
        <v>213</v>
      </c>
      <c r="F149" s="37">
        <f>D149/E149</f>
        <v>1.0093896713615023</v>
      </c>
      <c r="G149" s="25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1:21" ht="16.5" customHeight="1" x14ac:dyDescent="0.25">
      <c r="A150" s="25"/>
      <c r="B150" s="24" t="s">
        <v>85</v>
      </c>
      <c r="C150" s="25" t="s">
        <v>32</v>
      </c>
      <c r="D150" s="25">
        <v>29</v>
      </c>
      <c r="E150" s="25">
        <v>29</v>
      </c>
      <c r="F150" s="37">
        <f>D150/E150</f>
        <v>1</v>
      </c>
      <c r="G150" s="25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1:21" ht="13.5" x14ac:dyDescent="0.25">
      <c r="A151" s="25"/>
      <c r="B151" s="41" t="s">
        <v>86</v>
      </c>
      <c r="C151" s="41"/>
      <c r="D151" s="41"/>
      <c r="E151" s="41"/>
      <c r="F151" s="41"/>
      <c r="G151" s="41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1:21" ht="54.75" customHeight="1" x14ac:dyDescent="0.25">
      <c r="A152" s="25"/>
      <c r="B152" s="24" t="s">
        <v>87</v>
      </c>
      <c r="C152" s="25" t="s">
        <v>32</v>
      </c>
      <c r="D152" s="25">
        <v>78</v>
      </c>
      <c r="E152" s="25">
        <v>17</v>
      </c>
      <c r="F152" s="37">
        <f>D152/E152</f>
        <v>4.5882352941176467</v>
      </c>
      <c r="G152" s="25" t="s">
        <v>678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1:21" ht="25.5" customHeight="1" x14ac:dyDescent="0.25">
      <c r="A153" s="25"/>
      <c r="B153" s="24" t="s">
        <v>447</v>
      </c>
      <c r="C153" s="25" t="s">
        <v>32</v>
      </c>
      <c r="D153" s="25">
        <v>120</v>
      </c>
      <c r="E153" s="25">
        <v>114</v>
      </c>
      <c r="F153" s="37">
        <f>D153/E153</f>
        <v>1.0526315789473684</v>
      </c>
      <c r="G153" s="25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1:21" ht="25.5" customHeight="1" x14ac:dyDescent="0.25">
      <c r="A154" s="25"/>
      <c r="B154" s="41" t="s">
        <v>88</v>
      </c>
      <c r="C154" s="41"/>
      <c r="D154" s="41"/>
      <c r="E154" s="41"/>
      <c r="F154" s="41"/>
      <c r="G154" s="41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1:21" ht="38.25" x14ac:dyDescent="0.25">
      <c r="A155" s="25"/>
      <c r="B155" s="24" t="s">
        <v>223</v>
      </c>
      <c r="C155" s="25" t="s">
        <v>28</v>
      </c>
      <c r="D155" s="25">
        <v>88</v>
      </c>
      <c r="E155" s="25">
        <v>85</v>
      </c>
      <c r="F155" s="37">
        <f>E155/D155</f>
        <v>0.96590909090909094</v>
      </c>
      <c r="G155" s="25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1:21" ht="25.5" x14ac:dyDescent="0.25">
      <c r="A156" s="25"/>
      <c r="B156" s="24" t="s">
        <v>89</v>
      </c>
      <c r="C156" s="25" t="s">
        <v>32</v>
      </c>
      <c r="D156" s="25">
        <v>43</v>
      </c>
      <c r="E156" s="25">
        <v>44</v>
      </c>
      <c r="F156" s="37">
        <f>E156/D156</f>
        <v>1.0232558139534884</v>
      </c>
      <c r="G156" s="25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1:21" ht="13.5" x14ac:dyDescent="0.25">
      <c r="A157" s="25"/>
      <c r="B157" s="41" t="s">
        <v>90</v>
      </c>
      <c r="C157" s="41"/>
      <c r="D157" s="41"/>
      <c r="E157" s="41"/>
      <c r="F157" s="41"/>
      <c r="G157" s="41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1:21" ht="25.5" x14ac:dyDescent="0.25">
      <c r="A158" s="25"/>
      <c r="B158" s="24" t="s">
        <v>91</v>
      </c>
      <c r="C158" s="25" t="s">
        <v>32</v>
      </c>
      <c r="D158" s="25">
        <v>20</v>
      </c>
      <c r="E158" s="25">
        <v>22</v>
      </c>
      <c r="F158" s="37">
        <f>E158/D158</f>
        <v>1.1000000000000001</v>
      </c>
      <c r="G158" s="25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1:21" ht="56.25" customHeight="1" x14ac:dyDescent="0.25">
      <c r="A159" s="25"/>
      <c r="B159" s="24" t="s">
        <v>92</v>
      </c>
      <c r="C159" s="25" t="s">
        <v>28</v>
      </c>
      <c r="D159" s="25">
        <v>6.8</v>
      </c>
      <c r="E159" s="25">
        <v>7.09</v>
      </c>
      <c r="F159" s="37">
        <f>D159/E159</f>
        <v>0.95909732016925242</v>
      </c>
      <c r="G159" s="25" t="s">
        <v>679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1:21" ht="29.25" customHeight="1" x14ac:dyDescent="0.25">
      <c r="A160" s="25"/>
      <c r="B160" s="24" t="s">
        <v>93</v>
      </c>
      <c r="C160" s="25" t="s">
        <v>32</v>
      </c>
      <c r="D160" s="25">
        <v>8</v>
      </c>
      <c r="E160" s="25">
        <v>8</v>
      </c>
      <c r="F160" s="37">
        <f>D160/E160</f>
        <v>1</v>
      </c>
      <c r="G160" s="25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1:21" ht="13.5" x14ac:dyDescent="0.25">
      <c r="A161" s="25"/>
      <c r="B161" s="41" t="s">
        <v>94</v>
      </c>
      <c r="C161" s="41"/>
      <c r="D161" s="41"/>
      <c r="E161" s="41"/>
      <c r="F161" s="41"/>
      <c r="G161" s="41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1:21" x14ac:dyDescent="0.25">
      <c r="A162" s="25"/>
      <c r="B162" s="24" t="s">
        <v>95</v>
      </c>
      <c r="C162" s="25" t="s">
        <v>29</v>
      </c>
      <c r="D162" s="25">
        <v>910</v>
      </c>
      <c r="E162" s="25">
        <v>826</v>
      </c>
      <c r="F162" s="37">
        <f>E162/D162</f>
        <v>0.90769230769230769</v>
      </c>
      <c r="G162" s="25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1:21" ht="13.5" x14ac:dyDescent="0.25">
      <c r="A163" s="25"/>
      <c r="B163" s="41" t="s">
        <v>448</v>
      </c>
      <c r="C163" s="41"/>
      <c r="D163" s="41"/>
      <c r="E163" s="41"/>
      <c r="F163" s="41"/>
      <c r="G163" s="41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1:21" ht="19.5" customHeight="1" x14ac:dyDescent="0.25">
      <c r="A164" s="25"/>
      <c r="B164" s="24" t="s">
        <v>449</v>
      </c>
      <c r="C164" s="25" t="s">
        <v>32</v>
      </c>
      <c r="D164" s="25">
        <v>80</v>
      </c>
      <c r="E164" s="56">
        <v>67</v>
      </c>
      <c r="F164" s="55">
        <f>E164/D164</f>
        <v>0.83750000000000002</v>
      </c>
      <c r="G164" s="56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1:21" ht="25.5" x14ac:dyDescent="0.25">
      <c r="A165" s="17" t="s">
        <v>96</v>
      </c>
      <c r="B165" s="15" t="s">
        <v>732</v>
      </c>
      <c r="C165" s="16"/>
      <c r="D165" s="16"/>
      <c r="E165" s="16"/>
      <c r="F165" s="18">
        <f>(400%+F167)/5</f>
        <v>0.99178082191780825</v>
      </c>
      <c r="G165" s="4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1:21" ht="15" customHeight="1" x14ac:dyDescent="0.25">
      <c r="A166" s="25"/>
      <c r="B166" s="41" t="s">
        <v>355</v>
      </c>
      <c r="C166" s="41"/>
      <c r="D166" s="41"/>
      <c r="E166" s="41"/>
      <c r="F166" s="41"/>
      <c r="G166" s="41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1:21" ht="38.25" x14ac:dyDescent="0.25">
      <c r="A167" s="25"/>
      <c r="B167" s="24" t="s">
        <v>98</v>
      </c>
      <c r="C167" s="25" t="s">
        <v>32</v>
      </c>
      <c r="D167" s="25">
        <v>70</v>
      </c>
      <c r="E167" s="25">
        <v>73</v>
      </c>
      <c r="F167" s="37">
        <f>D167/E167</f>
        <v>0.95890410958904104</v>
      </c>
      <c r="G167" s="25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1:21" ht="13.5" x14ac:dyDescent="0.25">
      <c r="A168" s="25"/>
      <c r="B168" s="41" t="s">
        <v>354</v>
      </c>
      <c r="C168" s="41"/>
      <c r="D168" s="41"/>
      <c r="E168" s="41"/>
      <c r="F168" s="41"/>
      <c r="G168" s="41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1:21" ht="15" customHeight="1" x14ac:dyDescent="0.25">
      <c r="A169" s="25"/>
      <c r="B169" s="24" t="s">
        <v>104</v>
      </c>
      <c r="C169" s="25" t="s">
        <v>29</v>
      </c>
      <c r="D169" s="25">
        <v>4</v>
      </c>
      <c r="E169" s="25">
        <v>4</v>
      </c>
      <c r="F169" s="37">
        <f>E169/D169</f>
        <v>1</v>
      </c>
      <c r="G169" s="2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1:21" ht="13.5" x14ac:dyDescent="0.25">
      <c r="A170" s="25"/>
      <c r="B170" s="41" t="s">
        <v>356</v>
      </c>
      <c r="C170" s="41"/>
      <c r="D170" s="41"/>
      <c r="E170" s="41"/>
      <c r="F170" s="41"/>
      <c r="G170" s="41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1:21" ht="25.5" x14ac:dyDescent="0.25">
      <c r="A171" s="25"/>
      <c r="B171" s="24" t="s">
        <v>101</v>
      </c>
      <c r="C171" s="25" t="s">
        <v>29</v>
      </c>
      <c r="D171" s="25">
        <v>3</v>
      </c>
      <c r="E171" s="25">
        <v>3</v>
      </c>
      <c r="F171" s="37">
        <f>E171/D171</f>
        <v>1</v>
      </c>
      <c r="G171" s="25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1:21" ht="13.5" x14ac:dyDescent="0.25">
      <c r="A172" s="25"/>
      <c r="B172" s="41" t="s">
        <v>99</v>
      </c>
      <c r="C172" s="41"/>
      <c r="D172" s="41"/>
      <c r="E172" s="41"/>
      <c r="F172" s="41"/>
      <c r="G172" s="41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1:21" ht="57.75" customHeight="1" x14ac:dyDescent="0.25">
      <c r="A173" s="25"/>
      <c r="B173" s="24" t="s">
        <v>102</v>
      </c>
      <c r="C173" s="25" t="s">
        <v>32</v>
      </c>
      <c r="D173" s="25">
        <v>70</v>
      </c>
      <c r="E173" s="25">
        <v>35</v>
      </c>
      <c r="F173" s="37">
        <f>D173/E173</f>
        <v>2</v>
      </c>
      <c r="G173" s="25" t="s">
        <v>681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1:21" ht="13.5" x14ac:dyDescent="0.25">
      <c r="A174" s="25"/>
      <c r="B174" s="41" t="s">
        <v>100</v>
      </c>
      <c r="C174" s="41"/>
      <c r="D174" s="41"/>
      <c r="E174" s="41"/>
      <c r="F174" s="41"/>
      <c r="G174" s="4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1:21" ht="29.25" customHeight="1" x14ac:dyDescent="0.25">
      <c r="A175" s="25"/>
      <c r="B175" s="24" t="s">
        <v>103</v>
      </c>
      <c r="C175" s="25" t="s">
        <v>29</v>
      </c>
      <c r="D175" s="25">
        <v>1</v>
      </c>
      <c r="E175" s="25">
        <v>1</v>
      </c>
      <c r="F175" s="37">
        <f>E175/D175</f>
        <v>1</v>
      </c>
      <c r="G175" s="25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1:21" ht="25.5" x14ac:dyDescent="0.25">
      <c r="A176" s="17" t="s">
        <v>105</v>
      </c>
      <c r="B176" s="15" t="s">
        <v>733</v>
      </c>
      <c r="C176" s="16"/>
      <c r="D176" s="16"/>
      <c r="E176" s="16"/>
      <c r="F176" s="40">
        <f>(300%+F178+F186)/5</f>
        <v>0.98180000000000012</v>
      </c>
      <c r="G176" s="4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1:21" ht="44.25" customHeight="1" x14ac:dyDescent="0.25">
      <c r="A177" s="25"/>
      <c r="B177" s="41" t="s">
        <v>567</v>
      </c>
      <c r="C177" s="41"/>
      <c r="D177" s="41"/>
      <c r="E177" s="41"/>
      <c r="F177" s="41"/>
      <c r="G177" s="41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1:21" ht="29.25" customHeight="1" x14ac:dyDescent="0.25">
      <c r="A178" s="25"/>
      <c r="B178" s="24" t="s">
        <v>711</v>
      </c>
      <c r="C178" s="25" t="s">
        <v>28</v>
      </c>
      <c r="D178" s="25">
        <v>100</v>
      </c>
      <c r="E178" s="25">
        <v>92.9</v>
      </c>
      <c r="F178" s="37">
        <f>E178/D178</f>
        <v>0.92900000000000005</v>
      </c>
      <c r="G178" s="25" t="s">
        <v>244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1:21" ht="30" customHeight="1" x14ac:dyDescent="0.25">
      <c r="A179" s="25"/>
      <c r="B179" s="41" t="s">
        <v>568</v>
      </c>
      <c r="C179" s="41"/>
      <c r="D179" s="41"/>
      <c r="E179" s="41"/>
      <c r="F179" s="41"/>
      <c r="G179" s="41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1:21" ht="53.25" customHeight="1" x14ac:dyDescent="0.25">
      <c r="A180" s="25"/>
      <c r="B180" s="24" t="s">
        <v>569</v>
      </c>
      <c r="C180" s="25" t="s">
        <v>28</v>
      </c>
      <c r="D180" s="25">
        <v>100</v>
      </c>
      <c r="E180" s="25">
        <v>100</v>
      </c>
      <c r="F180" s="37">
        <f>E180/D180</f>
        <v>1</v>
      </c>
      <c r="G180" s="25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1:21" ht="13.5" x14ac:dyDescent="0.25">
      <c r="A181" s="25"/>
      <c r="B181" s="41" t="s">
        <v>570</v>
      </c>
      <c r="C181" s="41"/>
      <c r="D181" s="41"/>
      <c r="E181" s="41"/>
      <c r="F181" s="41"/>
      <c r="G181" s="41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1:21" ht="38.25" x14ac:dyDescent="0.25">
      <c r="A182" s="25"/>
      <c r="B182" s="24" t="s">
        <v>571</v>
      </c>
      <c r="C182" s="25" t="s">
        <v>28</v>
      </c>
      <c r="D182" s="25">
        <v>100</v>
      </c>
      <c r="E182" s="25">
        <v>100</v>
      </c>
      <c r="F182" s="37">
        <f>E182/D182</f>
        <v>1</v>
      </c>
      <c r="G182" s="25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1:21" ht="13.5" x14ac:dyDescent="0.25">
      <c r="A183" s="25"/>
      <c r="B183" s="41" t="s">
        <v>572</v>
      </c>
      <c r="C183" s="41"/>
      <c r="D183" s="41"/>
      <c r="E183" s="41"/>
      <c r="F183" s="41"/>
      <c r="G183" s="41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1:21" ht="63.75" x14ac:dyDescent="0.25">
      <c r="A184" s="25"/>
      <c r="B184" s="24" t="s">
        <v>573</v>
      </c>
      <c r="C184" s="25" t="s">
        <v>28</v>
      </c>
      <c r="D184" s="25">
        <v>100</v>
      </c>
      <c r="E184" s="25">
        <v>100</v>
      </c>
      <c r="F184" s="37">
        <f>E184/D184</f>
        <v>1</v>
      </c>
      <c r="G184" s="25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1:21" ht="15.75" customHeight="1" x14ac:dyDescent="0.25">
      <c r="A185" s="25"/>
      <c r="B185" s="41" t="s">
        <v>574</v>
      </c>
      <c r="C185" s="41"/>
      <c r="D185" s="41"/>
      <c r="E185" s="41"/>
      <c r="F185" s="41"/>
      <c r="G185" s="25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1:21" ht="30" customHeight="1" x14ac:dyDescent="0.25">
      <c r="A186" s="25"/>
      <c r="B186" s="24" t="s">
        <v>575</v>
      </c>
      <c r="C186" s="25" t="s">
        <v>28</v>
      </c>
      <c r="D186" s="25">
        <v>100</v>
      </c>
      <c r="E186" s="25">
        <v>98</v>
      </c>
      <c r="F186" s="37">
        <f>E186/D186</f>
        <v>0.98</v>
      </c>
      <c r="G186" s="25" t="s">
        <v>649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1:21" ht="38.25" x14ac:dyDescent="0.25">
      <c r="A187" s="17" t="s">
        <v>220</v>
      </c>
      <c r="B187" s="15" t="s">
        <v>221</v>
      </c>
      <c r="C187" s="16"/>
      <c r="D187" s="16"/>
      <c r="E187" s="16"/>
      <c r="F187" s="40">
        <f>(400%)/4</f>
        <v>1</v>
      </c>
      <c r="G187" s="4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1:21" ht="26.25" customHeight="1" x14ac:dyDescent="0.25">
      <c r="A188" s="25"/>
      <c r="B188" s="41" t="s">
        <v>576</v>
      </c>
      <c r="C188" s="41"/>
      <c r="D188" s="41"/>
      <c r="E188" s="41"/>
      <c r="F188" s="41"/>
      <c r="G188" s="41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1:21" ht="51.75" customHeight="1" x14ac:dyDescent="0.25">
      <c r="A189" s="25"/>
      <c r="B189" s="24" t="s">
        <v>802</v>
      </c>
      <c r="C189" s="25" t="s">
        <v>28</v>
      </c>
      <c r="D189" s="25">
        <v>100</v>
      </c>
      <c r="E189" s="25">
        <v>100</v>
      </c>
      <c r="F189" s="37">
        <f>E189/D189</f>
        <v>1</v>
      </c>
      <c r="G189" s="25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1:21" ht="15" customHeight="1" x14ac:dyDescent="0.25">
      <c r="A190" s="25"/>
      <c r="B190" s="41" t="s">
        <v>369</v>
      </c>
      <c r="C190" s="41"/>
      <c r="D190" s="41"/>
      <c r="E190" s="41"/>
      <c r="F190" s="41"/>
      <c r="G190" s="41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1:21" ht="25.5" x14ac:dyDescent="0.25">
      <c r="A191" s="25"/>
      <c r="B191" s="24" t="s">
        <v>577</v>
      </c>
      <c r="C191" s="25" t="s">
        <v>28</v>
      </c>
      <c r="D191" s="25">
        <v>100</v>
      </c>
      <c r="E191" s="25">
        <v>100</v>
      </c>
      <c r="F191" s="37">
        <f>E191/D191</f>
        <v>1</v>
      </c>
      <c r="G191" s="25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1:21" ht="25.5" x14ac:dyDescent="0.25">
      <c r="A192" s="25"/>
      <c r="B192" s="24" t="s">
        <v>245</v>
      </c>
      <c r="C192" s="25" t="s">
        <v>29</v>
      </c>
      <c r="D192" s="25">
        <v>75</v>
      </c>
      <c r="E192" s="25">
        <v>119</v>
      </c>
      <c r="F192" s="37">
        <f>E192/D192</f>
        <v>1.5866666666666667</v>
      </c>
      <c r="G192" s="47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1:21" ht="25.5" x14ac:dyDescent="0.25">
      <c r="A193" s="25"/>
      <c r="B193" s="24" t="s">
        <v>370</v>
      </c>
      <c r="C193" s="25" t="s">
        <v>28</v>
      </c>
      <c r="D193" s="25">
        <v>100</v>
      </c>
      <c r="E193" s="25">
        <v>100</v>
      </c>
      <c r="F193" s="37">
        <f>E193/D193</f>
        <v>1</v>
      </c>
      <c r="G193" s="25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1:21" ht="63.75" x14ac:dyDescent="0.25">
      <c r="A194" s="17" t="s">
        <v>222</v>
      </c>
      <c r="B194" s="15" t="s">
        <v>734</v>
      </c>
      <c r="C194" s="16"/>
      <c r="D194" s="16"/>
      <c r="E194" s="16"/>
      <c r="F194" s="40">
        <f>(300%)/3</f>
        <v>1</v>
      </c>
      <c r="G194" s="4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1:21" ht="15.75" customHeight="1" x14ac:dyDescent="0.25">
      <c r="A195" s="25"/>
      <c r="B195" s="41" t="s">
        <v>578</v>
      </c>
      <c r="C195" s="41"/>
      <c r="D195" s="41"/>
      <c r="E195" s="41"/>
      <c r="F195" s="41"/>
      <c r="G195" s="41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1:21" ht="42" customHeight="1" x14ac:dyDescent="0.25">
      <c r="A196" s="25"/>
      <c r="B196" s="64" t="s">
        <v>579</v>
      </c>
      <c r="C196" s="25" t="s">
        <v>28</v>
      </c>
      <c r="D196" s="25">
        <v>100</v>
      </c>
      <c r="E196" s="25">
        <v>100</v>
      </c>
      <c r="F196" s="37">
        <f>E196/D196</f>
        <v>1</v>
      </c>
      <c r="G196" s="25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1:21" ht="29.25" customHeight="1" x14ac:dyDescent="0.25">
      <c r="A197" s="25"/>
      <c r="B197" s="41" t="s">
        <v>357</v>
      </c>
      <c r="C197" s="41"/>
      <c r="D197" s="41"/>
      <c r="E197" s="41"/>
      <c r="F197" s="41"/>
      <c r="G197" s="41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1:21" ht="28.5" customHeight="1" x14ac:dyDescent="0.25">
      <c r="A198" s="25"/>
      <c r="B198" s="24" t="s">
        <v>358</v>
      </c>
      <c r="C198" s="25" t="s">
        <v>29</v>
      </c>
      <c r="D198" s="25">
        <v>27</v>
      </c>
      <c r="E198" s="25">
        <v>56</v>
      </c>
      <c r="F198" s="37">
        <f>E198/D198</f>
        <v>2.074074074074074</v>
      </c>
      <c r="G198" s="25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1:21" ht="14.25" customHeight="1" x14ac:dyDescent="0.25">
      <c r="A199" s="25"/>
      <c r="B199" s="65" t="s">
        <v>359</v>
      </c>
      <c r="C199" s="65"/>
      <c r="D199" s="65"/>
      <c r="E199" s="65"/>
      <c r="F199" s="65"/>
      <c r="G199" s="65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1:21" ht="44.25" customHeight="1" x14ac:dyDescent="0.25">
      <c r="A200" s="25"/>
      <c r="B200" s="59" t="s">
        <v>580</v>
      </c>
      <c r="C200" s="47" t="s">
        <v>28</v>
      </c>
      <c r="D200" s="47">
        <v>100</v>
      </c>
      <c r="E200" s="47">
        <v>100</v>
      </c>
      <c r="F200" s="46">
        <f>E200/D200</f>
        <v>1</v>
      </c>
      <c r="G200" s="47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1:21" x14ac:dyDescent="0.25">
      <c r="A201" s="3" t="s">
        <v>61</v>
      </c>
      <c r="B201" s="30" t="s">
        <v>63</v>
      </c>
      <c r="C201" s="14"/>
      <c r="D201" s="14"/>
      <c r="E201" s="14"/>
      <c r="F201" s="32">
        <f xml:space="preserve"> (100%+F203)/2</f>
        <v>0.85499999999999998</v>
      </c>
      <c r="G201" s="3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1:21" ht="13.5" x14ac:dyDescent="0.25">
      <c r="A202" s="25"/>
      <c r="B202" s="41" t="s">
        <v>107</v>
      </c>
      <c r="C202" s="41"/>
      <c r="D202" s="41"/>
      <c r="E202" s="41"/>
      <c r="F202" s="41"/>
      <c r="G202" s="41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1:21" ht="40.5" customHeight="1" x14ac:dyDescent="0.25">
      <c r="A203" s="25"/>
      <c r="B203" s="43" t="s">
        <v>798</v>
      </c>
      <c r="C203" s="56" t="s">
        <v>28</v>
      </c>
      <c r="D203" s="66">
        <v>100</v>
      </c>
      <c r="E203" s="66">
        <v>71</v>
      </c>
      <c r="F203" s="55">
        <f>E203/D203</f>
        <v>0.71</v>
      </c>
      <c r="G203" s="25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1:21" ht="38.25" x14ac:dyDescent="0.25">
      <c r="A204" s="25"/>
      <c r="B204" s="43" t="s">
        <v>487</v>
      </c>
      <c r="C204" s="56" t="s">
        <v>28</v>
      </c>
      <c r="D204" s="66">
        <v>0.27</v>
      </c>
      <c r="E204" s="66">
        <v>0.83</v>
      </c>
      <c r="F204" s="55">
        <f>E204/D204</f>
        <v>3.0740740740740735</v>
      </c>
      <c r="G204" s="25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1:21" x14ac:dyDescent="0.25">
      <c r="A205" s="17" t="s">
        <v>108</v>
      </c>
      <c r="B205" s="15" t="s">
        <v>807</v>
      </c>
      <c r="C205" s="16"/>
      <c r="D205" s="16"/>
      <c r="E205" s="16"/>
      <c r="F205" s="40">
        <f>(500%+F207+F211)/7</f>
        <v>0.94900000000000007</v>
      </c>
      <c r="G205" s="4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1:21" ht="13.5" x14ac:dyDescent="0.25">
      <c r="A206" s="25"/>
      <c r="B206" s="41" t="s">
        <v>109</v>
      </c>
      <c r="C206" s="41"/>
      <c r="D206" s="41"/>
      <c r="E206" s="41"/>
      <c r="F206" s="41"/>
      <c r="G206" s="41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1:21" ht="38.25" x14ac:dyDescent="0.25">
      <c r="A207" s="25"/>
      <c r="B207" s="24" t="s">
        <v>227</v>
      </c>
      <c r="C207" s="25" t="s">
        <v>28</v>
      </c>
      <c r="D207" s="25">
        <v>100</v>
      </c>
      <c r="E207" s="25">
        <v>72.7</v>
      </c>
      <c r="F207" s="37">
        <f>E207/D207</f>
        <v>0.72699999999999998</v>
      </c>
      <c r="G207" s="25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1:21" ht="25.5" x14ac:dyDescent="0.25">
      <c r="A208" s="25"/>
      <c r="B208" s="24" t="s">
        <v>110</v>
      </c>
      <c r="C208" s="25" t="s">
        <v>808</v>
      </c>
      <c r="D208" s="25">
        <v>399</v>
      </c>
      <c r="E208" s="36">
        <v>1261.7</v>
      </c>
      <c r="F208" s="37">
        <f>E208/D208</f>
        <v>3.1621553884711782</v>
      </c>
      <c r="G208" s="25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1:21" ht="25.5" x14ac:dyDescent="0.25">
      <c r="A209" s="25"/>
      <c r="B209" s="24" t="s">
        <v>111</v>
      </c>
      <c r="C209" s="25" t="s">
        <v>28</v>
      </c>
      <c r="D209" s="25">
        <v>19</v>
      </c>
      <c r="E209" s="5">
        <v>19</v>
      </c>
      <c r="F209" s="37">
        <f>E209/D209</f>
        <v>1</v>
      </c>
      <c r="G209" s="25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1:21" ht="13.5" x14ac:dyDescent="0.25">
      <c r="A210" s="25"/>
      <c r="B210" s="41" t="s">
        <v>226</v>
      </c>
      <c r="C210" s="41"/>
      <c r="D210" s="41"/>
      <c r="E210" s="41"/>
      <c r="F210" s="41"/>
      <c r="G210" s="41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1:21" ht="38.25" x14ac:dyDescent="0.25">
      <c r="A211" s="25"/>
      <c r="B211" s="24" t="s">
        <v>112</v>
      </c>
      <c r="C211" s="25" t="s">
        <v>28</v>
      </c>
      <c r="D211" s="25">
        <v>100</v>
      </c>
      <c r="E211" s="56">
        <v>91.6</v>
      </c>
      <c r="F211" s="37">
        <f>E211/D211</f>
        <v>0.91599999999999993</v>
      </c>
      <c r="G211" s="25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1:21" ht="51" x14ac:dyDescent="0.25">
      <c r="A212" s="25"/>
      <c r="B212" s="24" t="s">
        <v>228</v>
      </c>
      <c r="C212" s="25" t="s">
        <v>28</v>
      </c>
      <c r="D212" s="25">
        <v>58</v>
      </c>
      <c r="E212" s="25">
        <v>70.900000000000006</v>
      </c>
      <c r="F212" s="37">
        <f>E212/D212</f>
        <v>1.2224137931034484</v>
      </c>
      <c r="G212" s="25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1:21" ht="16.5" customHeight="1" x14ac:dyDescent="0.25">
      <c r="A213" s="25"/>
      <c r="B213" s="41" t="s">
        <v>113</v>
      </c>
      <c r="C213" s="41"/>
      <c r="D213" s="41"/>
      <c r="E213" s="41"/>
      <c r="F213" s="41"/>
      <c r="G213" s="41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1:21" ht="25.5" x14ac:dyDescent="0.25">
      <c r="A214" s="25"/>
      <c r="B214" s="24" t="s">
        <v>114</v>
      </c>
      <c r="C214" s="25" t="s">
        <v>28</v>
      </c>
      <c r="D214" s="25">
        <v>8.3000000000000007</v>
      </c>
      <c r="E214" s="25" t="s">
        <v>198</v>
      </c>
      <c r="F214" s="37" t="s">
        <v>198</v>
      </c>
      <c r="G214" s="25" t="s">
        <v>691</v>
      </c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1:21" ht="13.5" x14ac:dyDescent="0.25">
      <c r="A215" s="25"/>
      <c r="B215" s="41" t="s">
        <v>488</v>
      </c>
      <c r="C215" s="41"/>
      <c r="D215" s="41"/>
      <c r="E215" s="41"/>
      <c r="F215" s="41"/>
      <c r="G215" s="41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1:21" ht="25.5" x14ac:dyDescent="0.25">
      <c r="A216" s="25"/>
      <c r="B216" s="24" t="s">
        <v>115</v>
      </c>
      <c r="C216" s="25" t="s">
        <v>32</v>
      </c>
      <c r="D216" s="5">
        <v>2400</v>
      </c>
      <c r="E216" s="25">
        <v>2400</v>
      </c>
      <c r="F216" s="37">
        <f>E216/D216</f>
        <v>1</v>
      </c>
      <c r="G216" s="25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1:21" ht="25.5" x14ac:dyDescent="0.25">
      <c r="A217" s="25"/>
      <c r="B217" s="24" t="s">
        <v>116</v>
      </c>
      <c r="C217" s="25" t="s">
        <v>28</v>
      </c>
      <c r="D217" s="25">
        <v>56</v>
      </c>
      <c r="E217" s="25">
        <v>56</v>
      </c>
      <c r="F217" s="37">
        <f>E217/D217</f>
        <v>1</v>
      </c>
      <c r="G217" s="25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1:21" ht="25.5" x14ac:dyDescent="0.25">
      <c r="A218" s="3" t="s">
        <v>64</v>
      </c>
      <c r="B218" s="30" t="s">
        <v>67</v>
      </c>
      <c r="C218" s="14"/>
      <c r="D218" s="14"/>
      <c r="E218" s="14"/>
      <c r="F218" s="32">
        <f>(F220)/1</f>
        <v>4.5454545454545456E-2</v>
      </c>
      <c r="G218" s="3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1:21" ht="13.5" x14ac:dyDescent="0.25">
      <c r="A219" s="10"/>
      <c r="B219" s="41" t="s">
        <v>117</v>
      </c>
      <c r="C219" s="41"/>
      <c r="D219" s="41"/>
      <c r="E219" s="41"/>
      <c r="F219" s="41"/>
      <c r="G219" s="41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1:21" ht="36.75" customHeight="1" x14ac:dyDescent="0.25">
      <c r="A220" s="10"/>
      <c r="B220" s="24" t="s">
        <v>520</v>
      </c>
      <c r="C220" s="25" t="s">
        <v>29</v>
      </c>
      <c r="D220" s="25">
        <v>88</v>
      </c>
      <c r="E220" s="25">
        <v>4</v>
      </c>
      <c r="F220" s="37">
        <f>E220/D220</f>
        <v>4.5454545454545456E-2</v>
      </c>
      <c r="G220" s="25" t="s">
        <v>685</v>
      </c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1:21" x14ac:dyDescent="0.25">
      <c r="A221" s="10"/>
      <c r="B221" s="24" t="s">
        <v>521</v>
      </c>
      <c r="C221" s="25" t="s">
        <v>522</v>
      </c>
      <c r="D221" s="47">
        <v>0</v>
      </c>
      <c r="E221" s="47">
        <v>0</v>
      </c>
      <c r="F221" s="37" t="s">
        <v>198</v>
      </c>
      <c r="G221" s="25" t="s">
        <v>684</v>
      </c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1:21" ht="25.5" x14ac:dyDescent="0.25">
      <c r="A222" s="17" t="s">
        <v>118</v>
      </c>
      <c r="B222" s="15" t="s">
        <v>737</v>
      </c>
      <c r="C222" s="16"/>
      <c r="D222" s="16"/>
      <c r="E222" s="16"/>
      <c r="F222" s="40">
        <f>(100%+F224+F225+F227)/4</f>
        <v>0.41666666666666663</v>
      </c>
      <c r="G222" s="4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1:21" ht="13.5" x14ac:dyDescent="0.25">
      <c r="A223" s="10"/>
      <c r="B223" s="41" t="s">
        <v>350</v>
      </c>
      <c r="C223" s="41"/>
      <c r="D223" s="41"/>
      <c r="E223" s="41"/>
      <c r="F223" s="41"/>
      <c r="G223" s="41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1:21" ht="53.25" customHeight="1" x14ac:dyDescent="0.25">
      <c r="A224" s="10"/>
      <c r="B224" s="24" t="s">
        <v>349</v>
      </c>
      <c r="C224" s="25" t="s">
        <v>84</v>
      </c>
      <c r="D224" s="25">
        <v>69</v>
      </c>
      <c r="E224" s="47">
        <v>0</v>
      </c>
      <c r="F224" s="37">
        <v>0</v>
      </c>
      <c r="G224" s="25" t="s">
        <v>683</v>
      </c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1:21" ht="77.25" customHeight="1" x14ac:dyDescent="0.25">
      <c r="A225" s="10"/>
      <c r="B225" s="24" t="s">
        <v>777</v>
      </c>
      <c r="C225" s="25" t="s">
        <v>84</v>
      </c>
      <c r="D225" s="25">
        <v>3</v>
      </c>
      <c r="E225" s="47">
        <v>2</v>
      </c>
      <c r="F225" s="37">
        <f>E225/D225</f>
        <v>0.66666666666666663</v>
      </c>
      <c r="G225" s="25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1:21" ht="15" customHeight="1" x14ac:dyDescent="0.25">
      <c r="A226" s="10"/>
      <c r="B226" s="41" t="s">
        <v>351</v>
      </c>
      <c r="C226" s="41"/>
      <c r="D226" s="41"/>
      <c r="E226" s="41"/>
      <c r="F226" s="41"/>
      <c r="G226" s="41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1:21" ht="38.25" x14ac:dyDescent="0.25">
      <c r="A227" s="10"/>
      <c r="B227" s="24" t="s">
        <v>353</v>
      </c>
      <c r="C227" s="25" t="s">
        <v>352</v>
      </c>
      <c r="D227" s="25">
        <v>101.6</v>
      </c>
      <c r="E227" s="47">
        <v>0</v>
      </c>
      <c r="F227" s="37">
        <v>0</v>
      </c>
      <c r="G227" s="25" t="s">
        <v>683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1:21" ht="17.25" customHeight="1" x14ac:dyDescent="0.25">
      <c r="A228" s="10"/>
      <c r="B228" s="41" t="s">
        <v>778</v>
      </c>
      <c r="C228" s="41"/>
      <c r="D228" s="41"/>
      <c r="E228" s="41"/>
      <c r="F228" s="41"/>
      <c r="G228" s="41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1:21" ht="42" customHeight="1" x14ac:dyDescent="0.25">
      <c r="A229" s="10"/>
      <c r="B229" s="24" t="s">
        <v>486</v>
      </c>
      <c r="C229" s="25" t="s">
        <v>56</v>
      </c>
      <c r="D229" s="25">
        <v>420</v>
      </c>
      <c r="E229" s="47">
        <v>680</v>
      </c>
      <c r="F229" s="37">
        <f>E229/D229</f>
        <v>1.6190476190476191</v>
      </c>
      <c r="G229" s="25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1:21" ht="25.5" x14ac:dyDescent="0.25">
      <c r="A230" s="17" t="s">
        <v>119</v>
      </c>
      <c r="B230" s="15" t="s">
        <v>738</v>
      </c>
      <c r="C230" s="16"/>
      <c r="D230" s="16"/>
      <c r="E230" s="16"/>
      <c r="F230" s="40">
        <f>400%/4</f>
        <v>1</v>
      </c>
      <c r="G230" s="4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1:21" ht="13.5" x14ac:dyDescent="0.25">
      <c r="A231" s="10"/>
      <c r="B231" s="41" t="s">
        <v>319</v>
      </c>
      <c r="C231" s="41"/>
      <c r="D231" s="41"/>
      <c r="E231" s="41"/>
      <c r="F231" s="41"/>
      <c r="G231" s="41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1:21" ht="38.25" x14ac:dyDescent="0.25">
      <c r="A232" s="10"/>
      <c r="B232" s="24" t="s">
        <v>120</v>
      </c>
      <c r="C232" s="25" t="s">
        <v>28</v>
      </c>
      <c r="D232" s="47">
        <v>10</v>
      </c>
      <c r="E232" s="25">
        <v>10</v>
      </c>
      <c r="F232" s="37">
        <f>E232/D232</f>
        <v>1</v>
      </c>
      <c r="G232" s="25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1:21" ht="28.5" customHeight="1" x14ac:dyDescent="0.25">
      <c r="A233" s="10"/>
      <c r="B233" s="24" t="s">
        <v>121</v>
      </c>
      <c r="C233" s="25" t="s">
        <v>28</v>
      </c>
      <c r="D233" s="47">
        <v>100</v>
      </c>
      <c r="E233" s="25">
        <v>100</v>
      </c>
      <c r="F233" s="37">
        <f>E233/D233</f>
        <v>1</v>
      </c>
      <c r="G233" s="25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1:21" ht="13.5" x14ac:dyDescent="0.25">
      <c r="A234" s="10"/>
      <c r="B234" s="41" t="s">
        <v>124</v>
      </c>
      <c r="C234" s="41"/>
      <c r="D234" s="41"/>
      <c r="E234" s="41"/>
      <c r="F234" s="41"/>
      <c r="G234" s="41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1:21" ht="38.25" x14ac:dyDescent="0.25">
      <c r="A235" s="10"/>
      <c r="B235" s="24" t="s">
        <v>523</v>
      </c>
      <c r="C235" s="25" t="s">
        <v>122</v>
      </c>
      <c r="D235" s="25" t="s">
        <v>197</v>
      </c>
      <c r="E235" s="25" t="s">
        <v>197</v>
      </c>
      <c r="F235" s="37">
        <v>1</v>
      </c>
      <c r="G235" s="25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1:21" ht="13.5" x14ac:dyDescent="0.25">
      <c r="A236" s="10"/>
      <c r="B236" s="41" t="s">
        <v>125</v>
      </c>
      <c r="C236" s="41"/>
      <c r="D236" s="41"/>
      <c r="E236" s="41"/>
      <c r="F236" s="41"/>
      <c r="G236" s="41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1:21" ht="25.5" customHeight="1" x14ac:dyDescent="0.25">
      <c r="A237" s="10"/>
      <c r="B237" s="24" t="s">
        <v>123</v>
      </c>
      <c r="C237" s="25" t="s">
        <v>29</v>
      </c>
      <c r="D237" s="47">
        <v>2</v>
      </c>
      <c r="E237" s="25">
        <v>2</v>
      </c>
      <c r="F237" s="37">
        <f>E237/D237</f>
        <v>1</v>
      </c>
      <c r="G237" s="25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1:21" x14ac:dyDescent="0.25">
      <c r="A238" s="3" t="s">
        <v>65</v>
      </c>
      <c r="B238" s="30" t="s">
        <v>68</v>
      </c>
      <c r="C238" s="14"/>
      <c r="D238" s="14"/>
      <c r="E238" s="14"/>
      <c r="F238" s="32">
        <f>(200%)/2</f>
        <v>1</v>
      </c>
      <c r="G238" s="3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1:21" ht="28.5" customHeight="1" x14ac:dyDescent="0.25">
      <c r="A239" s="10"/>
      <c r="B239" s="41" t="s">
        <v>809</v>
      </c>
      <c r="C239" s="41"/>
      <c r="D239" s="41"/>
      <c r="E239" s="41"/>
      <c r="F239" s="41"/>
      <c r="G239" s="41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1:21" ht="95.25" customHeight="1" x14ac:dyDescent="0.25">
      <c r="A240" s="10"/>
      <c r="B240" s="24" t="s">
        <v>779</v>
      </c>
      <c r="C240" s="25" t="s">
        <v>126</v>
      </c>
      <c r="D240" s="25" t="s">
        <v>669</v>
      </c>
      <c r="E240" s="25" t="s">
        <v>669</v>
      </c>
      <c r="F240" s="37" t="s">
        <v>363</v>
      </c>
      <c r="G240" s="25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1:21" ht="53.25" customHeight="1" x14ac:dyDescent="0.25">
      <c r="A241" s="10"/>
      <c r="B241" s="24" t="s">
        <v>364</v>
      </c>
      <c r="C241" s="25" t="s">
        <v>365</v>
      </c>
      <c r="D241" s="25" t="s">
        <v>198</v>
      </c>
      <c r="E241" s="25" t="s">
        <v>198</v>
      </c>
      <c r="F241" s="37" t="s">
        <v>198</v>
      </c>
      <c r="G241" s="25" t="s">
        <v>650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1:21" x14ac:dyDescent="0.25">
      <c r="A242" s="17" t="s">
        <v>127</v>
      </c>
      <c r="B242" s="15" t="s">
        <v>739</v>
      </c>
      <c r="C242" s="16"/>
      <c r="D242" s="16"/>
      <c r="E242" s="16"/>
      <c r="F242" s="40">
        <f>(400%+F244)/5</f>
        <v>0.98572000000000004</v>
      </c>
      <c r="G242" s="4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1:21" ht="13.5" x14ac:dyDescent="0.25">
      <c r="A243" s="10"/>
      <c r="B243" s="41" t="s">
        <v>366</v>
      </c>
      <c r="C243" s="41"/>
      <c r="D243" s="41"/>
      <c r="E243" s="41"/>
      <c r="F243" s="41"/>
      <c r="G243" s="41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1:21" ht="41.25" customHeight="1" x14ac:dyDescent="0.25">
      <c r="A244" s="10"/>
      <c r="B244" s="24" t="s">
        <v>367</v>
      </c>
      <c r="C244" s="25" t="s">
        <v>28</v>
      </c>
      <c r="D244" s="25">
        <v>100</v>
      </c>
      <c r="E244" s="47">
        <v>92.86</v>
      </c>
      <c r="F244" s="46">
        <f>E244/D244</f>
        <v>0.92859999999999998</v>
      </c>
      <c r="G244" s="25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1:21" ht="69" customHeight="1" x14ac:dyDescent="0.25">
      <c r="A245" s="10"/>
      <c r="B245" s="24" t="s">
        <v>463</v>
      </c>
      <c r="C245" s="25" t="s">
        <v>28</v>
      </c>
      <c r="D245" s="25">
        <v>58.5</v>
      </c>
      <c r="E245" s="25">
        <v>58.5</v>
      </c>
      <c r="F245" s="37">
        <f>E245/D245</f>
        <v>1</v>
      </c>
      <c r="G245" s="25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1:21" ht="15.75" customHeight="1" x14ac:dyDescent="0.25">
      <c r="A246" s="10"/>
      <c r="B246" s="41" t="s">
        <v>224</v>
      </c>
      <c r="C246" s="41"/>
      <c r="D246" s="41"/>
      <c r="E246" s="41"/>
      <c r="F246" s="41"/>
      <c r="G246" s="41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1:21" ht="15" x14ac:dyDescent="0.25">
      <c r="A247" s="10"/>
      <c r="B247" s="67" t="s">
        <v>651</v>
      </c>
      <c r="C247" s="68"/>
      <c r="D247" s="68"/>
      <c r="E247" s="68"/>
      <c r="F247" s="68"/>
      <c r="G247" s="69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1:21" ht="15" customHeight="1" x14ac:dyDescent="0.25">
      <c r="A248" s="10"/>
      <c r="B248" s="41" t="s">
        <v>128</v>
      </c>
      <c r="C248" s="41"/>
      <c r="D248" s="41"/>
      <c r="E248" s="41"/>
      <c r="F248" s="41"/>
      <c r="G248" s="41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1:21" ht="78.75" customHeight="1" x14ac:dyDescent="0.25">
      <c r="A249" s="10"/>
      <c r="B249" s="24" t="s">
        <v>464</v>
      </c>
      <c r="C249" s="25" t="s">
        <v>126</v>
      </c>
      <c r="D249" s="25" t="s">
        <v>664</v>
      </c>
      <c r="E249" s="25" t="s">
        <v>664</v>
      </c>
      <c r="F249" s="37" t="s">
        <v>368</v>
      </c>
      <c r="G249" s="25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1:21" x14ac:dyDescent="0.25">
      <c r="A250" s="10"/>
      <c r="B250" s="24" t="s">
        <v>129</v>
      </c>
      <c r="C250" s="25" t="s">
        <v>130</v>
      </c>
      <c r="D250" s="25">
        <v>38.536000000000001</v>
      </c>
      <c r="E250" s="25">
        <v>38.536000000000001</v>
      </c>
      <c r="F250" s="37">
        <f>E250/D250</f>
        <v>1</v>
      </c>
      <c r="G250" s="25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</row>
    <row r="251" spans="1:21" x14ac:dyDescent="0.25">
      <c r="A251" s="17" t="s">
        <v>131</v>
      </c>
      <c r="B251" s="15" t="s">
        <v>740</v>
      </c>
      <c r="C251" s="16"/>
      <c r="D251" s="16"/>
      <c r="E251" s="16"/>
      <c r="F251" s="40" t="s">
        <v>198</v>
      </c>
      <c r="G251" s="38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</row>
    <row r="252" spans="1:21" ht="13.5" x14ac:dyDescent="0.25">
      <c r="A252" s="10"/>
      <c r="B252" s="41" t="s">
        <v>132</v>
      </c>
      <c r="C252" s="41"/>
      <c r="D252" s="41"/>
      <c r="E252" s="41"/>
      <c r="F252" s="41"/>
      <c r="G252" s="41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</row>
    <row r="253" spans="1:21" ht="25.5" x14ac:dyDescent="0.25">
      <c r="A253" s="10"/>
      <c r="B253" s="24" t="s">
        <v>133</v>
      </c>
      <c r="C253" s="25" t="s">
        <v>134</v>
      </c>
      <c r="D253" s="25" t="s">
        <v>198</v>
      </c>
      <c r="E253" s="25" t="s">
        <v>207</v>
      </c>
      <c r="F253" s="37" t="s">
        <v>198</v>
      </c>
      <c r="G253" s="25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</row>
    <row r="254" spans="1:21" ht="13.5" customHeight="1" x14ac:dyDescent="0.25">
      <c r="A254" s="10"/>
      <c r="B254" s="41" t="s">
        <v>360</v>
      </c>
      <c r="C254" s="41"/>
      <c r="D254" s="41"/>
      <c r="E254" s="41"/>
      <c r="F254" s="41"/>
      <c r="G254" s="41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</row>
    <row r="255" spans="1:21" ht="41.25" customHeight="1" x14ac:dyDescent="0.25">
      <c r="A255" s="10"/>
      <c r="B255" s="24" t="s">
        <v>361</v>
      </c>
      <c r="C255" s="25" t="s">
        <v>28</v>
      </c>
      <c r="D255" s="25" t="s">
        <v>198</v>
      </c>
      <c r="E255" s="25" t="s">
        <v>207</v>
      </c>
      <c r="F255" s="37" t="s">
        <v>198</v>
      </c>
      <c r="G255" s="25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1:21" ht="38.25" x14ac:dyDescent="0.25">
      <c r="A256" s="17" t="s">
        <v>135</v>
      </c>
      <c r="B256" s="15" t="s">
        <v>741</v>
      </c>
      <c r="C256" s="16"/>
      <c r="D256" s="16"/>
      <c r="E256" s="16"/>
      <c r="F256" s="40">
        <f>(300%+F258)/4</f>
        <v>0.95</v>
      </c>
      <c r="G256" s="4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1:21" ht="13.5" x14ac:dyDescent="0.25">
      <c r="A257" s="10"/>
      <c r="B257" s="41" t="s">
        <v>225</v>
      </c>
      <c r="C257" s="41"/>
      <c r="D257" s="41"/>
      <c r="E257" s="41"/>
      <c r="F257" s="41"/>
      <c r="G257" s="41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</row>
    <row r="258" spans="1:21" ht="54" customHeight="1" x14ac:dyDescent="0.25">
      <c r="A258" s="10"/>
      <c r="B258" s="24" t="s">
        <v>362</v>
      </c>
      <c r="C258" s="25" t="s">
        <v>28</v>
      </c>
      <c r="D258" s="25">
        <v>100</v>
      </c>
      <c r="E258" s="47">
        <v>80</v>
      </c>
      <c r="F258" s="46">
        <f>E258/D258</f>
        <v>0.8</v>
      </c>
      <c r="G258" s="25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</row>
    <row r="259" spans="1:21" ht="17.25" customHeight="1" x14ac:dyDescent="0.25">
      <c r="A259" s="10"/>
      <c r="B259" s="41" t="s">
        <v>810</v>
      </c>
      <c r="C259" s="41"/>
      <c r="D259" s="41"/>
      <c r="E259" s="41"/>
      <c r="F259" s="41"/>
      <c r="G259" s="41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</row>
    <row r="260" spans="1:21" ht="25.5" customHeight="1" x14ac:dyDescent="0.25">
      <c r="A260" s="10"/>
      <c r="B260" s="24" t="s">
        <v>136</v>
      </c>
      <c r="C260" s="25" t="s">
        <v>28</v>
      </c>
      <c r="D260" s="25">
        <v>0.6</v>
      </c>
      <c r="E260" s="25">
        <v>0.6</v>
      </c>
      <c r="F260" s="46">
        <f>D260/E260</f>
        <v>1</v>
      </c>
      <c r="G260" s="25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</row>
    <row r="261" spans="1:21" ht="14.25" customHeight="1" x14ac:dyDescent="0.25">
      <c r="A261" s="10"/>
      <c r="B261" s="41" t="s">
        <v>139</v>
      </c>
      <c r="C261" s="41"/>
      <c r="D261" s="41"/>
      <c r="E261" s="41"/>
      <c r="F261" s="41"/>
      <c r="G261" s="41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</row>
    <row r="262" spans="1:21" ht="30" customHeight="1" x14ac:dyDescent="0.25">
      <c r="A262" s="10"/>
      <c r="B262" s="24" t="s">
        <v>137</v>
      </c>
      <c r="C262" s="25" t="s">
        <v>28</v>
      </c>
      <c r="D262" s="25">
        <v>2</v>
      </c>
      <c r="E262" s="25">
        <v>2.86</v>
      </c>
      <c r="F262" s="46">
        <f>E262/D262</f>
        <v>1.43</v>
      </c>
      <c r="G262" s="25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</row>
    <row r="263" spans="1:21" ht="42" customHeight="1" x14ac:dyDescent="0.25">
      <c r="A263" s="10"/>
      <c r="B263" s="24" t="s">
        <v>138</v>
      </c>
      <c r="C263" s="25" t="s">
        <v>28</v>
      </c>
      <c r="D263" s="25">
        <v>100</v>
      </c>
      <c r="E263" s="25">
        <v>100</v>
      </c>
      <c r="F263" s="37">
        <f>E263/D263</f>
        <v>1</v>
      </c>
      <c r="G263" s="25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</row>
    <row r="264" spans="1:21" ht="25.5" x14ac:dyDescent="0.25">
      <c r="A264" s="3" t="s">
        <v>66</v>
      </c>
      <c r="B264" s="30" t="s">
        <v>70</v>
      </c>
      <c r="C264" s="14"/>
      <c r="D264" s="14"/>
      <c r="E264" s="14"/>
      <c r="F264" s="32">
        <f>(100%+F267+F268)/3</f>
        <v>0.93260564454614803</v>
      </c>
      <c r="G264" s="3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</row>
    <row r="265" spans="1:21" ht="28.5" customHeight="1" x14ac:dyDescent="0.25">
      <c r="A265" s="10"/>
      <c r="B265" s="41" t="s">
        <v>811</v>
      </c>
      <c r="C265" s="41"/>
      <c r="D265" s="41"/>
      <c r="E265" s="41"/>
      <c r="F265" s="41"/>
      <c r="G265" s="41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</row>
    <row r="266" spans="1:21" ht="33.75" customHeight="1" x14ac:dyDescent="0.25">
      <c r="A266" s="10"/>
      <c r="B266" s="24" t="s">
        <v>623</v>
      </c>
      <c r="C266" s="25" t="s">
        <v>28</v>
      </c>
      <c r="D266" s="25">
        <v>100</v>
      </c>
      <c r="E266" s="25">
        <v>100</v>
      </c>
      <c r="F266" s="37">
        <f>E266/D266</f>
        <v>1</v>
      </c>
      <c r="G266" s="25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</row>
    <row r="267" spans="1:21" ht="42.75" customHeight="1" x14ac:dyDescent="0.25">
      <c r="A267" s="10"/>
      <c r="B267" s="24" t="s">
        <v>624</v>
      </c>
      <c r="C267" s="25" t="s">
        <v>28</v>
      </c>
      <c r="D267" s="25">
        <v>43.7</v>
      </c>
      <c r="E267" s="25">
        <v>36.700000000000003</v>
      </c>
      <c r="F267" s="37">
        <f>E267/D267</f>
        <v>0.8398169336384439</v>
      </c>
      <c r="G267" s="25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</row>
    <row r="268" spans="1:21" ht="42" customHeight="1" x14ac:dyDescent="0.25">
      <c r="A268" s="10"/>
      <c r="B268" s="24" t="s">
        <v>776</v>
      </c>
      <c r="C268" s="25" t="s">
        <v>28</v>
      </c>
      <c r="D268" s="25">
        <v>100</v>
      </c>
      <c r="E268" s="25">
        <v>95.8</v>
      </c>
      <c r="F268" s="37">
        <f>E268/D268</f>
        <v>0.95799999999999996</v>
      </c>
      <c r="G268" s="25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</row>
    <row r="269" spans="1:21" x14ac:dyDescent="0.25">
      <c r="A269" s="17" t="s">
        <v>140</v>
      </c>
      <c r="B269" s="15" t="s">
        <v>812</v>
      </c>
      <c r="C269" s="16"/>
      <c r="D269" s="16"/>
      <c r="E269" s="16"/>
      <c r="F269" s="40">
        <f>(500%+F271)/6</f>
        <v>0.97216666666666673</v>
      </c>
      <c r="G269" s="4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</row>
    <row r="270" spans="1:21" ht="13.5" x14ac:dyDescent="0.25">
      <c r="A270" s="10"/>
      <c r="B270" s="41" t="s">
        <v>141</v>
      </c>
      <c r="C270" s="41"/>
      <c r="D270" s="41"/>
      <c r="E270" s="41"/>
      <c r="F270" s="41"/>
      <c r="G270" s="41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</row>
    <row r="271" spans="1:21" ht="51" x14ac:dyDescent="0.25">
      <c r="A271" s="10"/>
      <c r="B271" s="24" t="s">
        <v>328</v>
      </c>
      <c r="C271" s="25" t="s">
        <v>28</v>
      </c>
      <c r="D271" s="25">
        <v>100</v>
      </c>
      <c r="E271" s="25">
        <v>83.3</v>
      </c>
      <c r="F271" s="37">
        <f>E271/D271</f>
        <v>0.83299999999999996</v>
      </c>
      <c r="G271" s="25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</row>
    <row r="272" spans="1:21" ht="14.25" customHeight="1" x14ac:dyDescent="0.25">
      <c r="A272" s="10"/>
      <c r="B272" s="41" t="s">
        <v>329</v>
      </c>
      <c r="C272" s="41"/>
      <c r="D272" s="41"/>
      <c r="E272" s="41"/>
      <c r="F272" s="41"/>
      <c r="G272" s="41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</row>
    <row r="273" spans="1:21" ht="27" customHeight="1" x14ac:dyDescent="0.25">
      <c r="A273" s="10"/>
      <c r="B273" s="24" t="s">
        <v>330</v>
      </c>
      <c r="C273" s="25" t="s">
        <v>29</v>
      </c>
      <c r="D273" s="25">
        <v>625</v>
      </c>
      <c r="E273" s="25">
        <v>626</v>
      </c>
      <c r="F273" s="37">
        <f>E273/D273</f>
        <v>1.0016</v>
      </c>
      <c r="G273" s="25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</row>
    <row r="274" spans="1:21" ht="15" customHeight="1" x14ac:dyDescent="0.25">
      <c r="A274" s="10"/>
      <c r="B274" s="41" t="s">
        <v>143</v>
      </c>
      <c r="C274" s="41"/>
      <c r="D274" s="41"/>
      <c r="E274" s="41"/>
      <c r="F274" s="41"/>
      <c r="G274" s="41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</row>
    <row r="275" spans="1:21" ht="16.5" customHeight="1" x14ac:dyDescent="0.25">
      <c r="A275" s="10"/>
      <c r="B275" s="24" t="s">
        <v>142</v>
      </c>
      <c r="C275" s="25" t="s">
        <v>144</v>
      </c>
      <c r="D275" s="25">
        <v>1</v>
      </c>
      <c r="E275" s="25">
        <v>1</v>
      </c>
      <c r="F275" s="37">
        <f>E275/D275</f>
        <v>1</v>
      </c>
      <c r="G275" s="25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</row>
    <row r="276" spans="1:21" ht="14.25" customHeight="1" x14ac:dyDescent="0.25">
      <c r="A276" s="10"/>
      <c r="B276" s="41" t="s">
        <v>331</v>
      </c>
      <c r="C276" s="41"/>
      <c r="D276" s="41"/>
      <c r="E276" s="41"/>
      <c r="F276" s="41"/>
      <c r="G276" s="41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</row>
    <row r="277" spans="1:21" ht="27" customHeight="1" x14ac:dyDescent="0.25">
      <c r="A277" s="10"/>
      <c r="B277" s="24" t="s">
        <v>775</v>
      </c>
      <c r="C277" s="25" t="s">
        <v>332</v>
      </c>
      <c r="D277" s="25">
        <v>19</v>
      </c>
      <c r="E277" s="25">
        <v>19</v>
      </c>
      <c r="F277" s="37">
        <v>1</v>
      </c>
      <c r="G277" s="25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</row>
    <row r="278" spans="1:21" ht="14.25" customHeight="1" x14ac:dyDescent="0.25">
      <c r="A278" s="10"/>
      <c r="B278" s="41" t="s">
        <v>771</v>
      </c>
      <c r="C278" s="41"/>
      <c r="D278" s="41"/>
      <c r="E278" s="41"/>
      <c r="F278" s="41"/>
      <c r="G278" s="41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</row>
    <row r="279" spans="1:21" ht="29.25" customHeight="1" x14ac:dyDescent="0.25">
      <c r="A279" s="10"/>
      <c r="B279" s="24" t="s">
        <v>333</v>
      </c>
      <c r="C279" s="25" t="s">
        <v>28</v>
      </c>
      <c r="D279" s="25">
        <v>100</v>
      </c>
      <c r="E279" s="25">
        <v>100</v>
      </c>
      <c r="F279" s="37">
        <f>E279/D279</f>
        <v>1</v>
      </c>
      <c r="G279" s="25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</row>
    <row r="280" spans="1:21" ht="14.25" customHeight="1" x14ac:dyDescent="0.25">
      <c r="A280" s="10"/>
      <c r="B280" s="41" t="s">
        <v>772</v>
      </c>
      <c r="C280" s="41"/>
      <c r="D280" s="41"/>
      <c r="E280" s="41"/>
      <c r="F280" s="41"/>
      <c r="G280" s="41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</row>
    <row r="281" spans="1:21" ht="29.25" customHeight="1" x14ac:dyDescent="0.25">
      <c r="A281" s="10"/>
      <c r="B281" s="24" t="s">
        <v>334</v>
      </c>
      <c r="C281" s="25" t="s">
        <v>144</v>
      </c>
      <c r="D281" s="25">
        <v>1</v>
      </c>
      <c r="E281" s="25">
        <v>1</v>
      </c>
      <c r="F281" s="37">
        <v>1</v>
      </c>
      <c r="G281" s="25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</row>
    <row r="282" spans="1:21" ht="25.5" x14ac:dyDescent="0.25">
      <c r="A282" s="17" t="s">
        <v>145</v>
      </c>
      <c r="B282" s="15" t="s">
        <v>743</v>
      </c>
      <c r="C282" s="16"/>
      <c r="D282" s="16"/>
      <c r="E282" s="16"/>
      <c r="F282" s="40">
        <f>(300%+F286)/4</f>
        <v>0.75</v>
      </c>
      <c r="G282" s="4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</row>
    <row r="283" spans="1:21" ht="13.5" x14ac:dyDescent="0.25">
      <c r="A283" s="10"/>
      <c r="B283" s="41" t="s">
        <v>450</v>
      </c>
      <c r="C283" s="41"/>
      <c r="D283" s="41"/>
      <c r="E283" s="41"/>
      <c r="F283" s="41"/>
      <c r="G283" s="41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</row>
    <row r="284" spans="1:21" ht="25.5" x14ac:dyDescent="0.25">
      <c r="A284" s="10"/>
      <c r="B284" s="24" t="s">
        <v>451</v>
      </c>
      <c r="C284" s="25" t="s">
        <v>452</v>
      </c>
      <c r="D284" s="36">
        <v>1</v>
      </c>
      <c r="E284" s="36">
        <v>1</v>
      </c>
      <c r="F284" s="37">
        <f>E284/D284</f>
        <v>1</v>
      </c>
      <c r="G284" s="25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</row>
    <row r="285" spans="1:21" ht="13.5" x14ac:dyDescent="0.25">
      <c r="A285" s="10"/>
      <c r="B285" s="41" t="s">
        <v>453</v>
      </c>
      <c r="C285" s="41"/>
      <c r="D285" s="41"/>
      <c r="E285" s="41"/>
      <c r="F285" s="41"/>
      <c r="G285" s="41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</row>
    <row r="286" spans="1:21" ht="41.25" customHeight="1" x14ac:dyDescent="0.25">
      <c r="A286" s="10"/>
      <c r="B286" s="24" t="s">
        <v>335</v>
      </c>
      <c r="C286" s="25" t="s">
        <v>28</v>
      </c>
      <c r="D286" s="25">
        <v>1.5</v>
      </c>
      <c r="E286" s="25">
        <v>0</v>
      </c>
      <c r="F286" s="37">
        <f>E286/D286</f>
        <v>0</v>
      </c>
      <c r="G286" s="25" t="s">
        <v>749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</row>
    <row r="287" spans="1:21" ht="13.5" x14ac:dyDescent="0.25">
      <c r="A287" s="10"/>
      <c r="B287" s="41" t="s">
        <v>454</v>
      </c>
      <c r="C287" s="41"/>
      <c r="D287" s="41"/>
      <c r="E287" s="41"/>
      <c r="F287" s="41"/>
      <c r="G287" s="41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</row>
    <row r="288" spans="1:21" ht="53.25" customHeight="1" x14ac:dyDescent="0.25">
      <c r="A288" s="10"/>
      <c r="B288" s="24" t="s">
        <v>774</v>
      </c>
      <c r="C288" s="25" t="s">
        <v>28</v>
      </c>
      <c r="D288" s="25">
        <v>100</v>
      </c>
      <c r="E288" s="25">
        <v>100</v>
      </c>
      <c r="F288" s="37">
        <f>E288/D288</f>
        <v>1</v>
      </c>
      <c r="G288" s="25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</row>
    <row r="289" spans="1:21" ht="15" customHeight="1" x14ac:dyDescent="0.25">
      <c r="A289" s="10"/>
      <c r="B289" s="41" t="s">
        <v>813</v>
      </c>
      <c r="C289" s="41"/>
      <c r="D289" s="41"/>
      <c r="E289" s="41"/>
      <c r="F289" s="41"/>
      <c r="G289" s="41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</row>
    <row r="290" spans="1:21" ht="42.75" customHeight="1" x14ac:dyDescent="0.25">
      <c r="A290" s="10"/>
      <c r="B290" s="24" t="s">
        <v>455</v>
      </c>
      <c r="C290" s="25" t="s">
        <v>130</v>
      </c>
      <c r="D290" s="25">
        <v>14.4</v>
      </c>
      <c r="E290" s="25">
        <v>16.3</v>
      </c>
      <c r="F290" s="37">
        <f>E290/D290</f>
        <v>1.1319444444444444</v>
      </c>
      <c r="G290" s="25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</row>
    <row r="291" spans="1:21" ht="25.5" x14ac:dyDescent="0.25">
      <c r="A291" s="17" t="s">
        <v>146</v>
      </c>
      <c r="B291" s="15" t="s">
        <v>744</v>
      </c>
      <c r="C291" s="16"/>
      <c r="D291" s="16"/>
      <c r="E291" s="16"/>
      <c r="F291" s="40">
        <f>(500%)/5</f>
        <v>1</v>
      </c>
      <c r="G291" s="4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</row>
    <row r="292" spans="1:21" ht="13.5" x14ac:dyDescent="0.25">
      <c r="A292" s="10"/>
      <c r="B292" s="41" t="s">
        <v>617</v>
      </c>
      <c r="C292" s="41"/>
      <c r="D292" s="41"/>
      <c r="E292" s="41"/>
      <c r="F292" s="41"/>
      <c r="G292" s="41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</row>
    <row r="293" spans="1:21" ht="51" x14ac:dyDescent="0.25">
      <c r="A293" s="24"/>
      <c r="B293" s="24" t="s">
        <v>618</v>
      </c>
      <c r="C293" s="25" t="s">
        <v>28</v>
      </c>
      <c r="D293" s="25">
        <v>100</v>
      </c>
      <c r="E293" s="56">
        <v>100</v>
      </c>
      <c r="F293" s="37">
        <f>E293/D293</f>
        <v>1</v>
      </c>
      <c r="G293" s="25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</row>
    <row r="294" spans="1:21" ht="68.25" customHeight="1" x14ac:dyDescent="0.25">
      <c r="A294" s="24"/>
      <c r="B294" s="24" t="s">
        <v>773</v>
      </c>
      <c r="C294" s="25" t="s">
        <v>28</v>
      </c>
      <c r="D294" s="25">
        <v>100</v>
      </c>
      <c r="E294" s="25">
        <v>100</v>
      </c>
      <c r="F294" s="37">
        <f>E294/D294</f>
        <v>1</v>
      </c>
      <c r="G294" s="25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</row>
    <row r="295" spans="1:21" ht="15.75" customHeight="1" x14ac:dyDescent="0.25">
      <c r="A295" s="24"/>
      <c r="B295" s="41" t="s">
        <v>814</v>
      </c>
      <c r="C295" s="41"/>
      <c r="D295" s="41"/>
      <c r="E295" s="41"/>
      <c r="F295" s="41"/>
      <c r="G295" s="41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</row>
    <row r="296" spans="1:21" ht="46.5" customHeight="1" x14ac:dyDescent="0.25">
      <c r="A296" s="24"/>
      <c r="B296" s="24" t="s">
        <v>619</v>
      </c>
      <c r="C296" s="25" t="s">
        <v>28</v>
      </c>
      <c r="D296" s="44" t="s">
        <v>217</v>
      </c>
      <c r="E296" s="25">
        <v>100</v>
      </c>
      <c r="F296" s="37">
        <f>E296/D296</f>
        <v>1</v>
      </c>
      <c r="G296" s="25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</row>
    <row r="297" spans="1:21" ht="38.25" x14ac:dyDescent="0.25">
      <c r="A297" s="24"/>
      <c r="B297" s="24" t="s">
        <v>620</v>
      </c>
      <c r="C297" s="25" t="s">
        <v>28</v>
      </c>
      <c r="D297" s="44" t="s">
        <v>217</v>
      </c>
      <c r="E297" s="25">
        <v>100</v>
      </c>
      <c r="F297" s="37">
        <f>E297/D297</f>
        <v>1</v>
      </c>
      <c r="G297" s="25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</row>
    <row r="298" spans="1:21" ht="17.25" customHeight="1" x14ac:dyDescent="0.25">
      <c r="A298" s="24"/>
      <c r="B298" s="41" t="s">
        <v>815</v>
      </c>
      <c r="C298" s="41"/>
      <c r="D298" s="41"/>
      <c r="E298" s="41"/>
      <c r="F298" s="41"/>
      <c r="G298" s="41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</row>
    <row r="299" spans="1:21" ht="39" customHeight="1" x14ac:dyDescent="0.25">
      <c r="A299" s="24"/>
      <c r="B299" s="24" t="s">
        <v>621</v>
      </c>
      <c r="C299" s="25" t="s">
        <v>622</v>
      </c>
      <c r="D299" s="44" t="s">
        <v>652</v>
      </c>
      <c r="E299" s="25">
        <v>8</v>
      </c>
      <c r="F299" s="37">
        <f>E299/D299</f>
        <v>1.1428571428571428</v>
      </c>
      <c r="G299" s="25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</row>
    <row r="300" spans="1:21" x14ac:dyDescent="0.25">
      <c r="A300" s="3" t="s">
        <v>69</v>
      </c>
      <c r="B300" s="30" t="s">
        <v>72</v>
      </c>
      <c r="C300" s="14"/>
      <c r="D300" s="14"/>
      <c r="E300" s="14"/>
      <c r="F300" s="32">
        <v>1</v>
      </c>
      <c r="G300" s="3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</row>
    <row r="301" spans="1:21" ht="16.5" customHeight="1" x14ac:dyDescent="0.25">
      <c r="A301" s="24"/>
      <c r="B301" s="41" t="s">
        <v>639</v>
      </c>
      <c r="C301" s="41"/>
      <c r="D301" s="41"/>
      <c r="E301" s="41"/>
      <c r="F301" s="41"/>
      <c r="G301" s="41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</row>
    <row r="302" spans="1:21" ht="28.5" customHeight="1" x14ac:dyDescent="0.25">
      <c r="A302" s="10"/>
      <c r="B302" s="24" t="s">
        <v>780</v>
      </c>
      <c r="C302" s="25" t="s">
        <v>28</v>
      </c>
      <c r="D302" s="25">
        <v>3</v>
      </c>
      <c r="E302" s="47">
        <v>6</v>
      </c>
      <c r="F302" s="37">
        <f>E302/D302</f>
        <v>2</v>
      </c>
      <c r="G302" s="25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</row>
    <row r="303" spans="1:21" ht="25.5" x14ac:dyDescent="0.25">
      <c r="A303" s="17" t="s">
        <v>148</v>
      </c>
      <c r="B303" s="15" t="s">
        <v>147</v>
      </c>
      <c r="C303" s="16"/>
      <c r="D303" s="16"/>
      <c r="E303" s="16"/>
      <c r="F303" s="40">
        <f>(300%+F307+F308+F310+F311+F313+F314)/9</f>
        <v>0.92018528402523636</v>
      </c>
      <c r="G303" s="4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</row>
    <row r="304" spans="1:21" ht="15.75" customHeight="1" x14ac:dyDescent="0.25">
      <c r="A304" s="10"/>
      <c r="B304" s="41" t="s">
        <v>816</v>
      </c>
      <c r="C304" s="41"/>
      <c r="D304" s="41"/>
      <c r="E304" s="41"/>
      <c r="F304" s="41"/>
      <c r="G304" s="41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</row>
    <row r="305" spans="1:21" ht="38.25" x14ac:dyDescent="0.25">
      <c r="A305" s="24"/>
      <c r="B305" s="24" t="s">
        <v>149</v>
      </c>
      <c r="C305" s="25" t="s">
        <v>28</v>
      </c>
      <c r="D305" s="25">
        <v>7.0000000000000001E-3</v>
      </c>
      <c r="E305" s="47">
        <v>7.0000000000000001E-3</v>
      </c>
      <c r="F305" s="37">
        <f>E305/D305</f>
        <v>1</v>
      </c>
      <c r="G305" s="25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</row>
    <row r="306" spans="1:21" ht="15.75" customHeight="1" x14ac:dyDescent="0.25">
      <c r="A306" s="24"/>
      <c r="B306" s="70" t="s">
        <v>638</v>
      </c>
      <c r="C306" s="71"/>
      <c r="D306" s="71"/>
      <c r="E306" s="71"/>
      <c r="F306" s="71"/>
      <c r="G306" s="72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</row>
    <row r="307" spans="1:21" ht="24" customHeight="1" x14ac:dyDescent="0.25">
      <c r="A307" s="24"/>
      <c r="B307" s="24" t="s">
        <v>162</v>
      </c>
      <c r="C307" s="25" t="s">
        <v>150</v>
      </c>
      <c r="D307" s="47">
        <v>865</v>
      </c>
      <c r="E307" s="47">
        <v>995.3</v>
      </c>
      <c r="F307" s="37">
        <f>D307/E307</f>
        <v>0.86908469808098066</v>
      </c>
      <c r="G307" s="25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</row>
    <row r="308" spans="1:21" ht="26.25" customHeight="1" x14ac:dyDescent="0.25">
      <c r="A308" s="24"/>
      <c r="B308" s="24" t="s">
        <v>151</v>
      </c>
      <c r="C308" s="25" t="s">
        <v>152</v>
      </c>
      <c r="D308" s="47">
        <v>0.25</v>
      </c>
      <c r="E308" s="47">
        <v>0.28000000000000003</v>
      </c>
      <c r="F308" s="37">
        <f t="shared" ref="F308:F313" si="4">D308/E308</f>
        <v>0.89285714285714279</v>
      </c>
      <c r="G308" s="25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</row>
    <row r="309" spans="1:21" ht="25.5" x14ac:dyDescent="0.25">
      <c r="A309" s="24"/>
      <c r="B309" s="24" t="s">
        <v>153</v>
      </c>
      <c r="C309" s="25" t="s">
        <v>154</v>
      </c>
      <c r="D309" s="47">
        <v>27.83</v>
      </c>
      <c r="E309" s="47">
        <v>24.87</v>
      </c>
      <c r="F309" s="37">
        <f t="shared" si="4"/>
        <v>1.1190188982710092</v>
      </c>
      <c r="G309" s="47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</row>
    <row r="310" spans="1:21" ht="26.25" customHeight="1" x14ac:dyDescent="0.25">
      <c r="A310" s="24"/>
      <c r="B310" s="24" t="s">
        <v>155</v>
      </c>
      <c r="C310" s="25" t="s">
        <v>154</v>
      </c>
      <c r="D310" s="57">
        <v>42</v>
      </c>
      <c r="E310" s="57">
        <v>45.2</v>
      </c>
      <c r="F310" s="37">
        <f t="shared" si="4"/>
        <v>0.92920353982300874</v>
      </c>
      <c r="G310" s="47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</row>
    <row r="311" spans="1:21" ht="25.5" x14ac:dyDescent="0.25">
      <c r="A311" s="24"/>
      <c r="B311" s="24" t="s">
        <v>156</v>
      </c>
      <c r="C311" s="25" t="s">
        <v>157</v>
      </c>
      <c r="D311" s="47">
        <v>146</v>
      </c>
      <c r="E311" s="47">
        <v>155.4</v>
      </c>
      <c r="F311" s="46">
        <f t="shared" si="4"/>
        <v>0.93951093951093945</v>
      </c>
      <c r="G311" s="25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</row>
    <row r="312" spans="1:21" ht="27" customHeight="1" x14ac:dyDescent="0.25">
      <c r="A312" s="24"/>
      <c r="B312" s="24" t="s">
        <v>158</v>
      </c>
      <c r="C312" s="25" t="s">
        <v>152</v>
      </c>
      <c r="D312" s="47">
        <v>0.19</v>
      </c>
      <c r="E312" s="47">
        <v>0.19</v>
      </c>
      <c r="F312" s="46">
        <f>D312/E312</f>
        <v>1</v>
      </c>
      <c r="G312" s="25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</row>
    <row r="313" spans="1:21" ht="27" customHeight="1" x14ac:dyDescent="0.25">
      <c r="A313" s="24"/>
      <c r="B313" s="24" t="s">
        <v>159</v>
      </c>
      <c r="C313" s="25" t="s">
        <v>160</v>
      </c>
      <c r="D313" s="47">
        <v>0.72</v>
      </c>
      <c r="E313" s="47">
        <v>0.75</v>
      </c>
      <c r="F313" s="37">
        <f t="shared" si="4"/>
        <v>0.96</v>
      </c>
      <c r="G313" s="25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</row>
    <row r="314" spans="1:21" ht="27" customHeight="1" x14ac:dyDescent="0.25">
      <c r="A314" s="24"/>
      <c r="B314" s="24" t="s">
        <v>161</v>
      </c>
      <c r="C314" s="25" t="s">
        <v>160</v>
      </c>
      <c r="D314" s="47">
        <v>1.23</v>
      </c>
      <c r="E314" s="47">
        <v>1.78</v>
      </c>
      <c r="F314" s="46">
        <f>D314/E314</f>
        <v>0.6910112359550562</v>
      </c>
      <c r="G314" s="25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</row>
    <row r="315" spans="1:21" ht="25.5" x14ac:dyDescent="0.25">
      <c r="A315" s="4" t="s">
        <v>71</v>
      </c>
      <c r="B315" s="15" t="s">
        <v>74</v>
      </c>
      <c r="C315" s="16"/>
      <c r="D315" s="16"/>
      <c r="E315" s="16"/>
      <c r="F315" s="40">
        <f>(200%)/2</f>
        <v>1</v>
      </c>
      <c r="G315" s="4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</row>
    <row r="316" spans="1:21" ht="27.75" customHeight="1" x14ac:dyDescent="0.25">
      <c r="A316" s="19"/>
      <c r="B316" s="73" t="s">
        <v>491</v>
      </c>
      <c r="C316" s="73"/>
      <c r="D316" s="73"/>
      <c r="E316" s="73"/>
      <c r="F316" s="73"/>
      <c r="G316" s="73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</row>
    <row r="317" spans="1:21" ht="40.5" customHeight="1" x14ac:dyDescent="0.25">
      <c r="A317" s="19"/>
      <c r="B317" s="43" t="s">
        <v>311</v>
      </c>
      <c r="C317" s="56" t="s">
        <v>28</v>
      </c>
      <c r="D317" s="56">
        <v>6.4</v>
      </c>
      <c r="E317" s="47">
        <v>6.4</v>
      </c>
      <c r="F317" s="55">
        <f>E317/D317</f>
        <v>1</v>
      </c>
      <c r="G317" s="25" t="s">
        <v>752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</row>
    <row r="318" spans="1:21" ht="13.5" x14ac:dyDescent="0.25">
      <c r="A318" s="19"/>
      <c r="B318" s="73" t="s">
        <v>492</v>
      </c>
      <c r="C318" s="73"/>
      <c r="D318" s="73"/>
      <c r="E318" s="73"/>
      <c r="F318" s="73"/>
      <c r="G318" s="73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</row>
    <row r="319" spans="1:21" ht="16.5" customHeight="1" x14ac:dyDescent="0.25">
      <c r="A319" s="10"/>
      <c r="B319" s="24" t="s">
        <v>493</v>
      </c>
      <c r="C319" s="25" t="s">
        <v>163</v>
      </c>
      <c r="D319" s="25">
        <v>0</v>
      </c>
      <c r="E319" s="25">
        <v>0</v>
      </c>
      <c r="F319" s="37">
        <v>1</v>
      </c>
      <c r="G319" s="25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</row>
    <row r="320" spans="1:21" ht="25.5" x14ac:dyDescent="0.25">
      <c r="A320" s="17" t="s">
        <v>164</v>
      </c>
      <c r="B320" s="15" t="s">
        <v>755</v>
      </c>
      <c r="C320" s="16"/>
      <c r="D320" s="16"/>
      <c r="E320" s="16"/>
      <c r="F320" s="40">
        <f>(600%)/6</f>
        <v>1</v>
      </c>
      <c r="G320" s="4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</row>
    <row r="321" spans="1:21" ht="16.5" customHeight="1" x14ac:dyDescent="0.25">
      <c r="A321" s="10"/>
      <c r="B321" s="41" t="s">
        <v>751</v>
      </c>
      <c r="C321" s="41"/>
      <c r="D321" s="41"/>
      <c r="E321" s="41"/>
      <c r="F321" s="41"/>
      <c r="G321" s="41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</row>
    <row r="322" spans="1:21" ht="42" customHeight="1" x14ac:dyDescent="0.25">
      <c r="A322" s="10"/>
      <c r="B322" s="24" t="s">
        <v>490</v>
      </c>
      <c r="C322" s="25" t="s">
        <v>29</v>
      </c>
      <c r="D322" s="25">
        <v>26</v>
      </c>
      <c r="E322" s="47">
        <v>26</v>
      </c>
      <c r="F322" s="37">
        <f>E322/D322</f>
        <v>1</v>
      </c>
      <c r="G322" s="25" t="s">
        <v>753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</row>
    <row r="323" spans="1:21" ht="27" customHeight="1" x14ac:dyDescent="0.25">
      <c r="A323" s="10"/>
      <c r="B323" s="24" t="s">
        <v>312</v>
      </c>
      <c r="C323" s="25" t="s">
        <v>28</v>
      </c>
      <c r="D323" s="25">
        <v>83.2</v>
      </c>
      <c r="E323" s="47">
        <v>83.2</v>
      </c>
      <c r="F323" s="37">
        <f>E323/D323</f>
        <v>1</v>
      </c>
      <c r="G323" s="25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</row>
    <row r="324" spans="1:21" ht="15" customHeight="1" x14ac:dyDescent="0.25">
      <c r="A324" s="10"/>
      <c r="B324" s="41" t="s">
        <v>314</v>
      </c>
      <c r="C324" s="41"/>
      <c r="D324" s="41"/>
      <c r="E324" s="41"/>
      <c r="F324" s="41"/>
      <c r="G324" s="41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</row>
    <row r="325" spans="1:21" ht="38.25" x14ac:dyDescent="0.25">
      <c r="A325" s="10"/>
      <c r="B325" s="24" t="s">
        <v>313</v>
      </c>
      <c r="C325" s="25" t="s">
        <v>28</v>
      </c>
      <c r="D325" s="25">
        <v>0</v>
      </c>
      <c r="E325" s="25">
        <v>0</v>
      </c>
      <c r="F325" s="37">
        <v>1</v>
      </c>
      <c r="G325" s="25" t="s">
        <v>754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</row>
    <row r="326" spans="1:21" ht="16.5" customHeight="1" x14ac:dyDescent="0.25">
      <c r="A326" s="10"/>
      <c r="B326" s="41" t="s">
        <v>165</v>
      </c>
      <c r="C326" s="41"/>
      <c r="D326" s="41"/>
      <c r="E326" s="41"/>
      <c r="F326" s="41"/>
      <c r="G326" s="41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</row>
    <row r="327" spans="1:21" ht="25.5" x14ac:dyDescent="0.25">
      <c r="A327" s="10"/>
      <c r="B327" s="24" t="s">
        <v>315</v>
      </c>
      <c r="C327" s="25" t="s">
        <v>29</v>
      </c>
      <c r="D327" s="25">
        <v>11</v>
      </c>
      <c r="E327" s="25">
        <v>11</v>
      </c>
      <c r="F327" s="37">
        <f>E327/D327</f>
        <v>1</v>
      </c>
      <c r="G327" s="25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</row>
    <row r="328" spans="1:21" ht="13.5" x14ac:dyDescent="0.25">
      <c r="A328" s="10"/>
      <c r="B328" s="41" t="s">
        <v>817</v>
      </c>
      <c r="C328" s="41"/>
      <c r="D328" s="41"/>
      <c r="E328" s="41"/>
      <c r="F328" s="41"/>
      <c r="G328" s="41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</row>
    <row r="329" spans="1:21" ht="26.25" customHeight="1" x14ac:dyDescent="0.25">
      <c r="A329" s="10"/>
      <c r="B329" s="24" t="s">
        <v>166</v>
      </c>
      <c r="C329" s="25" t="s">
        <v>29</v>
      </c>
      <c r="D329" s="25">
        <v>21</v>
      </c>
      <c r="E329" s="25">
        <v>21</v>
      </c>
      <c r="F329" s="37">
        <f>E329/D329</f>
        <v>1</v>
      </c>
      <c r="G329" s="25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</row>
    <row r="330" spans="1:21" ht="27.75" customHeight="1" x14ac:dyDescent="0.25">
      <c r="A330" s="10"/>
      <c r="B330" s="24" t="s">
        <v>316</v>
      </c>
      <c r="C330" s="25" t="s">
        <v>29</v>
      </c>
      <c r="D330" s="25">
        <v>16</v>
      </c>
      <c r="E330" s="25">
        <v>16</v>
      </c>
      <c r="F330" s="37">
        <f>E330/D330</f>
        <v>1</v>
      </c>
      <c r="G330" s="25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</row>
    <row r="331" spans="1:21" ht="28.5" customHeight="1" x14ac:dyDescent="0.25">
      <c r="A331" s="17" t="s">
        <v>167</v>
      </c>
      <c r="B331" s="15" t="s">
        <v>756</v>
      </c>
      <c r="C331" s="16"/>
      <c r="D331" s="16"/>
      <c r="E331" s="16"/>
      <c r="F331" s="40" t="s">
        <v>198</v>
      </c>
      <c r="G331" s="38" t="s">
        <v>757</v>
      </c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</row>
    <row r="332" spans="1:21" ht="16.5" customHeight="1" x14ac:dyDescent="0.25">
      <c r="A332" s="10"/>
      <c r="B332" s="28" t="s">
        <v>494</v>
      </c>
      <c r="C332" s="28"/>
      <c r="D332" s="28"/>
      <c r="E332" s="28"/>
      <c r="F332" s="28"/>
      <c r="G332" s="28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</row>
    <row r="333" spans="1:21" ht="27" customHeight="1" x14ac:dyDescent="0.25">
      <c r="A333" s="10"/>
      <c r="B333" s="24" t="s">
        <v>803</v>
      </c>
      <c r="C333" s="25" t="s">
        <v>28</v>
      </c>
      <c r="D333" s="25">
        <v>78.599999999999994</v>
      </c>
      <c r="E333" s="25">
        <v>78.599999999999994</v>
      </c>
      <c r="F333" s="37">
        <f>E333/D333</f>
        <v>1</v>
      </c>
      <c r="G333" s="25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</row>
    <row r="334" spans="1:21" ht="27" customHeight="1" x14ac:dyDescent="0.25">
      <c r="A334" s="10"/>
      <c r="B334" s="24" t="s">
        <v>602</v>
      </c>
      <c r="C334" s="25" t="s">
        <v>28</v>
      </c>
      <c r="D334" s="25">
        <v>26.6</v>
      </c>
      <c r="E334" s="25">
        <v>26.6</v>
      </c>
      <c r="F334" s="37">
        <f>E334/D334</f>
        <v>1</v>
      </c>
      <c r="G334" s="25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</row>
    <row r="335" spans="1:21" ht="15" customHeight="1" x14ac:dyDescent="0.25">
      <c r="A335" s="10"/>
      <c r="B335" s="41" t="s">
        <v>625</v>
      </c>
      <c r="C335" s="41"/>
      <c r="D335" s="41"/>
      <c r="E335" s="41"/>
      <c r="F335" s="41"/>
      <c r="G335" s="41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</row>
    <row r="336" spans="1:21" ht="13.5" customHeight="1" x14ac:dyDescent="0.25">
      <c r="A336" s="10"/>
      <c r="B336" s="24" t="s">
        <v>603</v>
      </c>
      <c r="C336" s="25" t="s">
        <v>29</v>
      </c>
      <c r="D336" s="25">
        <v>0</v>
      </c>
      <c r="E336" s="25">
        <v>0</v>
      </c>
      <c r="F336" s="37" t="s">
        <v>198</v>
      </c>
      <c r="G336" s="25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</row>
    <row r="337" spans="1:16384" ht="15" customHeight="1" x14ac:dyDescent="0.25">
      <c r="A337" s="10"/>
      <c r="B337" s="41" t="s">
        <v>626</v>
      </c>
      <c r="C337" s="41"/>
      <c r="D337" s="41"/>
      <c r="E337" s="41"/>
      <c r="F337" s="41"/>
      <c r="G337" s="41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</row>
    <row r="338" spans="1:16384" ht="16.5" customHeight="1" x14ac:dyDescent="0.25">
      <c r="A338" s="10"/>
      <c r="B338" s="24" t="s">
        <v>627</v>
      </c>
      <c r="C338" s="25" t="s">
        <v>29</v>
      </c>
      <c r="D338" s="25">
        <v>0</v>
      </c>
      <c r="E338" s="25">
        <v>0</v>
      </c>
      <c r="F338" s="37" t="s">
        <v>198</v>
      </c>
      <c r="G338" s="25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</row>
    <row r="339" spans="1:16384" ht="16.5" customHeight="1" x14ac:dyDescent="0.25">
      <c r="A339" s="4" t="s">
        <v>73</v>
      </c>
      <c r="B339" s="15" t="s">
        <v>402</v>
      </c>
      <c r="C339" s="4"/>
      <c r="D339" s="16"/>
      <c r="E339" s="4"/>
      <c r="F339" s="18">
        <f>F341</f>
        <v>0.97348484848484851</v>
      </c>
      <c r="G339" s="4"/>
      <c r="H339" s="14"/>
      <c r="I339" s="3"/>
      <c r="J339" s="14"/>
      <c r="K339" s="3"/>
      <c r="L339" s="14"/>
      <c r="M339" s="3"/>
      <c r="N339" s="14"/>
      <c r="O339" s="3"/>
      <c r="P339" s="14"/>
      <c r="Q339" s="3"/>
      <c r="R339" s="14"/>
      <c r="S339" s="3"/>
      <c r="T339" s="14"/>
      <c r="U339" s="3"/>
      <c r="V339" s="14"/>
      <c r="W339" s="3"/>
      <c r="X339" s="14"/>
      <c r="Y339" s="3"/>
      <c r="Z339" s="14"/>
      <c r="AA339" s="3"/>
      <c r="AB339" s="14"/>
      <c r="AC339" s="3"/>
      <c r="AD339" s="14"/>
      <c r="AE339" s="3"/>
      <c r="AF339" s="14"/>
      <c r="AG339" s="3"/>
      <c r="AH339" s="14"/>
      <c r="AI339" s="3"/>
      <c r="AJ339" s="14"/>
      <c r="AK339" s="3"/>
      <c r="AL339" s="14"/>
      <c r="AM339" s="3"/>
      <c r="AN339" s="14"/>
      <c r="AO339" s="3"/>
      <c r="AP339" s="14"/>
      <c r="AQ339" s="3"/>
      <c r="AR339" s="14"/>
      <c r="AS339" s="3"/>
      <c r="AT339" s="14"/>
      <c r="AU339" s="3"/>
      <c r="AV339" s="14"/>
      <c r="AW339" s="3"/>
      <c r="AX339" s="14"/>
      <c r="AY339" s="3"/>
      <c r="AZ339" s="14"/>
      <c r="BA339" s="3"/>
      <c r="BB339" s="14"/>
      <c r="BC339" s="3"/>
      <c r="BD339" s="14"/>
      <c r="BE339" s="3"/>
      <c r="BF339" s="14"/>
      <c r="BG339" s="3"/>
      <c r="BH339" s="14"/>
      <c r="BI339" s="3"/>
      <c r="BJ339" s="14"/>
      <c r="BK339" s="3"/>
      <c r="BL339" s="14"/>
      <c r="BM339" s="3"/>
      <c r="BN339" s="14"/>
      <c r="BO339" s="3"/>
      <c r="BP339" s="14"/>
      <c r="BQ339" s="3"/>
      <c r="BR339" s="14"/>
      <c r="BS339" s="3"/>
      <c r="BT339" s="14"/>
      <c r="BU339" s="3"/>
      <c r="BV339" s="14"/>
      <c r="BW339" s="3"/>
      <c r="BX339" s="14"/>
      <c r="BY339" s="3"/>
      <c r="BZ339" s="14"/>
      <c r="CA339" s="3"/>
      <c r="CB339" s="14"/>
      <c r="CC339" s="3"/>
      <c r="CD339" s="14"/>
      <c r="CE339" s="3"/>
      <c r="CF339" s="14"/>
      <c r="CG339" s="3"/>
      <c r="CH339" s="14"/>
      <c r="CI339" s="3"/>
      <c r="CJ339" s="14"/>
      <c r="CK339" s="3"/>
      <c r="CL339" s="14"/>
      <c r="CM339" s="3"/>
      <c r="CN339" s="14"/>
      <c r="CO339" s="3"/>
      <c r="CP339" s="14"/>
      <c r="CQ339" s="3"/>
      <c r="CR339" s="14"/>
      <c r="CS339" s="3"/>
      <c r="CT339" s="14"/>
      <c r="CU339" s="3"/>
      <c r="CV339" s="14"/>
      <c r="CW339" s="3"/>
      <c r="CX339" s="14"/>
      <c r="CY339" s="3"/>
      <c r="CZ339" s="14"/>
      <c r="DA339" s="3"/>
      <c r="DB339" s="14"/>
      <c r="DC339" s="3"/>
      <c r="DD339" s="14"/>
      <c r="DE339" s="3"/>
      <c r="DF339" s="14"/>
      <c r="DG339" s="3"/>
      <c r="DH339" s="14"/>
      <c r="DI339" s="3"/>
      <c r="DJ339" s="14"/>
      <c r="DK339" s="3"/>
      <c r="DL339" s="14"/>
      <c r="DM339" s="3"/>
      <c r="DN339" s="14"/>
      <c r="DO339" s="3"/>
      <c r="DP339" s="14"/>
      <c r="DQ339" s="3"/>
      <c r="DR339" s="14"/>
      <c r="DS339" s="3"/>
      <c r="DT339" s="14"/>
      <c r="DU339" s="3"/>
      <c r="DV339" s="14"/>
      <c r="DW339" s="3"/>
      <c r="DX339" s="14"/>
      <c r="DY339" s="3"/>
      <c r="DZ339" s="14"/>
      <c r="EA339" s="3"/>
      <c r="EB339" s="14"/>
      <c r="EC339" s="3"/>
      <c r="ED339" s="14"/>
      <c r="EE339" s="3"/>
      <c r="EF339" s="14"/>
      <c r="EG339" s="3"/>
      <c r="EH339" s="14"/>
      <c r="EI339" s="3"/>
      <c r="EJ339" s="14"/>
      <c r="EK339" s="3"/>
      <c r="EL339" s="14"/>
      <c r="EM339" s="3"/>
      <c r="EN339" s="14"/>
      <c r="EO339" s="3"/>
      <c r="EP339" s="14"/>
      <c r="EQ339" s="3"/>
      <c r="ER339" s="14"/>
      <c r="ES339" s="3"/>
      <c r="ET339" s="14"/>
      <c r="EU339" s="3"/>
      <c r="EV339" s="14"/>
      <c r="EW339" s="3"/>
      <c r="EX339" s="14"/>
      <c r="EY339" s="3"/>
      <c r="EZ339" s="14"/>
      <c r="FA339" s="3"/>
      <c r="FB339" s="14"/>
      <c r="FC339" s="3"/>
      <c r="FD339" s="14"/>
      <c r="FE339" s="3"/>
      <c r="FF339" s="14"/>
      <c r="FG339" s="3"/>
      <c r="FH339" s="14"/>
      <c r="FI339" s="3"/>
      <c r="FJ339" s="14"/>
      <c r="FK339" s="3"/>
      <c r="FL339" s="14"/>
      <c r="FM339" s="3"/>
      <c r="FN339" s="14"/>
      <c r="FO339" s="3"/>
      <c r="FP339" s="14"/>
      <c r="FQ339" s="3"/>
      <c r="FR339" s="14"/>
      <c r="FS339" s="3"/>
      <c r="FT339" s="14"/>
      <c r="FU339" s="3"/>
      <c r="FV339" s="14"/>
      <c r="FW339" s="3"/>
      <c r="FX339" s="14"/>
      <c r="FY339" s="3"/>
      <c r="FZ339" s="14"/>
      <c r="GA339" s="3"/>
      <c r="GB339" s="14"/>
      <c r="GC339" s="3"/>
      <c r="GD339" s="14"/>
      <c r="GE339" s="3"/>
      <c r="GF339" s="14"/>
      <c r="GG339" s="3"/>
      <c r="GH339" s="14"/>
      <c r="GI339" s="3"/>
      <c r="GJ339" s="14"/>
      <c r="GK339" s="3"/>
      <c r="GL339" s="14"/>
      <c r="GM339" s="3"/>
      <c r="GN339" s="14"/>
      <c r="GO339" s="3"/>
      <c r="GP339" s="14"/>
      <c r="GQ339" s="3"/>
      <c r="GR339" s="14"/>
      <c r="GS339" s="3"/>
      <c r="GT339" s="14"/>
      <c r="GU339" s="3"/>
      <c r="GV339" s="14"/>
      <c r="GW339" s="3"/>
      <c r="GX339" s="14"/>
      <c r="GY339" s="3"/>
      <c r="GZ339" s="14"/>
      <c r="HA339" s="3"/>
      <c r="HB339" s="14"/>
      <c r="HC339" s="3"/>
      <c r="HD339" s="14"/>
      <c r="HE339" s="3"/>
      <c r="HF339" s="14"/>
      <c r="HG339" s="3"/>
      <c r="HH339" s="14"/>
      <c r="HI339" s="3"/>
      <c r="HJ339" s="14"/>
      <c r="HK339" s="3"/>
      <c r="HL339" s="14"/>
      <c r="HM339" s="3"/>
      <c r="HN339" s="14"/>
      <c r="HO339" s="3"/>
      <c r="HP339" s="14"/>
      <c r="HQ339" s="3"/>
      <c r="HR339" s="14"/>
      <c r="HS339" s="3"/>
      <c r="HT339" s="14"/>
      <c r="HU339" s="3"/>
      <c r="HV339" s="14"/>
      <c r="HW339" s="3"/>
      <c r="HX339" s="14"/>
      <c r="HY339" s="3"/>
      <c r="HZ339" s="14"/>
      <c r="IA339" s="3"/>
      <c r="IB339" s="14"/>
      <c r="IC339" s="3"/>
      <c r="ID339" s="14"/>
      <c r="IE339" s="3"/>
      <c r="IF339" s="14"/>
      <c r="IG339" s="3"/>
      <c r="IH339" s="14"/>
      <c r="II339" s="3"/>
      <c r="IJ339" s="14"/>
      <c r="IK339" s="3"/>
      <c r="IL339" s="14"/>
      <c r="IM339" s="3"/>
      <c r="IN339" s="14"/>
      <c r="IO339" s="3"/>
      <c r="IP339" s="14"/>
      <c r="IQ339" s="3"/>
      <c r="IR339" s="14"/>
      <c r="IS339" s="3"/>
      <c r="IT339" s="14"/>
      <c r="IU339" s="3"/>
      <c r="IV339" s="14"/>
      <c r="IW339" s="3"/>
      <c r="IX339" s="14"/>
      <c r="IY339" s="3"/>
      <c r="IZ339" s="14"/>
      <c r="JA339" s="3"/>
      <c r="JB339" s="14"/>
      <c r="JC339" s="3"/>
      <c r="JD339" s="14"/>
      <c r="JE339" s="3"/>
      <c r="JF339" s="14"/>
      <c r="JG339" s="3"/>
      <c r="JH339" s="14"/>
      <c r="JI339" s="3"/>
      <c r="JJ339" s="14"/>
      <c r="JK339" s="3"/>
      <c r="JL339" s="14"/>
      <c r="JM339" s="3"/>
      <c r="JN339" s="14"/>
      <c r="JO339" s="3"/>
      <c r="JP339" s="14"/>
      <c r="JQ339" s="3"/>
      <c r="JR339" s="14"/>
      <c r="JS339" s="3"/>
      <c r="JT339" s="14"/>
      <c r="JU339" s="3"/>
      <c r="JV339" s="14"/>
      <c r="JW339" s="3"/>
      <c r="JX339" s="14"/>
      <c r="JY339" s="3"/>
      <c r="JZ339" s="14"/>
      <c r="KA339" s="3"/>
      <c r="KB339" s="14"/>
      <c r="KC339" s="3"/>
      <c r="KD339" s="14"/>
      <c r="KE339" s="3"/>
      <c r="KF339" s="14"/>
      <c r="KG339" s="3"/>
      <c r="KH339" s="14"/>
      <c r="KI339" s="3"/>
      <c r="KJ339" s="14"/>
      <c r="KK339" s="3"/>
      <c r="KL339" s="14"/>
      <c r="KM339" s="3"/>
      <c r="KN339" s="14"/>
      <c r="KO339" s="3"/>
      <c r="KP339" s="14"/>
      <c r="KQ339" s="3"/>
      <c r="KR339" s="14"/>
      <c r="KS339" s="3"/>
      <c r="KT339" s="14"/>
      <c r="KU339" s="3"/>
      <c r="KV339" s="14"/>
      <c r="KW339" s="3"/>
      <c r="KX339" s="14"/>
      <c r="KY339" s="3"/>
      <c r="KZ339" s="14"/>
      <c r="LA339" s="3"/>
      <c r="LB339" s="14"/>
      <c r="LC339" s="3"/>
      <c r="LD339" s="14"/>
      <c r="LE339" s="3"/>
      <c r="LF339" s="14"/>
      <c r="LG339" s="3"/>
      <c r="LH339" s="14"/>
      <c r="LI339" s="3"/>
      <c r="LJ339" s="14"/>
      <c r="LK339" s="3"/>
      <c r="LL339" s="14"/>
      <c r="LM339" s="3"/>
      <c r="LN339" s="14"/>
      <c r="LO339" s="3"/>
      <c r="LP339" s="14"/>
      <c r="LQ339" s="3"/>
      <c r="LR339" s="14"/>
      <c r="LS339" s="3"/>
      <c r="LT339" s="14"/>
      <c r="LU339" s="3"/>
      <c r="LV339" s="14"/>
      <c r="LW339" s="3"/>
      <c r="LX339" s="14"/>
      <c r="LY339" s="3"/>
      <c r="LZ339" s="14"/>
      <c r="MA339" s="3"/>
      <c r="MB339" s="14"/>
      <c r="MC339" s="3"/>
      <c r="MD339" s="14"/>
      <c r="ME339" s="3"/>
      <c r="MF339" s="14"/>
      <c r="MG339" s="3"/>
      <c r="MH339" s="14"/>
      <c r="MI339" s="3"/>
      <c r="MJ339" s="14"/>
      <c r="MK339" s="3"/>
      <c r="ML339" s="14"/>
      <c r="MM339" s="3"/>
      <c r="MN339" s="14"/>
      <c r="MO339" s="3"/>
      <c r="MP339" s="14"/>
      <c r="MQ339" s="3"/>
      <c r="MR339" s="14"/>
      <c r="MS339" s="3"/>
      <c r="MT339" s="14"/>
      <c r="MU339" s="3"/>
      <c r="MV339" s="14"/>
      <c r="MW339" s="3"/>
      <c r="MX339" s="14"/>
      <c r="MY339" s="3"/>
      <c r="MZ339" s="14"/>
      <c r="NA339" s="3"/>
      <c r="NB339" s="14"/>
      <c r="NC339" s="3"/>
      <c r="ND339" s="14"/>
      <c r="NE339" s="3"/>
      <c r="NF339" s="14"/>
      <c r="NG339" s="3"/>
      <c r="NH339" s="14"/>
      <c r="NI339" s="3"/>
      <c r="NJ339" s="14"/>
      <c r="NK339" s="3"/>
      <c r="NL339" s="14"/>
      <c r="NM339" s="3"/>
      <c r="NN339" s="14"/>
      <c r="NO339" s="3"/>
      <c r="NP339" s="14"/>
      <c r="NQ339" s="3"/>
      <c r="NR339" s="14"/>
      <c r="NS339" s="3"/>
      <c r="NT339" s="14"/>
      <c r="NU339" s="3"/>
      <c r="NV339" s="14"/>
      <c r="NW339" s="3"/>
      <c r="NX339" s="14"/>
      <c r="NY339" s="3"/>
      <c r="NZ339" s="14"/>
      <c r="OA339" s="3"/>
      <c r="OB339" s="14"/>
      <c r="OC339" s="3"/>
      <c r="OD339" s="14"/>
      <c r="OE339" s="3"/>
      <c r="OF339" s="14"/>
      <c r="OG339" s="3"/>
      <c r="OH339" s="14"/>
      <c r="OI339" s="3"/>
      <c r="OJ339" s="14"/>
      <c r="OK339" s="3"/>
      <c r="OL339" s="14"/>
      <c r="OM339" s="3"/>
      <c r="ON339" s="14"/>
      <c r="OO339" s="3"/>
      <c r="OP339" s="14"/>
      <c r="OQ339" s="3"/>
      <c r="OR339" s="14"/>
      <c r="OS339" s="3"/>
      <c r="OT339" s="14"/>
      <c r="OU339" s="3"/>
      <c r="OV339" s="14"/>
      <c r="OW339" s="3"/>
      <c r="OX339" s="14"/>
      <c r="OY339" s="3"/>
      <c r="OZ339" s="14"/>
      <c r="PA339" s="3"/>
      <c r="PB339" s="14"/>
      <c r="PC339" s="3"/>
      <c r="PD339" s="14"/>
      <c r="PE339" s="3"/>
      <c r="PF339" s="14"/>
      <c r="PG339" s="3"/>
      <c r="PH339" s="14"/>
      <c r="PI339" s="3"/>
      <c r="PJ339" s="14"/>
      <c r="PK339" s="3"/>
      <c r="PL339" s="14"/>
      <c r="PM339" s="3"/>
      <c r="PN339" s="14"/>
      <c r="PO339" s="3"/>
      <c r="PP339" s="14"/>
      <c r="PQ339" s="3"/>
      <c r="PR339" s="14"/>
      <c r="PS339" s="3"/>
      <c r="PT339" s="14"/>
      <c r="PU339" s="3"/>
      <c r="PV339" s="14"/>
      <c r="PW339" s="3"/>
      <c r="PX339" s="14"/>
      <c r="PY339" s="3"/>
      <c r="PZ339" s="14"/>
      <c r="QA339" s="3"/>
      <c r="QB339" s="14"/>
      <c r="QC339" s="3"/>
      <c r="QD339" s="14"/>
      <c r="QE339" s="3"/>
      <c r="QF339" s="14"/>
      <c r="QG339" s="3"/>
      <c r="QH339" s="14"/>
      <c r="QI339" s="3"/>
      <c r="QJ339" s="14"/>
      <c r="QK339" s="3"/>
      <c r="QL339" s="14"/>
      <c r="QM339" s="3"/>
      <c r="QN339" s="14"/>
      <c r="QO339" s="3"/>
      <c r="QP339" s="14"/>
      <c r="QQ339" s="3"/>
      <c r="QR339" s="14"/>
      <c r="QS339" s="3"/>
      <c r="QT339" s="14"/>
      <c r="QU339" s="3"/>
      <c r="QV339" s="14"/>
      <c r="QW339" s="3"/>
      <c r="QX339" s="14"/>
      <c r="QY339" s="3"/>
      <c r="QZ339" s="14"/>
      <c r="RA339" s="3"/>
      <c r="RB339" s="14"/>
      <c r="RC339" s="3"/>
      <c r="RD339" s="14"/>
      <c r="RE339" s="3"/>
      <c r="RF339" s="14"/>
      <c r="RG339" s="3"/>
      <c r="RH339" s="14"/>
      <c r="RI339" s="3"/>
      <c r="RJ339" s="14"/>
      <c r="RK339" s="3"/>
      <c r="RL339" s="14"/>
      <c r="RM339" s="3"/>
      <c r="RN339" s="14"/>
      <c r="RO339" s="3"/>
      <c r="RP339" s="14"/>
      <c r="RQ339" s="3"/>
      <c r="RR339" s="14"/>
      <c r="RS339" s="3"/>
      <c r="RT339" s="14"/>
      <c r="RU339" s="3"/>
      <c r="RV339" s="14"/>
      <c r="RW339" s="3"/>
      <c r="RX339" s="14"/>
      <c r="RY339" s="3"/>
      <c r="RZ339" s="14"/>
      <c r="SA339" s="3"/>
      <c r="SB339" s="14"/>
      <c r="SC339" s="3"/>
      <c r="SD339" s="14"/>
      <c r="SE339" s="3"/>
      <c r="SF339" s="14"/>
      <c r="SG339" s="3"/>
      <c r="SH339" s="14"/>
      <c r="SI339" s="3"/>
      <c r="SJ339" s="14"/>
      <c r="SK339" s="3"/>
      <c r="SL339" s="14"/>
      <c r="SM339" s="3"/>
      <c r="SN339" s="14"/>
      <c r="SO339" s="3"/>
      <c r="SP339" s="14"/>
      <c r="SQ339" s="3"/>
      <c r="SR339" s="14"/>
      <c r="SS339" s="3"/>
      <c r="ST339" s="14"/>
      <c r="SU339" s="3"/>
      <c r="SV339" s="14"/>
      <c r="SW339" s="3"/>
      <c r="SX339" s="14"/>
      <c r="SY339" s="3"/>
      <c r="SZ339" s="14"/>
      <c r="TA339" s="3"/>
      <c r="TB339" s="14"/>
      <c r="TC339" s="3"/>
      <c r="TD339" s="14"/>
      <c r="TE339" s="3"/>
      <c r="TF339" s="14"/>
      <c r="TG339" s="3"/>
      <c r="TH339" s="14"/>
      <c r="TI339" s="3"/>
      <c r="TJ339" s="14"/>
      <c r="TK339" s="3"/>
      <c r="TL339" s="14"/>
      <c r="TM339" s="3"/>
      <c r="TN339" s="14"/>
      <c r="TO339" s="3"/>
      <c r="TP339" s="14"/>
      <c r="TQ339" s="3"/>
      <c r="TR339" s="14"/>
      <c r="TS339" s="3"/>
      <c r="TT339" s="14"/>
      <c r="TU339" s="3"/>
      <c r="TV339" s="14"/>
      <c r="TW339" s="3"/>
      <c r="TX339" s="14"/>
      <c r="TY339" s="3"/>
      <c r="TZ339" s="14"/>
      <c r="UA339" s="3"/>
      <c r="UB339" s="14"/>
      <c r="UC339" s="3"/>
      <c r="UD339" s="14"/>
      <c r="UE339" s="3"/>
      <c r="UF339" s="14"/>
      <c r="UG339" s="3"/>
      <c r="UH339" s="14"/>
      <c r="UI339" s="3"/>
      <c r="UJ339" s="14"/>
      <c r="UK339" s="3"/>
      <c r="UL339" s="14"/>
      <c r="UM339" s="3"/>
      <c r="UN339" s="14"/>
      <c r="UO339" s="3"/>
      <c r="UP339" s="14"/>
      <c r="UQ339" s="3"/>
      <c r="UR339" s="14"/>
      <c r="US339" s="3"/>
      <c r="UT339" s="14"/>
      <c r="UU339" s="3"/>
      <c r="UV339" s="14"/>
      <c r="UW339" s="3"/>
      <c r="UX339" s="14"/>
      <c r="UY339" s="3"/>
      <c r="UZ339" s="14"/>
      <c r="VA339" s="3"/>
      <c r="VB339" s="14"/>
      <c r="VC339" s="3"/>
      <c r="VD339" s="14"/>
      <c r="VE339" s="3"/>
      <c r="VF339" s="14"/>
      <c r="VG339" s="3"/>
      <c r="VH339" s="14"/>
      <c r="VI339" s="3"/>
      <c r="VJ339" s="14"/>
      <c r="VK339" s="3"/>
      <c r="VL339" s="14"/>
      <c r="VM339" s="3"/>
      <c r="VN339" s="14"/>
      <c r="VO339" s="3"/>
      <c r="VP339" s="14"/>
      <c r="VQ339" s="3"/>
      <c r="VR339" s="14"/>
      <c r="VS339" s="3"/>
      <c r="VT339" s="14"/>
      <c r="VU339" s="3"/>
      <c r="VV339" s="14"/>
      <c r="VW339" s="3"/>
      <c r="VX339" s="14"/>
      <c r="VY339" s="3"/>
      <c r="VZ339" s="14"/>
      <c r="WA339" s="3"/>
      <c r="WB339" s="14"/>
      <c r="WC339" s="3"/>
      <c r="WD339" s="14"/>
      <c r="WE339" s="3"/>
      <c r="WF339" s="14"/>
      <c r="WG339" s="3"/>
      <c r="WH339" s="14"/>
      <c r="WI339" s="3"/>
      <c r="WJ339" s="14"/>
      <c r="WK339" s="3"/>
      <c r="WL339" s="14"/>
      <c r="WM339" s="3"/>
      <c r="WN339" s="14"/>
      <c r="WO339" s="3"/>
      <c r="WP339" s="14"/>
      <c r="WQ339" s="3"/>
      <c r="WR339" s="14"/>
      <c r="WS339" s="3"/>
      <c r="WT339" s="14"/>
      <c r="WU339" s="3"/>
      <c r="WV339" s="14"/>
      <c r="WW339" s="3"/>
      <c r="WX339" s="14"/>
      <c r="WY339" s="3"/>
      <c r="WZ339" s="14"/>
      <c r="XA339" s="3"/>
      <c r="XB339" s="14"/>
      <c r="XC339" s="3"/>
      <c r="XD339" s="14"/>
      <c r="XE339" s="3"/>
      <c r="XF339" s="14"/>
      <c r="XG339" s="3"/>
      <c r="XH339" s="14"/>
      <c r="XI339" s="3"/>
      <c r="XJ339" s="14"/>
      <c r="XK339" s="3"/>
      <c r="XL339" s="14"/>
      <c r="XM339" s="3"/>
      <c r="XN339" s="14"/>
      <c r="XO339" s="3"/>
      <c r="XP339" s="14"/>
      <c r="XQ339" s="3"/>
      <c r="XR339" s="14"/>
      <c r="XS339" s="3"/>
      <c r="XT339" s="14"/>
      <c r="XU339" s="3"/>
      <c r="XV339" s="14"/>
      <c r="XW339" s="3"/>
      <c r="XX339" s="14"/>
      <c r="XY339" s="3"/>
      <c r="XZ339" s="14"/>
      <c r="YA339" s="3"/>
      <c r="YB339" s="14"/>
      <c r="YC339" s="3"/>
      <c r="YD339" s="14"/>
      <c r="YE339" s="3"/>
      <c r="YF339" s="14"/>
      <c r="YG339" s="3"/>
      <c r="YH339" s="14"/>
      <c r="YI339" s="3"/>
      <c r="YJ339" s="14"/>
      <c r="YK339" s="3"/>
      <c r="YL339" s="14"/>
      <c r="YM339" s="3"/>
      <c r="YN339" s="14"/>
      <c r="YO339" s="3"/>
      <c r="YP339" s="14"/>
      <c r="YQ339" s="3"/>
      <c r="YR339" s="14"/>
      <c r="YS339" s="3"/>
      <c r="YT339" s="14"/>
      <c r="YU339" s="3"/>
      <c r="YV339" s="14"/>
      <c r="YW339" s="3"/>
      <c r="YX339" s="14"/>
      <c r="YY339" s="3"/>
      <c r="YZ339" s="14"/>
      <c r="ZA339" s="3"/>
      <c r="ZB339" s="14"/>
      <c r="ZC339" s="3"/>
      <c r="ZD339" s="14"/>
      <c r="ZE339" s="3"/>
      <c r="ZF339" s="14"/>
      <c r="ZG339" s="3"/>
      <c r="ZH339" s="14"/>
      <c r="ZI339" s="3"/>
      <c r="ZJ339" s="14"/>
      <c r="ZK339" s="3"/>
      <c r="ZL339" s="14"/>
      <c r="ZM339" s="3"/>
      <c r="ZN339" s="14"/>
      <c r="ZO339" s="3"/>
      <c r="ZP339" s="14"/>
      <c r="ZQ339" s="3"/>
      <c r="ZR339" s="14"/>
      <c r="ZS339" s="3"/>
      <c r="ZT339" s="14"/>
      <c r="ZU339" s="3"/>
      <c r="ZV339" s="14"/>
      <c r="ZW339" s="3"/>
      <c r="ZX339" s="14"/>
      <c r="ZY339" s="3"/>
      <c r="ZZ339" s="14"/>
      <c r="AAA339" s="3"/>
      <c r="AAB339" s="14"/>
      <c r="AAC339" s="3"/>
      <c r="AAD339" s="14"/>
      <c r="AAE339" s="3"/>
      <c r="AAF339" s="14"/>
      <c r="AAG339" s="3"/>
      <c r="AAH339" s="14"/>
      <c r="AAI339" s="3"/>
      <c r="AAJ339" s="14"/>
      <c r="AAK339" s="3"/>
      <c r="AAL339" s="14"/>
      <c r="AAM339" s="3"/>
      <c r="AAN339" s="14"/>
      <c r="AAO339" s="3"/>
      <c r="AAP339" s="14"/>
      <c r="AAQ339" s="3"/>
      <c r="AAR339" s="14"/>
      <c r="AAS339" s="3"/>
      <c r="AAT339" s="14"/>
      <c r="AAU339" s="3"/>
      <c r="AAV339" s="14"/>
      <c r="AAW339" s="3"/>
      <c r="AAX339" s="14"/>
      <c r="AAY339" s="3"/>
      <c r="AAZ339" s="14"/>
      <c r="ABA339" s="3"/>
      <c r="ABB339" s="14"/>
      <c r="ABC339" s="3"/>
      <c r="ABD339" s="14"/>
      <c r="ABE339" s="3"/>
      <c r="ABF339" s="14"/>
      <c r="ABG339" s="3"/>
      <c r="ABH339" s="14"/>
      <c r="ABI339" s="3"/>
      <c r="ABJ339" s="14"/>
      <c r="ABK339" s="3"/>
      <c r="ABL339" s="14"/>
      <c r="ABM339" s="3"/>
      <c r="ABN339" s="14"/>
      <c r="ABO339" s="3"/>
      <c r="ABP339" s="14"/>
      <c r="ABQ339" s="3"/>
      <c r="ABR339" s="14"/>
      <c r="ABS339" s="3"/>
      <c r="ABT339" s="14"/>
      <c r="ABU339" s="3"/>
      <c r="ABV339" s="14"/>
      <c r="ABW339" s="3"/>
      <c r="ABX339" s="14"/>
      <c r="ABY339" s="3"/>
      <c r="ABZ339" s="14"/>
      <c r="ACA339" s="3"/>
      <c r="ACB339" s="14"/>
      <c r="ACC339" s="3"/>
      <c r="ACD339" s="14"/>
      <c r="ACE339" s="3"/>
      <c r="ACF339" s="14"/>
      <c r="ACG339" s="3"/>
      <c r="ACH339" s="14"/>
      <c r="ACI339" s="3"/>
      <c r="ACJ339" s="14"/>
      <c r="ACK339" s="3"/>
      <c r="ACL339" s="14"/>
      <c r="ACM339" s="3"/>
      <c r="ACN339" s="14"/>
      <c r="ACO339" s="3"/>
      <c r="ACP339" s="14"/>
      <c r="ACQ339" s="3"/>
      <c r="ACR339" s="14"/>
      <c r="ACS339" s="3"/>
      <c r="ACT339" s="14"/>
      <c r="ACU339" s="3"/>
      <c r="ACV339" s="14"/>
      <c r="ACW339" s="3"/>
      <c r="ACX339" s="14"/>
      <c r="ACY339" s="3"/>
      <c r="ACZ339" s="14"/>
      <c r="ADA339" s="3"/>
      <c r="ADB339" s="14"/>
      <c r="ADC339" s="3"/>
      <c r="ADD339" s="14"/>
      <c r="ADE339" s="3"/>
      <c r="ADF339" s="14"/>
      <c r="ADG339" s="3"/>
      <c r="ADH339" s="14"/>
      <c r="ADI339" s="3"/>
      <c r="ADJ339" s="14"/>
      <c r="ADK339" s="3"/>
      <c r="ADL339" s="14"/>
      <c r="ADM339" s="3"/>
      <c r="ADN339" s="14"/>
      <c r="ADO339" s="3"/>
      <c r="ADP339" s="14"/>
      <c r="ADQ339" s="3"/>
      <c r="ADR339" s="14"/>
      <c r="ADS339" s="3"/>
      <c r="ADT339" s="14"/>
      <c r="ADU339" s="3"/>
      <c r="ADV339" s="14"/>
      <c r="ADW339" s="3"/>
      <c r="ADX339" s="14"/>
      <c r="ADY339" s="3"/>
      <c r="ADZ339" s="14"/>
      <c r="AEA339" s="3"/>
      <c r="AEB339" s="14"/>
      <c r="AEC339" s="3"/>
      <c r="AED339" s="14"/>
      <c r="AEE339" s="3"/>
      <c r="AEF339" s="14"/>
      <c r="AEG339" s="3"/>
      <c r="AEH339" s="14"/>
      <c r="AEI339" s="3"/>
      <c r="AEJ339" s="14"/>
      <c r="AEK339" s="3"/>
      <c r="AEL339" s="14"/>
      <c r="AEM339" s="3"/>
      <c r="AEN339" s="14"/>
      <c r="AEO339" s="3"/>
      <c r="AEP339" s="14"/>
      <c r="AEQ339" s="3"/>
      <c r="AER339" s="14"/>
      <c r="AES339" s="3"/>
      <c r="AET339" s="14"/>
      <c r="AEU339" s="3"/>
      <c r="AEV339" s="14"/>
      <c r="AEW339" s="3"/>
      <c r="AEX339" s="14"/>
      <c r="AEY339" s="3"/>
      <c r="AEZ339" s="14"/>
      <c r="AFA339" s="3"/>
      <c r="AFB339" s="14"/>
      <c r="AFC339" s="3"/>
      <c r="AFD339" s="14"/>
      <c r="AFE339" s="3"/>
      <c r="AFF339" s="14"/>
      <c r="AFG339" s="3"/>
      <c r="AFH339" s="14"/>
      <c r="AFI339" s="3"/>
      <c r="AFJ339" s="14"/>
      <c r="AFK339" s="3"/>
      <c r="AFL339" s="14"/>
      <c r="AFM339" s="3"/>
      <c r="AFN339" s="14"/>
      <c r="AFO339" s="3"/>
      <c r="AFP339" s="14"/>
      <c r="AFQ339" s="3"/>
      <c r="AFR339" s="14"/>
      <c r="AFS339" s="3"/>
      <c r="AFT339" s="14"/>
      <c r="AFU339" s="3"/>
      <c r="AFV339" s="14"/>
      <c r="AFW339" s="3"/>
      <c r="AFX339" s="14"/>
      <c r="AFY339" s="3"/>
      <c r="AFZ339" s="14"/>
      <c r="AGA339" s="3"/>
      <c r="AGB339" s="14"/>
      <c r="AGC339" s="3"/>
      <c r="AGD339" s="14"/>
      <c r="AGE339" s="3"/>
      <c r="AGF339" s="14"/>
      <c r="AGG339" s="3"/>
      <c r="AGH339" s="14"/>
      <c r="AGI339" s="3"/>
      <c r="AGJ339" s="14"/>
      <c r="AGK339" s="3"/>
      <c r="AGL339" s="14"/>
      <c r="AGM339" s="3"/>
      <c r="AGN339" s="14"/>
      <c r="AGO339" s="3"/>
      <c r="AGP339" s="14"/>
      <c r="AGQ339" s="3"/>
      <c r="AGR339" s="14"/>
      <c r="AGS339" s="3"/>
      <c r="AGT339" s="14"/>
      <c r="AGU339" s="3"/>
      <c r="AGV339" s="14"/>
      <c r="AGW339" s="3"/>
      <c r="AGX339" s="14"/>
      <c r="AGY339" s="3"/>
      <c r="AGZ339" s="14"/>
      <c r="AHA339" s="3"/>
      <c r="AHB339" s="14"/>
      <c r="AHC339" s="3"/>
      <c r="AHD339" s="14"/>
      <c r="AHE339" s="3"/>
      <c r="AHF339" s="14"/>
      <c r="AHG339" s="3"/>
      <c r="AHH339" s="14"/>
      <c r="AHI339" s="3"/>
      <c r="AHJ339" s="14"/>
      <c r="AHK339" s="3"/>
      <c r="AHL339" s="14"/>
      <c r="AHM339" s="3"/>
      <c r="AHN339" s="14"/>
      <c r="AHO339" s="3"/>
      <c r="AHP339" s="14"/>
      <c r="AHQ339" s="3"/>
      <c r="AHR339" s="14"/>
      <c r="AHS339" s="3"/>
      <c r="AHT339" s="14"/>
      <c r="AHU339" s="3"/>
      <c r="AHV339" s="14"/>
      <c r="AHW339" s="3"/>
      <c r="AHX339" s="14"/>
      <c r="AHY339" s="3"/>
      <c r="AHZ339" s="14"/>
      <c r="AIA339" s="3"/>
      <c r="AIB339" s="14"/>
      <c r="AIC339" s="3"/>
      <c r="AID339" s="14"/>
      <c r="AIE339" s="3"/>
      <c r="AIF339" s="14"/>
      <c r="AIG339" s="3"/>
      <c r="AIH339" s="14"/>
      <c r="AII339" s="3"/>
      <c r="AIJ339" s="14"/>
      <c r="AIK339" s="3"/>
      <c r="AIL339" s="14"/>
      <c r="AIM339" s="3"/>
      <c r="AIN339" s="14"/>
      <c r="AIO339" s="3"/>
      <c r="AIP339" s="14"/>
      <c r="AIQ339" s="3"/>
      <c r="AIR339" s="14"/>
      <c r="AIS339" s="3"/>
      <c r="AIT339" s="14"/>
      <c r="AIU339" s="3"/>
      <c r="AIV339" s="14"/>
      <c r="AIW339" s="3"/>
      <c r="AIX339" s="14"/>
      <c r="AIY339" s="3"/>
      <c r="AIZ339" s="14"/>
      <c r="AJA339" s="3"/>
      <c r="AJB339" s="14"/>
      <c r="AJC339" s="3"/>
      <c r="AJD339" s="14"/>
      <c r="AJE339" s="3"/>
      <c r="AJF339" s="14"/>
      <c r="AJG339" s="3"/>
      <c r="AJH339" s="14"/>
      <c r="AJI339" s="3"/>
      <c r="AJJ339" s="14"/>
      <c r="AJK339" s="3"/>
      <c r="AJL339" s="14"/>
      <c r="AJM339" s="3"/>
      <c r="AJN339" s="14"/>
      <c r="AJO339" s="3"/>
      <c r="AJP339" s="14"/>
      <c r="AJQ339" s="3"/>
      <c r="AJR339" s="14"/>
      <c r="AJS339" s="3"/>
      <c r="AJT339" s="14"/>
      <c r="AJU339" s="3"/>
      <c r="AJV339" s="14"/>
      <c r="AJW339" s="3"/>
      <c r="AJX339" s="14"/>
      <c r="AJY339" s="3"/>
      <c r="AJZ339" s="14"/>
      <c r="AKA339" s="3"/>
      <c r="AKB339" s="14"/>
      <c r="AKC339" s="3"/>
      <c r="AKD339" s="14"/>
      <c r="AKE339" s="3"/>
      <c r="AKF339" s="14"/>
      <c r="AKG339" s="3"/>
      <c r="AKH339" s="14"/>
      <c r="AKI339" s="3"/>
      <c r="AKJ339" s="14"/>
      <c r="AKK339" s="3"/>
      <c r="AKL339" s="14"/>
      <c r="AKM339" s="3"/>
      <c r="AKN339" s="14"/>
      <c r="AKO339" s="3"/>
      <c r="AKP339" s="14"/>
      <c r="AKQ339" s="3"/>
      <c r="AKR339" s="14"/>
      <c r="AKS339" s="3"/>
      <c r="AKT339" s="14"/>
      <c r="AKU339" s="3"/>
      <c r="AKV339" s="14"/>
      <c r="AKW339" s="3"/>
      <c r="AKX339" s="14"/>
      <c r="AKY339" s="3"/>
      <c r="AKZ339" s="14"/>
      <c r="ALA339" s="3"/>
      <c r="ALB339" s="14"/>
      <c r="ALC339" s="3"/>
      <c r="ALD339" s="14"/>
      <c r="ALE339" s="3"/>
      <c r="ALF339" s="14"/>
      <c r="ALG339" s="3"/>
      <c r="ALH339" s="14"/>
      <c r="ALI339" s="3"/>
      <c r="ALJ339" s="14"/>
      <c r="ALK339" s="3"/>
      <c r="ALL339" s="14"/>
      <c r="ALM339" s="3"/>
      <c r="ALN339" s="14"/>
      <c r="ALO339" s="3"/>
      <c r="ALP339" s="14"/>
      <c r="ALQ339" s="3"/>
      <c r="ALR339" s="14"/>
      <c r="ALS339" s="3"/>
      <c r="ALT339" s="14"/>
      <c r="ALU339" s="3"/>
      <c r="ALV339" s="14"/>
      <c r="ALW339" s="3"/>
      <c r="ALX339" s="14"/>
      <c r="ALY339" s="3"/>
      <c r="ALZ339" s="14"/>
      <c r="AMA339" s="3"/>
      <c r="AMB339" s="14"/>
      <c r="AMC339" s="3"/>
      <c r="AMD339" s="14"/>
      <c r="AME339" s="3"/>
      <c r="AMF339" s="14"/>
      <c r="AMG339" s="3"/>
      <c r="AMH339" s="14"/>
      <c r="AMI339" s="3"/>
      <c r="AMJ339" s="14"/>
      <c r="AMK339" s="3"/>
      <c r="AML339" s="14"/>
      <c r="AMM339" s="3"/>
      <c r="AMN339" s="14"/>
      <c r="AMO339" s="3"/>
      <c r="AMP339" s="14"/>
      <c r="AMQ339" s="3"/>
      <c r="AMR339" s="14"/>
      <c r="AMS339" s="3"/>
      <c r="AMT339" s="14"/>
      <c r="AMU339" s="3"/>
      <c r="AMV339" s="14"/>
      <c r="AMW339" s="3"/>
      <c r="AMX339" s="14"/>
      <c r="AMY339" s="3"/>
      <c r="AMZ339" s="14"/>
      <c r="ANA339" s="3"/>
      <c r="ANB339" s="14"/>
      <c r="ANC339" s="3"/>
      <c r="AND339" s="14"/>
      <c r="ANE339" s="3"/>
      <c r="ANF339" s="14"/>
      <c r="ANG339" s="3"/>
      <c r="ANH339" s="14"/>
      <c r="ANI339" s="3"/>
      <c r="ANJ339" s="14"/>
      <c r="ANK339" s="3"/>
      <c r="ANL339" s="14"/>
      <c r="ANM339" s="3"/>
      <c r="ANN339" s="14"/>
      <c r="ANO339" s="3"/>
      <c r="ANP339" s="14"/>
      <c r="ANQ339" s="3"/>
      <c r="ANR339" s="14"/>
      <c r="ANS339" s="3"/>
      <c r="ANT339" s="14"/>
      <c r="ANU339" s="3"/>
      <c r="ANV339" s="14"/>
      <c r="ANW339" s="3"/>
      <c r="ANX339" s="14"/>
      <c r="ANY339" s="3"/>
      <c r="ANZ339" s="14"/>
      <c r="AOA339" s="3"/>
      <c r="AOB339" s="14"/>
      <c r="AOC339" s="3"/>
      <c r="AOD339" s="14"/>
      <c r="AOE339" s="3"/>
      <c r="AOF339" s="14"/>
      <c r="AOG339" s="3"/>
      <c r="AOH339" s="14"/>
      <c r="AOI339" s="3"/>
      <c r="AOJ339" s="14"/>
      <c r="AOK339" s="3"/>
      <c r="AOL339" s="14"/>
      <c r="AOM339" s="3"/>
      <c r="AON339" s="14"/>
      <c r="AOO339" s="3"/>
      <c r="AOP339" s="14"/>
      <c r="AOQ339" s="3"/>
      <c r="AOR339" s="14"/>
      <c r="AOS339" s="3"/>
      <c r="AOT339" s="14"/>
      <c r="AOU339" s="3"/>
      <c r="AOV339" s="14"/>
      <c r="AOW339" s="3"/>
      <c r="AOX339" s="14"/>
      <c r="AOY339" s="3"/>
      <c r="AOZ339" s="14"/>
      <c r="APA339" s="3"/>
      <c r="APB339" s="14"/>
      <c r="APC339" s="3"/>
      <c r="APD339" s="14"/>
      <c r="APE339" s="3"/>
      <c r="APF339" s="14"/>
      <c r="APG339" s="3"/>
      <c r="APH339" s="14"/>
      <c r="API339" s="3"/>
      <c r="APJ339" s="14"/>
      <c r="APK339" s="3"/>
      <c r="APL339" s="14"/>
      <c r="APM339" s="3"/>
      <c r="APN339" s="14"/>
      <c r="APO339" s="3"/>
      <c r="APP339" s="14"/>
      <c r="APQ339" s="3"/>
      <c r="APR339" s="14"/>
      <c r="APS339" s="3"/>
      <c r="APT339" s="14"/>
      <c r="APU339" s="3"/>
      <c r="APV339" s="14"/>
      <c r="APW339" s="3"/>
      <c r="APX339" s="14"/>
      <c r="APY339" s="3"/>
      <c r="APZ339" s="14"/>
      <c r="AQA339" s="3"/>
      <c r="AQB339" s="14"/>
      <c r="AQC339" s="3"/>
      <c r="AQD339" s="14"/>
      <c r="AQE339" s="3"/>
      <c r="AQF339" s="14"/>
      <c r="AQG339" s="3"/>
      <c r="AQH339" s="14"/>
      <c r="AQI339" s="3"/>
      <c r="AQJ339" s="14"/>
      <c r="AQK339" s="3"/>
      <c r="AQL339" s="14"/>
      <c r="AQM339" s="3"/>
      <c r="AQN339" s="14"/>
      <c r="AQO339" s="3"/>
      <c r="AQP339" s="14"/>
      <c r="AQQ339" s="3"/>
      <c r="AQR339" s="14"/>
      <c r="AQS339" s="3"/>
      <c r="AQT339" s="14"/>
      <c r="AQU339" s="3"/>
      <c r="AQV339" s="14"/>
      <c r="AQW339" s="3"/>
      <c r="AQX339" s="14"/>
      <c r="AQY339" s="3"/>
      <c r="AQZ339" s="14"/>
      <c r="ARA339" s="3"/>
      <c r="ARB339" s="14"/>
      <c r="ARC339" s="3"/>
      <c r="ARD339" s="14"/>
      <c r="ARE339" s="3"/>
      <c r="ARF339" s="14"/>
      <c r="ARG339" s="3"/>
      <c r="ARH339" s="14"/>
      <c r="ARI339" s="3"/>
      <c r="ARJ339" s="14"/>
      <c r="ARK339" s="3"/>
      <c r="ARL339" s="14"/>
      <c r="ARM339" s="3"/>
      <c r="ARN339" s="14"/>
      <c r="ARO339" s="3"/>
      <c r="ARP339" s="14"/>
      <c r="ARQ339" s="3"/>
      <c r="ARR339" s="14"/>
      <c r="ARS339" s="3"/>
      <c r="ART339" s="14"/>
      <c r="ARU339" s="3"/>
      <c r="ARV339" s="14"/>
      <c r="ARW339" s="3"/>
      <c r="ARX339" s="14"/>
      <c r="ARY339" s="3"/>
      <c r="ARZ339" s="14"/>
      <c r="ASA339" s="3"/>
      <c r="ASB339" s="14"/>
      <c r="ASC339" s="3"/>
      <c r="ASD339" s="14"/>
      <c r="ASE339" s="3"/>
      <c r="ASF339" s="14"/>
      <c r="ASG339" s="3"/>
      <c r="ASH339" s="14"/>
      <c r="ASI339" s="3"/>
      <c r="ASJ339" s="14"/>
      <c r="ASK339" s="3"/>
      <c r="ASL339" s="14"/>
      <c r="ASM339" s="3"/>
      <c r="ASN339" s="14"/>
      <c r="ASO339" s="3"/>
      <c r="ASP339" s="14"/>
      <c r="ASQ339" s="3"/>
      <c r="ASR339" s="14"/>
      <c r="ASS339" s="3"/>
      <c r="AST339" s="14"/>
      <c r="ASU339" s="3"/>
      <c r="ASV339" s="14"/>
      <c r="ASW339" s="3"/>
      <c r="ASX339" s="14"/>
      <c r="ASY339" s="3"/>
      <c r="ASZ339" s="14"/>
      <c r="ATA339" s="3"/>
      <c r="ATB339" s="14"/>
      <c r="ATC339" s="3"/>
      <c r="ATD339" s="14"/>
      <c r="ATE339" s="3"/>
      <c r="ATF339" s="14"/>
      <c r="ATG339" s="3"/>
      <c r="ATH339" s="14"/>
      <c r="ATI339" s="3"/>
      <c r="ATJ339" s="14"/>
      <c r="ATK339" s="3"/>
      <c r="ATL339" s="14"/>
      <c r="ATM339" s="3"/>
      <c r="ATN339" s="14"/>
      <c r="ATO339" s="3"/>
      <c r="ATP339" s="14"/>
      <c r="ATQ339" s="3"/>
      <c r="ATR339" s="14"/>
      <c r="ATS339" s="3"/>
      <c r="ATT339" s="14"/>
      <c r="ATU339" s="3"/>
      <c r="ATV339" s="14"/>
      <c r="ATW339" s="3"/>
      <c r="ATX339" s="14"/>
      <c r="ATY339" s="3"/>
      <c r="ATZ339" s="14"/>
      <c r="AUA339" s="3"/>
      <c r="AUB339" s="14"/>
      <c r="AUC339" s="3"/>
      <c r="AUD339" s="14"/>
      <c r="AUE339" s="3"/>
      <c r="AUF339" s="14"/>
      <c r="AUG339" s="3"/>
      <c r="AUH339" s="14"/>
      <c r="AUI339" s="3"/>
      <c r="AUJ339" s="14"/>
      <c r="AUK339" s="3"/>
      <c r="AUL339" s="14"/>
      <c r="AUM339" s="3"/>
      <c r="AUN339" s="14"/>
      <c r="AUO339" s="3"/>
      <c r="AUP339" s="14"/>
      <c r="AUQ339" s="3"/>
      <c r="AUR339" s="14"/>
      <c r="AUS339" s="3"/>
      <c r="AUT339" s="14"/>
      <c r="AUU339" s="3"/>
      <c r="AUV339" s="14"/>
      <c r="AUW339" s="3"/>
      <c r="AUX339" s="14"/>
      <c r="AUY339" s="3"/>
      <c r="AUZ339" s="14"/>
      <c r="AVA339" s="3"/>
      <c r="AVB339" s="14"/>
      <c r="AVC339" s="3"/>
      <c r="AVD339" s="14"/>
      <c r="AVE339" s="3"/>
      <c r="AVF339" s="14"/>
      <c r="AVG339" s="3"/>
      <c r="AVH339" s="14"/>
      <c r="AVI339" s="3"/>
      <c r="AVJ339" s="14"/>
      <c r="AVK339" s="3"/>
      <c r="AVL339" s="14"/>
      <c r="AVM339" s="3"/>
      <c r="AVN339" s="14"/>
      <c r="AVO339" s="3"/>
      <c r="AVP339" s="14"/>
      <c r="AVQ339" s="3"/>
      <c r="AVR339" s="14"/>
      <c r="AVS339" s="3"/>
      <c r="AVT339" s="14"/>
      <c r="AVU339" s="3"/>
      <c r="AVV339" s="14"/>
      <c r="AVW339" s="3"/>
      <c r="AVX339" s="14"/>
      <c r="AVY339" s="3"/>
      <c r="AVZ339" s="14"/>
      <c r="AWA339" s="3"/>
      <c r="AWB339" s="14"/>
      <c r="AWC339" s="3"/>
      <c r="AWD339" s="14"/>
      <c r="AWE339" s="3"/>
      <c r="AWF339" s="14"/>
      <c r="AWG339" s="3"/>
      <c r="AWH339" s="14"/>
      <c r="AWI339" s="3"/>
      <c r="AWJ339" s="14"/>
      <c r="AWK339" s="3"/>
      <c r="AWL339" s="14"/>
      <c r="AWM339" s="3"/>
      <c r="AWN339" s="14"/>
      <c r="AWO339" s="3"/>
      <c r="AWP339" s="14"/>
      <c r="AWQ339" s="3"/>
      <c r="AWR339" s="14"/>
      <c r="AWS339" s="3"/>
      <c r="AWT339" s="14"/>
      <c r="AWU339" s="3"/>
      <c r="AWV339" s="14"/>
      <c r="AWW339" s="3"/>
      <c r="AWX339" s="14"/>
      <c r="AWY339" s="3"/>
      <c r="AWZ339" s="14"/>
      <c r="AXA339" s="3"/>
      <c r="AXB339" s="14"/>
      <c r="AXC339" s="3"/>
      <c r="AXD339" s="14"/>
      <c r="AXE339" s="3"/>
      <c r="AXF339" s="14"/>
      <c r="AXG339" s="3"/>
      <c r="AXH339" s="14"/>
      <c r="AXI339" s="3"/>
      <c r="AXJ339" s="14"/>
      <c r="AXK339" s="3"/>
      <c r="AXL339" s="14"/>
      <c r="AXM339" s="3"/>
      <c r="AXN339" s="14"/>
      <c r="AXO339" s="3"/>
      <c r="AXP339" s="14"/>
      <c r="AXQ339" s="3"/>
      <c r="AXR339" s="14"/>
      <c r="AXS339" s="3"/>
      <c r="AXT339" s="14"/>
      <c r="AXU339" s="3"/>
      <c r="AXV339" s="14"/>
      <c r="AXW339" s="3"/>
      <c r="AXX339" s="14"/>
      <c r="AXY339" s="3"/>
      <c r="AXZ339" s="14"/>
      <c r="AYA339" s="3"/>
      <c r="AYB339" s="14"/>
      <c r="AYC339" s="3"/>
      <c r="AYD339" s="14"/>
      <c r="AYE339" s="3"/>
      <c r="AYF339" s="14"/>
      <c r="AYG339" s="3"/>
      <c r="AYH339" s="14"/>
      <c r="AYI339" s="3"/>
      <c r="AYJ339" s="14"/>
      <c r="AYK339" s="3"/>
      <c r="AYL339" s="14"/>
      <c r="AYM339" s="3"/>
      <c r="AYN339" s="14"/>
      <c r="AYO339" s="3"/>
      <c r="AYP339" s="14"/>
      <c r="AYQ339" s="3"/>
      <c r="AYR339" s="14"/>
      <c r="AYS339" s="3"/>
      <c r="AYT339" s="14"/>
      <c r="AYU339" s="3"/>
      <c r="AYV339" s="14"/>
      <c r="AYW339" s="3"/>
      <c r="AYX339" s="14"/>
      <c r="AYY339" s="3"/>
      <c r="AYZ339" s="14"/>
      <c r="AZA339" s="3"/>
      <c r="AZB339" s="14"/>
      <c r="AZC339" s="3"/>
      <c r="AZD339" s="14"/>
      <c r="AZE339" s="3"/>
      <c r="AZF339" s="14"/>
      <c r="AZG339" s="3"/>
      <c r="AZH339" s="14"/>
      <c r="AZI339" s="3"/>
      <c r="AZJ339" s="14"/>
      <c r="AZK339" s="3"/>
      <c r="AZL339" s="14"/>
      <c r="AZM339" s="3"/>
      <c r="AZN339" s="14"/>
      <c r="AZO339" s="3"/>
      <c r="AZP339" s="14"/>
      <c r="AZQ339" s="3"/>
      <c r="AZR339" s="14"/>
      <c r="AZS339" s="3"/>
      <c r="AZT339" s="14"/>
      <c r="AZU339" s="3"/>
      <c r="AZV339" s="14"/>
      <c r="AZW339" s="3"/>
      <c r="AZX339" s="14"/>
      <c r="AZY339" s="3"/>
      <c r="AZZ339" s="14"/>
      <c r="BAA339" s="3"/>
      <c r="BAB339" s="14"/>
      <c r="BAC339" s="3"/>
      <c r="BAD339" s="14"/>
      <c r="BAE339" s="3"/>
      <c r="BAF339" s="14"/>
      <c r="BAG339" s="3"/>
      <c r="BAH339" s="14"/>
      <c r="BAI339" s="3"/>
      <c r="BAJ339" s="14"/>
      <c r="BAK339" s="3"/>
      <c r="BAL339" s="14"/>
      <c r="BAM339" s="3"/>
      <c r="BAN339" s="14"/>
      <c r="BAO339" s="3"/>
      <c r="BAP339" s="14"/>
      <c r="BAQ339" s="3"/>
      <c r="BAR339" s="14"/>
      <c r="BAS339" s="3"/>
      <c r="BAT339" s="14"/>
      <c r="BAU339" s="3"/>
      <c r="BAV339" s="14"/>
      <c r="BAW339" s="3"/>
      <c r="BAX339" s="14"/>
      <c r="BAY339" s="3"/>
      <c r="BAZ339" s="14"/>
      <c r="BBA339" s="3"/>
      <c r="BBB339" s="14"/>
      <c r="BBC339" s="3"/>
      <c r="BBD339" s="14"/>
      <c r="BBE339" s="3"/>
      <c r="BBF339" s="14"/>
      <c r="BBG339" s="3"/>
      <c r="BBH339" s="14"/>
      <c r="BBI339" s="3"/>
      <c r="BBJ339" s="14"/>
      <c r="BBK339" s="3"/>
      <c r="BBL339" s="14"/>
      <c r="BBM339" s="3"/>
      <c r="BBN339" s="14"/>
      <c r="BBO339" s="3"/>
      <c r="BBP339" s="14"/>
      <c r="BBQ339" s="3"/>
      <c r="BBR339" s="14"/>
      <c r="BBS339" s="3"/>
      <c r="BBT339" s="14"/>
      <c r="BBU339" s="3"/>
      <c r="BBV339" s="14"/>
      <c r="BBW339" s="3"/>
      <c r="BBX339" s="14"/>
      <c r="BBY339" s="3"/>
      <c r="BBZ339" s="14"/>
      <c r="BCA339" s="3"/>
      <c r="BCB339" s="14"/>
      <c r="BCC339" s="3"/>
      <c r="BCD339" s="14"/>
      <c r="BCE339" s="3"/>
      <c r="BCF339" s="14"/>
      <c r="BCG339" s="3"/>
      <c r="BCH339" s="14"/>
      <c r="BCI339" s="3"/>
      <c r="BCJ339" s="14"/>
      <c r="BCK339" s="3"/>
      <c r="BCL339" s="14"/>
      <c r="BCM339" s="3"/>
      <c r="BCN339" s="14"/>
      <c r="BCO339" s="3"/>
      <c r="BCP339" s="14"/>
      <c r="BCQ339" s="3"/>
      <c r="BCR339" s="14"/>
      <c r="BCS339" s="3"/>
      <c r="BCT339" s="14"/>
      <c r="BCU339" s="3"/>
      <c r="BCV339" s="14"/>
      <c r="BCW339" s="3"/>
      <c r="BCX339" s="14"/>
      <c r="BCY339" s="3"/>
      <c r="BCZ339" s="14"/>
      <c r="BDA339" s="3"/>
      <c r="BDB339" s="14"/>
      <c r="BDC339" s="3"/>
      <c r="BDD339" s="14"/>
      <c r="BDE339" s="3"/>
      <c r="BDF339" s="14"/>
      <c r="BDG339" s="3"/>
      <c r="BDH339" s="14"/>
      <c r="BDI339" s="3"/>
      <c r="BDJ339" s="14"/>
      <c r="BDK339" s="3"/>
      <c r="BDL339" s="14"/>
      <c r="BDM339" s="3"/>
      <c r="BDN339" s="14"/>
      <c r="BDO339" s="3"/>
      <c r="BDP339" s="14"/>
      <c r="BDQ339" s="3"/>
      <c r="BDR339" s="14"/>
      <c r="BDS339" s="3"/>
      <c r="BDT339" s="14"/>
      <c r="BDU339" s="3"/>
      <c r="BDV339" s="14"/>
      <c r="BDW339" s="3"/>
      <c r="BDX339" s="14"/>
      <c r="BDY339" s="3"/>
      <c r="BDZ339" s="14"/>
      <c r="BEA339" s="3"/>
      <c r="BEB339" s="14"/>
      <c r="BEC339" s="3"/>
      <c r="BED339" s="14"/>
      <c r="BEE339" s="3"/>
      <c r="BEF339" s="14"/>
      <c r="BEG339" s="3"/>
      <c r="BEH339" s="14"/>
      <c r="BEI339" s="3"/>
      <c r="BEJ339" s="14"/>
      <c r="BEK339" s="3"/>
      <c r="BEL339" s="14"/>
      <c r="BEM339" s="3"/>
      <c r="BEN339" s="14"/>
      <c r="BEO339" s="3"/>
      <c r="BEP339" s="14"/>
      <c r="BEQ339" s="3"/>
      <c r="BER339" s="14"/>
      <c r="BES339" s="3"/>
      <c r="BET339" s="14"/>
      <c r="BEU339" s="3"/>
      <c r="BEV339" s="14"/>
      <c r="BEW339" s="3"/>
      <c r="BEX339" s="14"/>
      <c r="BEY339" s="3"/>
      <c r="BEZ339" s="14"/>
      <c r="BFA339" s="3"/>
      <c r="BFB339" s="14"/>
      <c r="BFC339" s="3"/>
      <c r="BFD339" s="14"/>
      <c r="BFE339" s="3"/>
      <c r="BFF339" s="14"/>
      <c r="BFG339" s="3"/>
      <c r="BFH339" s="14"/>
      <c r="BFI339" s="3"/>
      <c r="BFJ339" s="14"/>
      <c r="BFK339" s="3"/>
      <c r="BFL339" s="14"/>
      <c r="BFM339" s="3"/>
      <c r="BFN339" s="14"/>
      <c r="BFO339" s="3"/>
      <c r="BFP339" s="14"/>
      <c r="BFQ339" s="3"/>
      <c r="BFR339" s="14"/>
      <c r="BFS339" s="3"/>
      <c r="BFT339" s="14"/>
      <c r="BFU339" s="3"/>
      <c r="BFV339" s="14"/>
      <c r="BFW339" s="3"/>
      <c r="BFX339" s="14"/>
      <c r="BFY339" s="3"/>
      <c r="BFZ339" s="14"/>
      <c r="BGA339" s="3"/>
      <c r="BGB339" s="14"/>
      <c r="BGC339" s="3"/>
      <c r="BGD339" s="14"/>
      <c r="BGE339" s="3"/>
      <c r="BGF339" s="14"/>
      <c r="BGG339" s="3"/>
      <c r="BGH339" s="14"/>
      <c r="BGI339" s="3"/>
      <c r="BGJ339" s="14"/>
      <c r="BGK339" s="3"/>
      <c r="BGL339" s="14"/>
      <c r="BGM339" s="3"/>
      <c r="BGN339" s="14"/>
      <c r="BGO339" s="3"/>
      <c r="BGP339" s="14"/>
      <c r="BGQ339" s="3"/>
      <c r="BGR339" s="14"/>
      <c r="BGS339" s="3"/>
      <c r="BGT339" s="14"/>
      <c r="BGU339" s="3"/>
      <c r="BGV339" s="14"/>
      <c r="BGW339" s="3"/>
      <c r="BGX339" s="14"/>
      <c r="BGY339" s="3"/>
      <c r="BGZ339" s="14"/>
      <c r="BHA339" s="3"/>
      <c r="BHB339" s="14"/>
      <c r="BHC339" s="3"/>
      <c r="BHD339" s="14"/>
      <c r="BHE339" s="3"/>
      <c r="BHF339" s="14"/>
      <c r="BHG339" s="3"/>
      <c r="BHH339" s="14"/>
      <c r="BHI339" s="3"/>
      <c r="BHJ339" s="14"/>
      <c r="BHK339" s="3"/>
      <c r="BHL339" s="14"/>
      <c r="BHM339" s="3"/>
      <c r="BHN339" s="14"/>
      <c r="BHO339" s="3"/>
      <c r="BHP339" s="14"/>
      <c r="BHQ339" s="3"/>
      <c r="BHR339" s="14"/>
      <c r="BHS339" s="3"/>
      <c r="BHT339" s="14"/>
      <c r="BHU339" s="3"/>
      <c r="BHV339" s="14"/>
      <c r="BHW339" s="3"/>
      <c r="BHX339" s="14"/>
      <c r="BHY339" s="3"/>
      <c r="BHZ339" s="14"/>
      <c r="BIA339" s="3"/>
      <c r="BIB339" s="14"/>
      <c r="BIC339" s="3"/>
      <c r="BID339" s="14"/>
      <c r="BIE339" s="3"/>
      <c r="BIF339" s="14"/>
      <c r="BIG339" s="3"/>
      <c r="BIH339" s="14"/>
      <c r="BII339" s="3"/>
      <c r="BIJ339" s="14"/>
      <c r="BIK339" s="3"/>
      <c r="BIL339" s="14"/>
      <c r="BIM339" s="3"/>
      <c r="BIN339" s="14"/>
      <c r="BIO339" s="3"/>
      <c r="BIP339" s="14"/>
      <c r="BIQ339" s="3"/>
      <c r="BIR339" s="14"/>
      <c r="BIS339" s="3"/>
      <c r="BIT339" s="14"/>
      <c r="BIU339" s="3"/>
      <c r="BIV339" s="14"/>
      <c r="BIW339" s="3"/>
      <c r="BIX339" s="14"/>
      <c r="BIY339" s="3"/>
      <c r="BIZ339" s="14"/>
      <c r="BJA339" s="3"/>
      <c r="BJB339" s="14"/>
      <c r="BJC339" s="3"/>
      <c r="BJD339" s="14"/>
      <c r="BJE339" s="3"/>
      <c r="BJF339" s="14"/>
      <c r="BJG339" s="3"/>
      <c r="BJH339" s="14"/>
      <c r="BJI339" s="3"/>
      <c r="BJJ339" s="14"/>
      <c r="BJK339" s="3"/>
      <c r="BJL339" s="14"/>
      <c r="BJM339" s="3"/>
      <c r="BJN339" s="14"/>
      <c r="BJO339" s="3"/>
      <c r="BJP339" s="14"/>
      <c r="BJQ339" s="3"/>
      <c r="BJR339" s="14"/>
      <c r="BJS339" s="3"/>
      <c r="BJT339" s="14"/>
      <c r="BJU339" s="3"/>
      <c r="BJV339" s="14"/>
      <c r="BJW339" s="3"/>
      <c r="BJX339" s="14"/>
      <c r="BJY339" s="3"/>
      <c r="BJZ339" s="14"/>
      <c r="BKA339" s="3"/>
      <c r="BKB339" s="14"/>
      <c r="BKC339" s="3"/>
      <c r="BKD339" s="14"/>
      <c r="BKE339" s="3"/>
      <c r="BKF339" s="14"/>
      <c r="BKG339" s="3"/>
      <c r="BKH339" s="14"/>
      <c r="BKI339" s="3"/>
      <c r="BKJ339" s="14"/>
      <c r="BKK339" s="3"/>
      <c r="BKL339" s="14"/>
      <c r="BKM339" s="3"/>
      <c r="BKN339" s="14"/>
      <c r="BKO339" s="3"/>
      <c r="BKP339" s="14"/>
      <c r="BKQ339" s="3"/>
      <c r="BKR339" s="14"/>
      <c r="BKS339" s="3"/>
      <c r="BKT339" s="14"/>
      <c r="BKU339" s="3"/>
      <c r="BKV339" s="14"/>
      <c r="BKW339" s="3"/>
      <c r="BKX339" s="14"/>
      <c r="BKY339" s="3"/>
      <c r="BKZ339" s="14"/>
      <c r="BLA339" s="3"/>
      <c r="BLB339" s="14"/>
      <c r="BLC339" s="3"/>
      <c r="BLD339" s="14"/>
      <c r="BLE339" s="3"/>
      <c r="BLF339" s="14"/>
      <c r="BLG339" s="3"/>
      <c r="BLH339" s="14"/>
      <c r="BLI339" s="3"/>
      <c r="BLJ339" s="14"/>
      <c r="BLK339" s="3"/>
      <c r="BLL339" s="14"/>
      <c r="BLM339" s="3"/>
      <c r="BLN339" s="14"/>
      <c r="BLO339" s="3"/>
      <c r="BLP339" s="14"/>
      <c r="BLQ339" s="3"/>
      <c r="BLR339" s="14"/>
      <c r="BLS339" s="3"/>
      <c r="BLT339" s="14"/>
      <c r="BLU339" s="3"/>
      <c r="BLV339" s="14"/>
      <c r="BLW339" s="3"/>
      <c r="BLX339" s="14"/>
      <c r="BLY339" s="3"/>
      <c r="BLZ339" s="14"/>
      <c r="BMA339" s="3"/>
      <c r="BMB339" s="14"/>
      <c r="BMC339" s="3"/>
      <c r="BMD339" s="14"/>
      <c r="BME339" s="3"/>
      <c r="BMF339" s="14"/>
      <c r="BMG339" s="3"/>
      <c r="BMH339" s="14"/>
      <c r="BMI339" s="3"/>
      <c r="BMJ339" s="14"/>
      <c r="BMK339" s="3"/>
      <c r="BML339" s="14"/>
      <c r="BMM339" s="3"/>
      <c r="BMN339" s="14"/>
      <c r="BMO339" s="3"/>
      <c r="BMP339" s="14"/>
      <c r="BMQ339" s="3"/>
      <c r="BMR339" s="14"/>
      <c r="BMS339" s="3"/>
      <c r="BMT339" s="14"/>
      <c r="BMU339" s="3"/>
      <c r="BMV339" s="14"/>
      <c r="BMW339" s="3"/>
      <c r="BMX339" s="14"/>
      <c r="BMY339" s="3"/>
      <c r="BMZ339" s="14"/>
      <c r="BNA339" s="3"/>
      <c r="BNB339" s="14"/>
      <c r="BNC339" s="3"/>
      <c r="BND339" s="14"/>
      <c r="BNE339" s="3"/>
      <c r="BNF339" s="14"/>
      <c r="BNG339" s="3"/>
      <c r="BNH339" s="14"/>
      <c r="BNI339" s="3"/>
      <c r="BNJ339" s="14"/>
      <c r="BNK339" s="3"/>
      <c r="BNL339" s="14"/>
      <c r="BNM339" s="3"/>
      <c r="BNN339" s="14"/>
      <c r="BNO339" s="3"/>
      <c r="BNP339" s="14"/>
      <c r="BNQ339" s="3"/>
      <c r="BNR339" s="14"/>
      <c r="BNS339" s="3"/>
      <c r="BNT339" s="14"/>
      <c r="BNU339" s="3"/>
      <c r="BNV339" s="14"/>
      <c r="BNW339" s="3"/>
      <c r="BNX339" s="14"/>
      <c r="BNY339" s="3"/>
      <c r="BNZ339" s="14"/>
      <c r="BOA339" s="3"/>
      <c r="BOB339" s="14"/>
      <c r="BOC339" s="3"/>
      <c r="BOD339" s="14"/>
      <c r="BOE339" s="3"/>
      <c r="BOF339" s="14"/>
      <c r="BOG339" s="3"/>
      <c r="BOH339" s="14"/>
      <c r="BOI339" s="3"/>
      <c r="BOJ339" s="14"/>
      <c r="BOK339" s="3"/>
      <c r="BOL339" s="14"/>
      <c r="BOM339" s="3"/>
      <c r="BON339" s="14"/>
      <c r="BOO339" s="3"/>
      <c r="BOP339" s="14"/>
      <c r="BOQ339" s="3"/>
      <c r="BOR339" s="14"/>
      <c r="BOS339" s="3"/>
      <c r="BOT339" s="14"/>
      <c r="BOU339" s="3"/>
      <c r="BOV339" s="14"/>
      <c r="BOW339" s="3"/>
      <c r="BOX339" s="14"/>
      <c r="BOY339" s="3"/>
      <c r="BOZ339" s="14"/>
      <c r="BPA339" s="3"/>
      <c r="BPB339" s="14"/>
      <c r="BPC339" s="3"/>
      <c r="BPD339" s="14"/>
      <c r="BPE339" s="3"/>
      <c r="BPF339" s="14"/>
      <c r="BPG339" s="3"/>
      <c r="BPH339" s="14"/>
      <c r="BPI339" s="3"/>
      <c r="BPJ339" s="14"/>
      <c r="BPK339" s="3"/>
      <c r="BPL339" s="14"/>
      <c r="BPM339" s="3"/>
      <c r="BPN339" s="14"/>
      <c r="BPO339" s="3"/>
      <c r="BPP339" s="14"/>
      <c r="BPQ339" s="3"/>
      <c r="BPR339" s="14"/>
      <c r="BPS339" s="3"/>
      <c r="BPT339" s="14"/>
      <c r="BPU339" s="3"/>
      <c r="BPV339" s="14"/>
      <c r="BPW339" s="3"/>
      <c r="BPX339" s="14"/>
      <c r="BPY339" s="3"/>
      <c r="BPZ339" s="14"/>
      <c r="BQA339" s="3"/>
      <c r="BQB339" s="14"/>
      <c r="BQC339" s="3"/>
      <c r="BQD339" s="14"/>
      <c r="BQE339" s="3"/>
      <c r="BQF339" s="14"/>
      <c r="BQG339" s="3"/>
      <c r="BQH339" s="14"/>
      <c r="BQI339" s="3"/>
      <c r="BQJ339" s="14"/>
      <c r="BQK339" s="3"/>
      <c r="BQL339" s="14"/>
      <c r="BQM339" s="3"/>
      <c r="BQN339" s="14"/>
      <c r="BQO339" s="3"/>
      <c r="BQP339" s="14"/>
      <c r="BQQ339" s="3"/>
      <c r="BQR339" s="14"/>
      <c r="BQS339" s="3"/>
      <c r="BQT339" s="14"/>
      <c r="BQU339" s="3"/>
      <c r="BQV339" s="14"/>
      <c r="BQW339" s="3"/>
      <c r="BQX339" s="14"/>
      <c r="BQY339" s="3"/>
      <c r="BQZ339" s="14"/>
      <c r="BRA339" s="3"/>
      <c r="BRB339" s="14"/>
      <c r="BRC339" s="3"/>
      <c r="BRD339" s="14"/>
      <c r="BRE339" s="3"/>
      <c r="BRF339" s="14"/>
      <c r="BRG339" s="3"/>
      <c r="BRH339" s="14"/>
      <c r="BRI339" s="3"/>
      <c r="BRJ339" s="14"/>
      <c r="BRK339" s="3"/>
      <c r="BRL339" s="14"/>
      <c r="BRM339" s="3"/>
      <c r="BRN339" s="14"/>
      <c r="BRO339" s="3"/>
      <c r="BRP339" s="14"/>
      <c r="BRQ339" s="3"/>
      <c r="BRR339" s="14"/>
      <c r="BRS339" s="3"/>
      <c r="BRT339" s="14"/>
      <c r="BRU339" s="3"/>
      <c r="BRV339" s="14"/>
      <c r="BRW339" s="3"/>
      <c r="BRX339" s="14"/>
      <c r="BRY339" s="3"/>
      <c r="BRZ339" s="14"/>
      <c r="BSA339" s="3"/>
      <c r="BSB339" s="14"/>
      <c r="BSC339" s="3"/>
      <c r="BSD339" s="14"/>
      <c r="BSE339" s="3"/>
      <c r="BSF339" s="14"/>
      <c r="BSG339" s="3"/>
      <c r="BSH339" s="14"/>
      <c r="BSI339" s="3"/>
      <c r="BSJ339" s="14"/>
      <c r="BSK339" s="3"/>
      <c r="BSL339" s="14"/>
      <c r="BSM339" s="3"/>
      <c r="BSN339" s="14"/>
      <c r="BSO339" s="3"/>
      <c r="BSP339" s="14"/>
      <c r="BSQ339" s="3"/>
      <c r="BSR339" s="14"/>
      <c r="BSS339" s="3"/>
      <c r="BST339" s="14"/>
      <c r="BSU339" s="3"/>
      <c r="BSV339" s="14"/>
      <c r="BSW339" s="3"/>
      <c r="BSX339" s="14"/>
      <c r="BSY339" s="3"/>
      <c r="BSZ339" s="14"/>
      <c r="BTA339" s="3"/>
      <c r="BTB339" s="14"/>
      <c r="BTC339" s="3"/>
      <c r="BTD339" s="14"/>
      <c r="BTE339" s="3"/>
      <c r="BTF339" s="14"/>
      <c r="BTG339" s="3"/>
      <c r="BTH339" s="14"/>
      <c r="BTI339" s="3"/>
      <c r="BTJ339" s="14"/>
      <c r="BTK339" s="3"/>
      <c r="BTL339" s="14"/>
      <c r="BTM339" s="3"/>
      <c r="BTN339" s="14"/>
      <c r="BTO339" s="3"/>
      <c r="BTP339" s="14"/>
      <c r="BTQ339" s="3"/>
      <c r="BTR339" s="14"/>
      <c r="BTS339" s="3"/>
      <c r="BTT339" s="14"/>
      <c r="BTU339" s="3"/>
      <c r="BTV339" s="14"/>
      <c r="BTW339" s="3"/>
      <c r="BTX339" s="14"/>
      <c r="BTY339" s="3"/>
      <c r="BTZ339" s="14"/>
      <c r="BUA339" s="3"/>
      <c r="BUB339" s="14"/>
      <c r="BUC339" s="3"/>
      <c r="BUD339" s="14"/>
      <c r="BUE339" s="3"/>
      <c r="BUF339" s="14"/>
      <c r="BUG339" s="3"/>
      <c r="BUH339" s="14"/>
      <c r="BUI339" s="3"/>
      <c r="BUJ339" s="14"/>
      <c r="BUK339" s="3"/>
      <c r="BUL339" s="14"/>
      <c r="BUM339" s="3"/>
      <c r="BUN339" s="14"/>
      <c r="BUO339" s="3"/>
      <c r="BUP339" s="14"/>
      <c r="BUQ339" s="3"/>
      <c r="BUR339" s="14"/>
      <c r="BUS339" s="3"/>
      <c r="BUT339" s="14"/>
      <c r="BUU339" s="3"/>
      <c r="BUV339" s="14"/>
      <c r="BUW339" s="3"/>
      <c r="BUX339" s="14"/>
      <c r="BUY339" s="3"/>
      <c r="BUZ339" s="14"/>
      <c r="BVA339" s="3"/>
      <c r="BVB339" s="14"/>
      <c r="BVC339" s="3"/>
      <c r="BVD339" s="14"/>
      <c r="BVE339" s="3"/>
      <c r="BVF339" s="14"/>
      <c r="BVG339" s="3"/>
      <c r="BVH339" s="14"/>
      <c r="BVI339" s="3"/>
      <c r="BVJ339" s="14"/>
      <c r="BVK339" s="3"/>
      <c r="BVL339" s="14"/>
      <c r="BVM339" s="3"/>
      <c r="BVN339" s="14"/>
      <c r="BVO339" s="3"/>
      <c r="BVP339" s="14"/>
      <c r="BVQ339" s="3"/>
      <c r="BVR339" s="14"/>
      <c r="BVS339" s="3"/>
      <c r="BVT339" s="14"/>
      <c r="BVU339" s="3"/>
      <c r="BVV339" s="14"/>
      <c r="BVW339" s="3"/>
      <c r="BVX339" s="14"/>
      <c r="BVY339" s="3"/>
      <c r="BVZ339" s="14"/>
      <c r="BWA339" s="3"/>
      <c r="BWB339" s="14"/>
      <c r="BWC339" s="3"/>
      <c r="BWD339" s="14"/>
      <c r="BWE339" s="3"/>
      <c r="BWF339" s="14"/>
      <c r="BWG339" s="3"/>
      <c r="BWH339" s="14"/>
      <c r="BWI339" s="3"/>
      <c r="BWJ339" s="14"/>
      <c r="BWK339" s="3"/>
      <c r="BWL339" s="14"/>
      <c r="BWM339" s="3"/>
      <c r="BWN339" s="14"/>
      <c r="BWO339" s="3"/>
      <c r="BWP339" s="14"/>
      <c r="BWQ339" s="3"/>
      <c r="BWR339" s="14"/>
      <c r="BWS339" s="3"/>
      <c r="BWT339" s="14"/>
      <c r="BWU339" s="3"/>
      <c r="BWV339" s="14"/>
      <c r="BWW339" s="3"/>
      <c r="BWX339" s="14"/>
      <c r="BWY339" s="3"/>
      <c r="BWZ339" s="14"/>
      <c r="BXA339" s="3"/>
      <c r="BXB339" s="14"/>
      <c r="BXC339" s="3"/>
      <c r="BXD339" s="14"/>
      <c r="BXE339" s="3"/>
      <c r="BXF339" s="14"/>
      <c r="BXG339" s="3"/>
      <c r="BXH339" s="14"/>
      <c r="BXI339" s="3"/>
      <c r="BXJ339" s="14"/>
      <c r="BXK339" s="3"/>
      <c r="BXL339" s="14"/>
      <c r="BXM339" s="3"/>
      <c r="BXN339" s="14"/>
      <c r="BXO339" s="3"/>
      <c r="BXP339" s="14"/>
      <c r="BXQ339" s="3"/>
      <c r="BXR339" s="14"/>
      <c r="BXS339" s="3"/>
      <c r="BXT339" s="14"/>
      <c r="BXU339" s="3"/>
      <c r="BXV339" s="14"/>
      <c r="BXW339" s="3"/>
      <c r="BXX339" s="14"/>
      <c r="BXY339" s="3"/>
      <c r="BXZ339" s="14"/>
      <c r="BYA339" s="3"/>
      <c r="BYB339" s="14"/>
      <c r="BYC339" s="3"/>
      <c r="BYD339" s="14"/>
      <c r="BYE339" s="3"/>
      <c r="BYF339" s="14"/>
      <c r="BYG339" s="3"/>
      <c r="BYH339" s="14"/>
      <c r="BYI339" s="3"/>
      <c r="BYJ339" s="14"/>
      <c r="BYK339" s="3"/>
      <c r="BYL339" s="14"/>
      <c r="BYM339" s="3"/>
      <c r="BYN339" s="14"/>
      <c r="BYO339" s="3"/>
      <c r="BYP339" s="14"/>
      <c r="BYQ339" s="3"/>
      <c r="BYR339" s="14"/>
      <c r="BYS339" s="3"/>
      <c r="BYT339" s="14"/>
      <c r="BYU339" s="3"/>
      <c r="BYV339" s="14"/>
      <c r="BYW339" s="3"/>
      <c r="BYX339" s="14"/>
      <c r="BYY339" s="3"/>
      <c r="BYZ339" s="14"/>
      <c r="BZA339" s="3"/>
      <c r="BZB339" s="14"/>
      <c r="BZC339" s="3"/>
      <c r="BZD339" s="14"/>
      <c r="BZE339" s="3"/>
      <c r="BZF339" s="14"/>
      <c r="BZG339" s="3"/>
      <c r="BZH339" s="14"/>
      <c r="BZI339" s="3"/>
      <c r="BZJ339" s="14"/>
      <c r="BZK339" s="3"/>
      <c r="BZL339" s="14"/>
      <c r="BZM339" s="3"/>
      <c r="BZN339" s="14"/>
      <c r="BZO339" s="3"/>
      <c r="BZP339" s="14"/>
      <c r="BZQ339" s="3"/>
      <c r="BZR339" s="14"/>
      <c r="BZS339" s="3"/>
      <c r="BZT339" s="14"/>
      <c r="BZU339" s="3"/>
      <c r="BZV339" s="14"/>
      <c r="BZW339" s="3"/>
      <c r="BZX339" s="14"/>
      <c r="BZY339" s="3"/>
      <c r="BZZ339" s="14"/>
      <c r="CAA339" s="3"/>
      <c r="CAB339" s="14"/>
      <c r="CAC339" s="3"/>
      <c r="CAD339" s="14"/>
      <c r="CAE339" s="3"/>
      <c r="CAF339" s="14"/>
      <c r="CAG339" s="3"/>
      <c r="CAH339" s="14"/>
      <c r="CAI339" s="3"/>
      <c r="CAJ339" s="14"/>
      <c r="CAK339" s="3"/>
      <c r="CAL339" s="14"/>
      <c r="CAM339" s="3"/>
      <c r="CAN339" s="14"/>
      <c r="CAO339" s="3"/>
      <c r="CAP339" s="14"/>
      <c r="CAQ339" s="3"/>
      <c r="CAR339" s="14"/>
      <c r="CAS339" s="3"/>
      <c r="CAT339" s="14"/>
      <c r="CAU339" s="3"/>
      <c r="CAV339" s="14"/>
      <c r="CAW339" s="3"/>
      <c r="CAX339" s="14"/>
      <c r="CAY339" s="3"/>
      <c r="CAZ339" s="14"/>
      <c r="CBA339" s="3"/>
      <c r="CBB339" s="14"/>
      <c r="CBC339" s="3"/>
      <c r="CBD339" s="14"/>
      <c r="CBE339" s="3"/>
      <c r="CBF339" s="14"/>
      <c r="CBG339" s="3"/>
      <c r="CBH339" s="14"/>
      <c r="CBI339" s="3"/>
      <c r="CBJ339" s="14"/>
      <c r="CBK339" s="3"/>
      <c r="CBL339" s="14"/>
      <c r="CBM339" s="3"/>
      <c r="CBN339" s="14"/>
      <c r="CBO339" s="3"/>
      <c r="CBP339" s="14"/>
      <c r="CBQ339" s="3"/>
      <c r="CBR339" s="14"/>
      <c r="CBS339" s="3"/>
      <c r="CBT339" s="14"/>
      <c r="CBU339" s="3"/>
      <c r="CBV339" s="14"/>
      <c r="CBW339" s="3"/>
      <c r="CBX339" s="14"/>
      <c r="CBY339" s="3"/>
      <c r="CBZ339" s="14"/>
      <c r="CCA339" s="3"/>
      <c r="CCB339" s="14"/>
      <c r="CCC339" s="3"/>
      <c r="CCD339" s="14"/>
      <c r="CCE339" s="3"/>
      <c r="CCF339" s="14"/>
      <c r="CCG339" s="3"/>
      <c r="CCH339" s="14"/>
      <c r="CCI339" s="3"/>
      <c r="CCJ339" s="14"/>
      <c r="CCK339" s="3"/>
      <c r="CCL339" s="14"/>
      <c r="CCM339" s="3"/>
      <c r="CCN339" s="14"/>
      <c r="CCO339" s="3"/>
      <c r="CCP339" s="14"/>
      <c r="CCQ339" s="3"/>
      <c r="CCR339" s="14"/>
      <c r="CCS339" s="3"/>
      <c r="CCT339" s="14"/>
      <c r="CCU339" s="3"/>
      <c r="CCV339" s="14"/>
      <c r="CCW339" s="3"/>
      <c r="CCX339" s="14"/>
      <c r="CCY339" s="3"/>
      <c r="CCZ339" s="14"/>
      <c r="CDA339" s="3"/>
      <c r="CDB339" s="14"/>
      <c r="CDC339" s="3"/>
      <c r="CDD339" s="14"/>
      <c r="CDE339" s="3"/>
      <c r="CDF339" s="14"/>
      <c r="CDG339" s="3"/>
      <c r="CDH339" s="14"/>
      <c r="CDI339" s="3"/>
      <c r="CDJ339" s="14"/>
      <c r="CDK339" s="3"/>
      <c r="CDL339" s="14"/>
      <c r="CDM339" s="3"/>
      <c r="CDN339" s="14"/>
      <c r="CDO339" s="3"/>
      <c r="CDP339" s="14"/>
      <c r="CDQ339" s="3"/>
      <c r="CDR339" s="14"/>
      <c r="CDS339" s="3"/>
      <c r="CDT339" s="14"/>
      <c r="CDU339" s="3"/>
      <c r="CDV339" s="14"/>
      <c r="CDW339" s="3"/>
      <c r="CDX339" s="14"/>
      <c r="CDY339" s="3"/>
      <c r="CDZ339" s="14"/>
      <c r="CEA339" s="3"/>
      <c r="CEB339" s="14"/>
      <c r="CEC339" s="3"/>
      <c r="CED339" s="14"/>
      <c r="CEE339" s="3"/>
      <c r="CEF339" s="14"/>
      <c r="CEG339" s="3"/>
      <c r="CEH339" s="14"/>
      <c r="CEI339" s="3"/>
      <c r="CEJ339" s="14"/>
      <c r="CEK339" s="3"/>
      <c r="CEL339" s="14"/>
      <c r="CEM339" s="3"/>
      <c r="CEN339" s="14"/>
      <c r="CEO339" s="3"/>
      <c r="CEP339" s="14"/>
      <c r="CEQ339" s="3"/>
      <c r="CER339" s="14"/>
      <c r="CES339" s="3"/>
      <c r="CET339" s="14"/>
      <c r="CEU339" s="3"/>
      <c r="CEV339" s="14"/>
      <c r="CEW339" s="3"/>
      <c r="CEX339" s="14"/>
      <c r="CEY339" s="3"/>
      <c r="CEZ339" s="14"/>
      <c r="CFA339" s="3"/>
      <c r="CFB339" s="14"/>
      <c r="CFC339" s="3"/>
      <c r="CFD339" s="14"/>
      <c r="CFE339" s="3"/>
      <c r="CFF339" s="14"/>
      <c r="CFG339" s="3"/>
      <c r="CFH339" s="14"/>
      <c r="CFI339" s="3"/>
      <c r="CFJ339" s="14"/>
      <c r="CFK339" s="3"/>
      <c r="CFL339" s="14"/>
      <c r="CFM339" s="3"/>
      <c r="CFN339" s="14"/>
      <c r="CFO339" s="3"/>
      <c r="CFP339" s="14"/>
      <c r="CFQ339" s="3"/>
      <c r="CFR339" s="14"/>
      <c r="CFS339" s="3"/>
      <c r="CFT339" s="14"/>
      <c r="CFU339" s="3"/>
      <c r="CFV339" s="14"/>
      <c r="CFW339" s="3"/>
      <c r="CFX339" s="14"/>
      <c r="CFY339" s="3"/>
      <c r="CFZ339" s="14"/>
      <c r="CGA339" s="3"/>
      <c r="CGB339" s="14"/>
      <c r="CGC339" s="3"/>
      <c r="CGD339" s="14"/>
      <c r="CGE339" s="3"/>
      <c r="CGF339" s="14"/>
      <c r="CGG339" s="3"/>
      <c r="CGH339" s="14"/>
      <c r="CGI339" s="3"/>
      <c r="CGJ339" s="14"/>
      <c r="CGK339" s="3"/>
      <c r="CGL339" s="14"/>
      <c r="CGM339" s="3"/>
      <c r="CGN339" s="14"/>
      <c r="CGO339" s="3"/>
      <c r="CGP339" s="14"/>
      <c r="CGQ339" s="3"/>
      <c r="CGR339" s="14"/>
      <c r="CGS339" s="3"/>
      <c r="CGT339" s="14"/>
      <c r="CGU339" s="3"/>
      <c r="CGV339" s="14"/>
      <c r="CGW339" s="3"/>
      <c r="CGX339" s="14"/>
      <c r="CGY339" s="3"/>
      <c r="CGZ339" s="14"/>
      <c r="CHA339" s="3"/>
      <c r="CHB339" s="14"/>
      <c r="CHC339" s="3"/>
      <c r="CHD339" s="14"/>
      <c r="CHE339" s="3"/>
      <c r="CHF339" s="14"/>
      <c r="CHG339" s="3"/>
      <c r="CHH339" s="14"/>
      <c r="CHI339" s="3"/>
      <c r="CHJ339" s="14"/>
      <c r="CHK339" s="3"/>
      <c r="CHL339" s="14"/>
      <c r="CHM339" s="3"/>
      <c r="CHN339" s="14"/>
      <c r="CHO339" s="3"/>
      <c r="CHP339" s="14"/>
      <c r="CHQ339" s="3"/>
      <c r="CHR339" s="14"/>
      <c r="CHS339" s="3"/>
      <c r="CHT339" s="14"/>
      <c r="CHU339" s="3"/>
      <c r="CHV339" s="14"/>
      <c r="CHW339" s="3"/>
      <c r="CHX339" s="14"/>
      <c r="CHY339" s="3"/>
      <c r="CHZ339" s="14"/>
      <c r="CIA339" s="3"/>
      <c r="CIB339" s="14"/>
      <c r="CIC339" s="3"/>
      <c r="CID339" s="14"/>
      <c r="CIE339" s="3"/>
      <c r="CIF339" s="14"/>
      <c r="CIG339" s="3"/>
      <c r="CIH339" s="14"/>
      <c r="CII339" s="3"/>
      <c r="CIJ339" s="14"/>
      <c r="CIK339" s="3"/>
      <c r="CIL339" s="14"/>
      <c r="CIM339" s="3"/>
      <c r="CIN339" s="14"/>
      <c r="CIO339" s="3"/>
      <c r="CIP339" s="14"/>
      <c r="CIQ339" s="3"/>
      <c r="CIR339" s="14"/>
      <c r="CIS339" s="3"/>
      <c r="CIT339" s="14"/>
      <c r="CIU339" s="3"/>
      <c r="CIV339" s="14"/>
      <c r="CIW339" s="3"/>
      <c r="CIX339" s="14"/>
      <c r="CIY339" s="3"/>
      <c r="CIZ339" s="14"/>
      <c r="CJA339" s="3"/>
      <c r="CJB339" s="14"/>
      <c r="CJC339" s="3"/>
      <c r="CJD339" s="14"/>
      <c r="CJE339" s="3"/>
      <c r="CJF339" s="14"/>
      <c r="CJG339" s="3"/>
      <c r="CJH339" s="14"/>
      <c r="CJI339" s="3"/>
      <c r="CJJ339" s="14"/>
      <c r="CJK339" s="3"/>
      <c r="CJL339" s="14"/>
      <c r="CJM339" s="3"/>
      <c r="CJN339" s="14"/>
      <c r="CJO339" s="3"/>
      <c r="CJP339" s="14"/>
      <c r="CJQ339" s="3"/>
      <c r="CJR339" s="14"/>
      <c r="CJS339" s="3"/>
      <c r="CJT339" s="14"/>
      <c r="CJU339" s="3"/>
      <c r="CJV339" s="14"/>
      <c r="CJW339" s="3"/>
      <c r="CJX339" s="14"/>
      <c r="CJY339" s="3"/>
      <c r="CJZ339" s="14"/>
      <c r="CKA339" s="3"/>
      <c r="CKB339" s="14"/>
      <c r="CKC339" s="3"/>
      <c r="CKD339" s="14"/>
      <c r="CKE339" s="3"/>
      <c r="CKF339" s="14"/>
      <c r="CKG339" s="3"/>
      <c r="CKH339" s="14"/>
      <c r="CKI339" s="3"/>
      <c r="CKJ339" s="14"/>
      <c r="CKK339" s="3"/>
      <c r="CKL339" s="14"/>
      <c r="CKM339" s="3"/>
      <c r="CKN339" s="14"/>
      <c r="CKO339" s="3"/>
      <c r="CKP339" s="14"/>
      <c r="CKQ339" s="3"/>
      <c r="CKR339" s="14"/>
      <c r="CKS339" s="3"/>
      <c r="CKT339" s="14"/>
      <c r="CKU339" s="3"/>
      <c r="CKV339" s="14"/>
      <c r="CKW339" s="3"/>
      <c r="CKX339" s="14"/>
      <c r="CKY339" s="3"/>
      <c r="CKZ339" s="14"/>
      <c r="CLA339" s="3"/>
      <c r="CLB339" s="14"/>
      <c r="CLC339" s="3"/>
      <c r="CLD339" s="14"/>
      <c r="CLE339" s="3"/>
      <c r="CLF339" s="14"/>
      <c r="CLG339" s="3"/>
      <c r="CLH339" s="14"/>
      <c r="CLI339" s="3"/>
      <c r="CLJ339" s="14"/>
      <c r="CLK339" s="3"/>
      <c r="CLL339" s="14"/>
      <c r="CLM339" s="3"/>
      <c r="CLN339" s="14"/>
      <c r="CLO339" s="3"/>
      <c r="CLP339" s="14"/>
      <c r="CLQ339" s="3"/>
      <c r="CLR339" s="14"/>
      <c r="CLS339" s="3"/>
      <c r="CLT339" s="14"/>
      <c r="CLU339" s="3"/>
      <c r="CLV339" s="14"/>
      <c r="CLW339" s="3"/>
      <c r="CLX339" s="14"/>
      <c r="CLY339" s="3"/>
      <c r="CLZ339" s="14"/>
      <c r="CMA339" s="3"/>
      <c r="CMB339" s="14"/>
      <c r="CMC339" s="3"/>
      <c r="CMD339" s="14"/>
      <c r="CME339" s="3"/>
      <c r="CMF339" s="14"/>
      <c r="CMG339" s="3"/>
      <c r="CMH339" s="14"/>
      <c r="CMI339" s="3"/>
      <c r="CMJ339" s="14"/>
      <c r="CMK339" s="3"/>
      <c r="CML339" s="14"/>
      <c r="CMM339" s="3"/>
      <c r="CMN339" s="14"/>
      <c r="CMO339" s="3"/>
      <c r="CMP339" s="14"/>
      <c r="CMQ339" s="3"/>
      <c r="CMR339" s="14"/>
      <c r="CMS339" s="3"/>
      <c r="CMT339" s="14"/>
      <c r="CMU339" s="3"/>
      <c r="CMV339" s="14"/>
      <c r="CMW339" s="3"/>
      <c r="CMX339" s="14"/>
      <c r="CMY339" s="3"/>
      <c r="CMZ339" s="14"/>
      <c r="CNA339" s="3"/>
      <c r="CNB339" s="14"/>
      <c r="CNC339" s="3"/>
      <c r="CND339" s="14"/>
      <c r="CNE339" s="3"/>
      <c r="CNF339" s="14"/>
      <c r="CNG339" s="3"/>
      <c r="CNH339" s="14"/>
      <c r="CNI339" s="3"/>
      <c r="CNJ339" s="14"/>
      <c r="CNK339" s="3"/>
      <c r="CNL339" s="14"/>
      <c r="CNM339" s="3"/>
      <c r="CNN339" s="14"/>
      <c r="CNO339" s="3"/>
      <c r="CNP339" s="14"/>
      <c r="CNQ339" s="3"/>
      <c r="CNR339" s="14"/>
      <c r="CNS339" s="3"/>
      <c r="CNT339" s="14"/>
      <c r="CNU339" s="3"/>
      <c r="CNV339" s="14"/>
      <c r="CNW339" s="3"/>
      <c r="CNX339" s="14"/>
      <c r="CNY339" s="3"/>
      <c r="CNZ339" s="14"/>
      <c r="COA339" s="3"/>
      <c r="COB339" s="14"/>
      <c r="COC339" s="3"/>
      <c r="COD339" s="14"/>
      <c r="COE339" s="3"/>
      <c r="COF339" s="14"/>
      <c r="COG339" s="3"/>
      <c r="COH339" s="14"/>
      <c r="COI339" s="3"/>
      <c r="COJ339" s="14"/>
      <c r="COK339" s="3"/>
      <c r="COL339" s="14"/>
      <c r="COM339" s="3"/>
      <c r="CON339" s="14"/>
      <c r="COO339" s="3"/>
      <c r="COP339" s="14"/>
      <c r="COQ339" s="3"/>
      <c r="COR339" s="14"/>
      <c r="COS339" s="3"/>
      <c r="COT339" s="14"/>
      <c r="COU339" s="3"/>
      <c r="COV339" s="14"/>
      <c r="COW339" s="3"/>
      <c r="COX339" s="14"/>
      <c r="COY339" s="3"/>
      <c r="COZ339" s="14"/>
      <c r="CPA339" s="3"/>
      <c r="CPB339" s="14"/>
      <c r="CPC339" s="3"/>
      <c r="CPD339" s="14"/>
      <c r="CPE339" s="3"/>
      <c r="CPF339" s="14"/>
      <c r="CPG339" s="3"/>
      <c r="CPH339" s="14"/>
      <c r="CPI339" s="3"/>
      <c r="CPJ339" s="14"/>
      <c r="CPK339" s="3"/>
      <c r="CPL339" s="14"/>
      <c r="CPM339" s="3"/>
      <c r="CPN339" s="14"/>
      <c r="CPO339" s="3"/>
      <c r="CPP339" s="14"/>
      <c r="CPQ339" s="3"/>
      <c r="CPR339" s="14"/>
      <c r="CPS339" s="3"/>
      <c r="CPT339" s="14"/>
      <c r="CPU339" s="3"/>
      <c r="CPV339" s="14"/>
      <c r="CPW339" s="3"/>
      <c r="CPX339" s="14"/>
      <c r="CPY339" s="3"/>
      <c r="CPZ339" s="14"/>
      <c r="CQA339" s="3"/>
      <c r="CQB339" s="14"/>
      <c r="CQC339" s="3"/>
      <c r="CQD339" s="14"/>
      <c r="CQE339" s="3"/>
      <c r="CQF339" s="14"/>
      <c r="CQG339" s="3"/>
      <c r="CQH339" s="14"/>
      <c r="CQI339" s="3"/>
      <c r="CQJ339" s="14"/>
      <c r="CQK339" s="3"/>
      <c r="CQL339" s="14"/>
      <c r="CQM339" s="3"/>
      <c r="CQN339" s="14"/>
      <c r="CQO339" s="3"/>
      <c r="CQP339" s="14"/>
      <c r="CQQ339" s="3"/>
      <c r="CQR339" s="14"/>
      <c r="CQS339" s="3"/>
      <c r="CQT339" s="14"/>
      <c r="CQU339" s="3"/>
      <c r="CQV339" s="14"/>
      <c r="CQW339" s="3"/>
      <c r="CQX339" s="14"/>
      <c r="CQY339" s="3"/>
      <c r="CQZ339" s="14"/>
      <c r="CRA339" s="3"/>
      <c r="CRB339" s="14"/>
      <c r="CRC339" s="3"/>
      <c r="CRD339" s="14"/>
      <c r="CRE339" s="3"/>
      <c r="CRF339" s="14"/>
      <c r="CRG339" s="3"/>
      <c r="CRH339" s="14"/>
      <c r="CRI339" s="3"/>
      <c r="CRJ339" s="14"/>
      <c r="CRK339" s="3"/>
      <c r="CRL339" s="14"/>
      <c r="CRM339" s="3"/>
      <c r="CRN339" s="14"/>
      <c r="CRO339" s="3"/>
      <c r="CRP339" s="14"/>
      <c r="CRQ339" s="3"/>
      <c r="CRR339" s="14"/>
      <c r="CRS339" s="3"/>
      <c r="CRT339" s="14"/>
      <c r="CRU339" s="3"/>
      <c r="CRV339" s="14"/>
      <c r="CRW339" s="3"/>
      <c r="CRX339" s="14"/>
      <c r="CRY339" s="3"/>
      <c r="CRZ339" s="14"/>
      <c r="CSA339" s="3"/>
      <c r="CSB339" s="14"/>
      <c r="CSC339" s="3"/>
      <c r="CSD339" s="14"/>
      <c r="CSE339" s="3"/>
      <c r="CSF339" s="14"/>
      <c r="CSG339" s="3"/>
      <c r="CSH339" s="14"/>
      <c r="CSI339" s="3"/>
      <c r="CSJ339" s="14"/>
      <c r="CSK339" s="3"/>
      <c r="CSL339" s="14"/>
      <c r="CSM339" s="3"/>
      <c r="CSN339" s="14"/>
      <c r="CSO339" s="3"/>
      <c r="CSP339" s="14"/>
      <c r="CSQ339" s="3"/>
      <c r="CSR339" s="14"/>
      <c r="CSS339" s="3"/>
      <c r="CST339" s="14"/>
      <c r="CSU339" s="3"/>
      <c r="CSV339" s="14"/>
      <c r="CSW339" s="3"/>
      <c r="CSX339" s="14"/>
      <c r="CSY339" s="3"/>
      <c r="CSZ339" s="14"/>
      <c r="CTA339" s="3"/>
      <c r="CTB339" s="14"/>
      <c r="CTC339" s="3"/>
      <c r="CTD339" s="14"/>
      <c r="CTE339" s="3"/>
      <c r="CTF339" s="14"/>
      <c r="CTG339" s="3"/>
      <c r="CTH339" s="14"/>
      <c r="CTI339" s="3"/>
      <c r="CTJ339" s="14"/>
      <c r="CTK339" s="3"/>
      <c r="CTL339" s="14"/>
      <c r="CTM339" s="3"/>
      <c r="CTN339" s="14"/>
      <c r="CTO339" s="3"/>
      <c r="CTP339" s="14"/>
      <c r="CTQ339" s="3"/>
      <c r="CTR339" s="14"/>
      <c r="CTS339" s="3"/>
      <c r="CTT339" s="14"/>
      <c r="CTU339" s="3"/>
      <c r="CTV339" s="14"/>
      <c r="CTW339" s="3"/>
      <c r="CTX339" s="14"/>
      <c r="CTY339" s="3"/>
      <c r="CTZ339" s="14"/>
      <c r="CUA339" s="3"/>
      <c r="CUB339" s="14"/>
      <c r="CUC339" s="3"/>
      <c r="CUD339" s="14"/>
      <c r="CUE339" s="3"/>
      <c r="CUF339" s="14"/>
      <c r="CUG339" s="3"/>
      <c r="CUH339" s="14"/>
      <c r="CUI339" s="3"/>
      <c r="CUJ339" s="14"/>
      <c r="CUK339" s="3"/>
      <c r="CUL339" s="14"/>
      <c r="CUM339" s="3"/>
      <c r="CUN339" s="14"/>
      <c r="CUO339" s="3"/>
      <c r="CUP339" s="14"/>
      <c r="CUQ339" s="3"/>
      <c r="CUR339" s="14"/>
      <c r="CUS339" s="3"/>
      <c r="CUT339" s="14"/>
      <c r="CUU339" s="3"/>
      <c r="CUV339" s="14"/>
      <c r="CUW339" s="3"/>
      <c r="CUX339" s="14"/>
      <c r="CUY339" s="3"/>
      <c r="CUZ339" s="14"/>
      <c r="CVA339" s="3"/>
      <c r="CVB339" s="14"/>
      <c r="CVC339" s="3"/>
      <c r="CVD339" s="14"/>
      <c r="CVE339" s="3"/>
      <c r="CVF339" s="14"/>
      <c r="CVG339" s="3"/>
      <c r="CVH339" s="14"/>
      <c r="CVI339" s="3"/>
      <c r="CVJ339" s="14"/>
      <c r="CVK339" s="3"/>
      <c r="CVL339" s="14"/>
      <c r="CVM339" s="3"/>
      <c r="CVN339" s="14"/>
      <c r="CVO339" s="3"/>
      <c r="CVP339" s="14"/>
      <c r="CVQ339" s="3"/>
      <c r="CVR339" s="14"/>
      <c r="CVS339" s="3"/>
      <c r="CVT339" s="14"/>
      <c r="CVU339" s="3"/>
      <c r="CVV339" s="14"/>
      <c r="CVW339" s="3"/>
      <c r="CVX339" s="14"/>
      <c r="CVY339" s="3"/>
      <c r="CVZ339" s="14"/>
      <c r="CWA339" s="3"/>
      <c r="CWB339" s="14"/>
      <c r="CWC339" s="3"/>
      <c r="CWD339" s="14"/>
      <c r="CWE339" s="3"/>
      <c r="CWF339" s="14"/>
      <c r="CWG339" s="3"/>
      <c r="CWH339" s="14"/>
      <c r="CWI339" s="3"/>
      <c r="CWJ339" s="14"/>
      <c r="CWK339" s="3"/>
      <c r="CWL339" s="14"/>
      <c r="CWM339" s="3"/>
      <c r="CWN339" s="14"/>
      <c r="CWO339" s="3"/>
      <c r="CWP339" s="14"/>
      <c r="CWQ339" s="3"/>
      <c r="CWR339" s="14"/>
      <c r="CWS339" s="3"/>
      <c r="CWT339" s="14"/>
      <c r="CWU339" s="3"/>
      <c r="CWV339" s="14"/>
      <c r="CWW339" s="3"/>
      <c r="CWX339" s="14"/>
      <c r="CWY339" s="3"/>
      <c r="CWZ339" s="14"/>
      <c r="CXA339" s="3"/>
      <c r="CXB339" s="14"/>
      <c r="CXC339" s="3"/>
      <c r="CXD339" s="14"/>
      <c r="CXE339" s="3"/>
      <c r="CXF339" s="14"/>
      <c r="CXG339" s="3"/>
      <c r="CXH339" s="14"/>
      <c r="CXI339" s="3"/>
      <c r="CXJ339" s="14"/>
      <c r="CXK339" s="3"/>
      <c r="CXL339" s="14"/>
      <c r="CXM339" s="3"/>
      <c r="CXN339" s="14"/>
      <c r="CXO339" s="3"/>
      <c r="CXP339" s="14"/>
      <c r="CXQ339" s="3"/>
      <c r="CXR339" s="14"/>
      <c r="CXS339" s="3"/>
      <c r="CXT339" s="14"/>
      <c r="CXU339" s="3"/>
      <c r="CXV339" s="14"/>
      <c r="CXW339" s="3"/>
      <c r="CXX339" s="14"/>
      <c r="CXY339" s="3"/>
      <c r="CXZ339" s="14"/>
      <c r="CYA339" s="3"/>
      <c r="CYB339" s="14"/>
      <c r="CYC339" s="3"/>
      <c r="CYD339" s="14"/>
      <c r="CYE339" s="3"/>
      <c r="CYF339" s="14"/>
      <c r="CYG339" s="3"/>
      <c r="CYH339" s="14"/>
      <c r="CYI339" s="3"/>
      <c r="CYJ339" s="14"/>
      <c r="CYK339" s="3"/>
      <c r="CYL339" s="14"/>
      <c r="CYM339" s="3"/>
      <c r="CYN339" s="14"/>
      <c r="CYO339" s="3"/>
      <c r="CYP339" s="14"/>
      <c r="CYQ339" s="3"/>
      <c r="CYR339" s="14"/>
      <c r="CYS339" s="3"/>
      <c r="CYT339" s="14"/>
      <c r="CYU339" s="3"/>
      <c r="CYV339" s="14"/>
      <c r="CYW339" s="3"/>
      <c r="CYX339" s="14"/>
      <c r="CYY339" s="3"/>
      <c r="CYZ339" s="14"/>
      <c r="CZA339" s="3"/>
      <c r="CZB339" s="14"/>
      <c r="CZC339" s="3"/>
      <c r="CZD339" s="14"/>
      <c r="CZE339" s="3"/>
      <c r="CZF339" s="14"/>
      <c r="CZG339" s="3"/>
      <c r="CZH339" s="14"/>
      <c r="CZI339" s="3"/>
      <c r="CZJ339" s="14"/>
      <c r="CZK339" s="3"/>
      <c r="CZL339" s="14"/>
      <c r="CZM339" s="3"/>
      <c r="CZN339" s="14"/>
      <c r="CZO339" s="3"/>
      <c r="CZP339" s="14"/>
      <c r="CZQ339" s="3"/>
      <c r="CZR339" s="14"/>
      <c r="CZS339" s="3"/>
      <c r="CZT339" s="14"/>
      <c r="CZU339" s="3"/>
      <c r="CZV339" s="14"/>
      <c r="CZW339" s="3"/>
      <c r="CZX339" s="14"/>
      <c r="CZY339" s="3"/>
      <c r="CZZ339" s="14"/>
      <c r="DAA339" s="3"/>
      <c r="DAB339" s="14"/>
      <c r="DAC339" s="3"/>
      <c r="DAD339" s="14"/>
      <c r="DAE339" s="3"/>
      <c r="DAF339" s="14"/>
      <c r="DAG339" s="3"/>
      <c r="DAH339" s="14"/>
      <c r="DAI339" s="3"/>
      <c r="DAJ339" s="14"/>
      <c r="DAK339" s="3"/>
      <c r="DAL339" s="14"/>
      <c r="DAM339" s="3"/>
      <c r="DAN339" s="14"/>
      <c r="DAO339" s="3"/>
      <c r="DAP339" s="14"/>
      <c r="DAQ339" s="3"/>
      <c r="DAR339" s="14"/>
      <c r="DAS339" s="3"/>
      <c r="DAT339" s="14"/>
      <c r="DAU339" s="3"/>
      <c r="DAV339" s="14"/>
      <c r="DAW339" s="3"/>
      <c r="DAX339" s="14"/>
      <c r="DAY339" s="3"/>
      <c r="DAZ339" s="14"/>
      <c r="DBA339" s="3"/>
      <c r="DBB339" s="14"/>
      <c r="DBC339" s="3"/>
      <c r="DBD339" s="14"/>
      <c r="DBE339" s="3"/>
      <c r="DBF339" s="14"/>
      <c r="DBG339" s="3"/>
      <c r="DBH339" s="14"/>
      <c r="DBI339" s="3"/>
      <c r="DBJ339" s="14"/>
      <c r="DBK339" s="3"/>
      <c r="DBL339" s="14"/>
      <c r="DBM339" s="3"/>
      <c r="DBN339" s="14"/>
      <c r="DBO339" s="3"/>
      <c r="DBP339" s="14"/>
      <c r="DBQ339" s="3"/>
      <c r="DBR339" s="14"/>
      <c r="DBS339" s="3"/>
      <c r="DBT339" s="14"/>
      <c r="DBU339" s="3"/>
      <c r="DBV339" s="14"/>
      <c r="DBW339" s="3"/>
      <c r="DBX339" s="14"/>
      <c r="DBY339" s="3"/>
      <c r="DBZ339" s="14"/>
      <c r="DCA339" s="3"/>
      <c r="DCB339" s="14"/>
      <c r="DCC339" s="3"/>
      <c r="DCD339" s="14"/>
      <c r="DCE339" s="3"/>
      <c r="DCF339" s="14"/>
      <c r="DCG339" s="3"/>
      <c r="DCH339" s="14"/>
      <c r="DCI339" s="3"/>
      <c r="DCJ339" s="14"/>
      <c r="DCK339" s="3"/>
      <c r="DCL339" s="14"/>
      <c r="DCM339" s="3"/>
      <c r="DCN339" s="14"/>
      <c r="DCO339" s="3"/>
      <c r="DCP339" s="14"/>
      <c r="DCQ339" s="3"/>
      <c r="DCR339" s="14"/>
      <c r="DCS339" s="3"/>
      <c r="DCT339" s="14"/>
      <c r="DCU339" s="3"/>
      <c r="DCV339" s="14"/>
      <c r="DCW339" s="3"/>
      <c r="DCX339" s="14"/>
      <c r="DCY339" s="3"/>
      <c r="DCZ339" s="14"/>
      <c r="DDA339" s="3"/>
      <c r="DDB339" s="14"/>
      <c r="DDC339" s="3"/>
      <c r="DDD339" s="14"/>
      <c r="DDE339" s="3"/>
      <c r="DDF339" s="14"/>
      <c r="DDG339" s="3"/>
      <c r="DDH339" s="14"/>
      <c r="DDI339" s="3"/>
      <c r="DDJ339" s="14"/>
      <c r="DDK339" s="3"/>
      <c r="DDL339" s="14"/>
      <c r="DDM339" s="3"/>
      <c r="DDN339" s="14"/>
      <c r="DDO339" s="3"/>
      <c r="DDP339" s="14"/>
      <c r="DDQ339" s="3"/>
      <c r="DDR339" s="14"/>
      <c r="DDS339" s="3"/>
      <c r="DDT339" s="14"/>
      <c r="DDU339" s="3"/>
      <c r="DDV339" s="14"/>
      <c r="DDW339" s="3"/>
      <c r="DDX339" s="14"/>
      <c r="DDY339" s="3"/>
      <c r="DDZ339" s="14"/>
      <c r="DEA339" s="3"/>
      <c r="DEB339" s="14"/>
      <c r="DEC339" s="3"/>
      <c r="DED339" s="14"/>
      <c r="DEE339" s="3"/>
      <c r="DEF339" s="14"/>
      <c r="DEG339" s="3"/>
      <c r="DEH339" s="14"/>
      <c r="DEI339" s="3"/>
      <c r="DEJ339" s="14"/>
      <c r="DEK339" s="3"/>
      <c r="DEL339" s="14"/>
      <c r="DEM339" s="3"/>
      <c r="DEN339" s="14"/>
      <c r="DEO339" s="3"/>
      <c r="DEP339" s="14"/>
      <c r="DEQ339" s="3"/>
      <c r="DER339" s="14"/>
      <c r="DES339" s="3"/>
      <c r="DET339" s="14"/>
      <c r="DEU339" s="3"/>
      <c r="DEV339" s="14"/>
      <c r="DEW339" s="3"/>
      <c r="DEX339" s="14"/>
      <c r="DEY339" s="3"/>
      <c r="DEZ339" s="14"/>
      <c r="DFA339" s="3"/>
      <c r="DFB339" s="14"/>
      <c r="DFC339" s="3"/>
      <c r="DFD339" s="14"/>
      <c r="DFE339" s="3"/>
      <c r="DFF339" s="14"/>
      <c r="DFG339" s="3"/>
      <c r="DFH339" s="14"/>
      <c r="DFI339" s="3"/>
      <c r="DFJ339" s="14"/>
      <c r="DFK339" s="3"/>
      <c r="DFL339" s="14"/>
      <c r="DFM339" s="3"/>
      <c r="DFN339" s="14"/>
      <c r="DFO339" s="3"/>
      <c r="DFP339" s="14"/>
      <c r="DFQ339" s="3"/>
      <c r="DFR339" s="14"/>
      <c r="DFS339" s="3"/>
      <c r="DFT339" s="14"/>
      <c r="DFU339" s="3"/>
      <c r="DFV339" s="14"/>
      <c r="DFW339" s="3"/>
      <c r="DFX339" s="14"/>
      <c r="DFY339" s="3"/>
      <c r="DFZ339" s="14"/>
      <c r="DGA339" s="3"/>
      <c r="DGB339" s="14"/>
      <c r="DGC339" s="3"/>
      <c r="DGD339" s="14"/>
      <c r="DGE339" s="3"/>
      <c r="DGF339" s="14"/>
      <c r="DGG339" s="3"/>
      <c r="DGH339" s="14"/>
      <c r="DGI339" s="3"/>
      <c r="DGJ339" s="14"/>
      <c r="DGK339" s="3"/>
      <c r="DGL339" s="14"/>
      <c r="DGM339" s="3"/>
      <c r="DGN339" s="14"/>
      <c r="DGO339" s="3"/>
      <c r="DGP339" s="14"/>
      <c r="DGQ339" s="3"/>
      <c r="DGR339" s="14"/>
      <c r="DGS339" s="3"/>
      <c r="DGT339" s="14"/>
      <c r="DGU339" s="3"/>
      <c r="DGV339" s="14"/>
      <c r="DGW339" s="3"/>
      <c r="DGX339" s="14"/>
      <c r="DGY339" s="3"/>
      <c r="DGZ339" s="14"/>
      <c r="DHA339" s="3"/>
      <c r="DHB339" s="14"/>
      <c r="DHC339" s="3"/>
      <c r="DHD339" s="14"/>
      <c r="DHE339" s="3"/>
      <c r="DHF339" s="14"/>
      <c r="DHG339" s="3"/>
      <c r="DHH339" s="14"/>
      <c r="DHI339" s="3"/>
      <c r="DHJ339" s="14"/>
      <c r="DHK339" s="3"/>
      <c r="DHL339" s="14"/>
      <c r="DHM339" s="3"/>
      <c r="DHN339" s="14"/>
      <c r="DHO339" s="3"/>
      <c r="DHP339" s="14"/>
      <c r="DHQ339" s="3"/>
      <c r="DHR339" s="14"/>
      <c r="DHS339" s="3"/>
      <c r="DHT339" s="14"/>
      <c r="DHU339" s="3"/>
      <c r="DHV339" s="14"/>
      <c r="DHW339" s="3"/>
      <c r="DHX339" s="14"/>
      <c r="DHY339" s="3"/>
      <c r="DHZ339" s="14"/>
      <c r="DIA339" s="3"/>
      <c r="DIB339" s="14"/>
      <c r="DIC339" s="3"/>
      <c r="DID339" s="14"/>
      <c r="DIE339" s="3"/>
      <c r="DIF339" s="14"/>
      <c r="DIG339" s="3"/>
      <c r="DIH339" s="14"/>
      <c r="DII339" s="3"/>
      <c r="DIJ339" s="14"/>
      <c r="DIK339" s="3"/>
      <c r="DIL339" s="14"/>
      <c r="DIM339" s="3"/>
      <c r="DIN339" s="14"/>
      <c r="DIO339" s="3"/>
      <c r="DIP339" s="14"/>
      <c r="DIQ339" s="3"/>
      <c r="DIR339" s="14"/>
      <c r="DIS339" s="3"/>
      <c r="DIT339" s="14"/>
      <c r="DIU339" s="3"/>
      <c r="DIV339" s="14"/>
      <c r="DIW339" s="3"/>
      <c r="DIX339" s="14"/>
      <c r="DIY339" s="3"/>
      <c r="DIZ339" s="14"/>
      <c r="DJA339" s="3"/>
      <c r="DJB339" s="14"/>
      <c r="DJC339" s="3"/>
      <c r="DJD339" s="14"/>
      <c r="DJE339" s="3"/>
      <c r="DJF339" s="14"/>
      <c r="DJG339" s="3"/>
      <c r="DJH339" s="14"/>
      <c r="DJI339" s="3"/>
      <c r="DJJ339" s="14"/>
      <c r="DJK339" s="3"/>
      <c r="DJL339" s="14"/>
      <c r="DJM339" s="3"/>
      <c r="DJN339" s="14"/>
      <c r="DJO339" s="3"/>
      <c r="DJP339" s="14"/>
      <c r="DJQ339" s="3"/>
      <c r="DJR339" s="14"/>
      <c r="DJS339" s="3"/>
      <c r="DJT339" s="14"/>
      <c r="DJU339" s="3"/>
      <c r="DJV339" s="14"/>
      <c r="DJW339" s="3"/>
      <c r="DJX339" s="14"/>
      <c r="DJY339" s="3"/>
      <c r="DJZ339" s="14"/>
      <c r="DKA339" s="3"/>
      <c r="DKB339" s="14"/>
      <c r="DKC339" s="3"/>
      <c r="DKD339" s="14"/>
      <c r="DKE339" s="3"/>
      <c r="DKF339" s="14"/>
      <c r="DKG339" s="3"/>
      <c r="DKH339" s="14"/>
      <c r="DKI339" s="3"/>
      <c r="DKJ339" s="14"/>
      <c r="DKK339" s="3"/>
      <c r="DKL339" s="14"/>
      <c r="DKM339" s="3"/>
      <c r="DKN339" s="14"/>
      <c r="DKO339" s="3"/>
      <c r="DKP339" s="14"/>
      <c r="DKQ339" s="3"/>
      <c r="DKR339" s="14"/>
      <c r="DKS339" s="3"/>
      <c r="DKT339" s="14"/>
      <c r="DKU339" s="3"/>
      <c r="DKV339" s="14"/>
      <c r="DKW339" s="3"/>
      <c r="DKX339" s="14"/>
      <c r="DKY339" s="3"/>
      <c r="DKZ339" s="14"/>
      <c r="DLA339" s="3"/>
      <c r="DLB339" s="14"/>
      <c r="DLC339" s="3"/>
      <c r="DLD339" s="14"/>
      <c r="DLE339" s="3"/>
      <c r="DLF339" s="14"/>
      <c r="DLG339" s="3"/>
      <c r="DLH339" s="14"/>
      <c r="DLI339" s="3"/>
      <c r="DLJ339" s="14"/>
      <c r="DLK339" s="3"/>
      <c r="DLL339" s="14"/>
      <c r="DLM339" s="3"/>
      <c r="DLN339" s="14"/>
      <c r="DLO339" s="3"/>
      <c r="DLP339" s="14"/>
      <c r="DLQ339" s="3"/>
      <c r="DLR339" s="14"/>
      <c r="DLS339" s="3"/>
      <c r="DLT339" s="14"/>
      <c r="DLU339" s="3"/>
      <c r="DLV339" s="14"/>
      <c r="DLW339" s="3"/>
      <c r="DLX339" s="14"/>
      <c r="DLY339" s="3"/>
      <c r="DLZ339" s="14"/>
      <c r="DMA339" s="3"/>
      <c r="DMB339" s="14"/>
      <c r="DMC339" s="3"/>
      <c r="DMD339" s="14"/>
      <c r="DME339" s="3"/>
      <c r="DMF339" s="14"/>
      <c r="DMG339" s="3"/>
      <c r="DMH339" s="14"/>
      <c r="DMI339" s="3"/>
      <c r="DMJ339" s="14"/>
      <c r="DMK339" s="3"/>
      <c r="DML339" s="14"/>
      <c r="DMM339" s="3"/>
      <c r="DMN339" s="14"/>
      <c r="DMO339" s="3"/>
      <c r="DMP339" s="14"/>
      <c r="DMQ339" s="3"/>
      <c r="DMR339" s="14"/>
      <c r="DMS339" s="3"/>
      <c r="DMT339" s="14"/>
      <c r="DMU339" s="3"/>
      <c r="DMV339" s="14"/>
      <c r="DMW339" s="3"/>
      <c r="DMX339" s="14"/>
      <c r="DMY339" s="3"/>
      <c r="DMZ339" s="14"/>
      <c r="DNA339" s="3"/>
      <c r="DNB339" s="14"/>
      <c r="DNC339" s="3"/>
      <c r="DND339" s="14"/>
      <c r="DNE339" s="3"/>
      <c r="DNF339" s="14"/>
      <c r="DNG339" s="3"/>
      <c r="DNH339" s="14"/>
      <c r="DNI339" s="3"/>
      <c r="DNJ339" s="14"/>
      <c r="DNK339" s="3"/>
      <c r="DNL339" s="14"/>
      <c r="DNM339" s="3"/>
      <c r="DNN339" s="14"/>
      <c r="DNO339" s="3"/>
      <c r="DNP339" s="14"/>
      <c r="DNQ339" s="3"/>
      <c r="DNR339" s="14"/>
      <c r="DNS339" s="3"/>
      <c r="DNT339" s="14"/>
      <c r="DNU339" s="3"/>
      <c r="DNV339" s="14"/>
      <c r="DNW339" s="3"/>
      <c r="DNX339" s="14"/>
      <c r="DNY339" s="3"/>
      <c r="DNZ339" s="14"/>
      <c r="DOA339" s="3"/>
      <c r="DOB339" s="14"/>
      <c r="DOC339" s="3"/>
      <c r="DOD339" s="14"/>
      <c r="DOE339" s="3"/>
      <c r="DOF339" s="14"/>
      <c r="DOG339" s="3"/>
      <c r="DOH339" s="14"/>
      <c r="DOI339" s="3"/>
      <c r="DOJ339" s="14"/>
      <c r="DOK339" s="3"/>
      <c r="DOL339" s="14"/>
      <c r="DOM339" s="3"/>
      <c r="DON339" s="14"/>
      <c r="DOO339" s="3"/>
      <c r="DOP339" s="14"/>
      <c r="DOQ339" s="3"/>
      <c r="DOR339" s="14"/>
      <c r="DOS339" s="3"/>
      <c r="DOT339" s="14"/>
      <c r="DOU339" s="3"/>
      <c r="DOV339" s="14"/>
      <c r="DOW339" s="3"/>
      <c r="DOX339" s="14"/>
      <c r="DOY339" s="3"/>
      <c r="DOZ339" s="14"/>
      <c r="DPA339" s="3"/>
      <c r="DPB339" s="14"/>
      <c r="DPC339" s="3"/>
      <c r="DPD339" s="14"/>
      <c r="DPE339" s="3"/>
      <c r="DPF339" s="14"/>
      <c r="DPG339" s="3"/>
      <c r="DPH339" s="14"/>
      <c r="DPI339" s="3"/>
      <c r="DPJ339" s="14"/>
      <c r="DPK339" s="3"/>
      <c r="DPL339" s="14"/>
      <c r="DPM339" s="3"/>
      <c r="DPN339" s="14"/>
      <c r="DPO339" s="3"/>
      <c r="DPP339" s="14"/>
      <c r="DPQ339" s="3"/>
      <c r="DPR339" s="14"/>
      <c r="DPS339" s="3"/>
      <c r="DPT339" s="14"/>
      <c r="DPU339" s="3"/>
      <c r="DPV339" s="14"/>
      <c r="DPW339" s="3"/>
      <c r="DPX339" s="14"/>
      <c r="DPY339" s="3"/>
      <c r="DPZ339" s="14"/>
      <c r="DQA339" s="3"/>
      <c r="DQB339" s="14"/>
      <c r="DQC339" s="3"/>
      <c r="DQD339" s="14"/>
      <c r="DQE339" s="3"/>
      <c r="DQF339" s="14"/>
      <c r="DQG339" s="3"/>
      <c r="DQH339" s="14"/>
      <c r="DQI339" s="3"/>
      <c r="DQJ339" s="14"/>
      <c r="DQK339" s="3"/>
      <c r="DQL339" s="14"/>
      <c r="DQM339" s="3"/>
      <c r="DQN339" s="14"/>
      <c r="DQO339" s="3"/>
      <c r="DQP339" s="14"/>
      <c r="DQQ339" s="3"/>
      <c r="DQR339" s="14"/>
      <c r="DQS339" s="3"/>
      <c r="DQT339" s="14"/>
      <c r="DQU339" s="3"/>
      <c r="DQV339" s="14"/>
      <c r="DQW339" s="3"/>
      <c r="DQX339" s="14"/>
      <c r="DQY339" s="3"/>
      <c r="DQZ339" s="14"/>
      <c r="DRA339" s="3"/>
      <c r="DRB339" s="14"/>
      <c r="DRC339" s="3"/>
      <c r="DRD339" s="14"/>
      <c r="DRE339" s="3"/>
      <c r="DRF339" s="14"/>
      <c r="DRG339" s="3"/>
      <c r="DRH339" s="14"/>
      <c r="DRI339" s="3"/>
      <c r="DRJ339" s="14"/>
      <c r="DRK339" s="3"/>
      <c r="DRL339" s="14"/>
      <c r="DRM339" s="3"/>
      <c r="DRN339" s="14"/>
      <c r="DRO339" s="3"/>
      <c r="DRP339" s="14"/>
      <c r="DRQ339" s="3"/>
      <c r="DRR339" s="14"/>
      <c r="DRS339" s="3"/>
      <c r="DRT339" s="14"/>
      <c r="DRU339" s="3"/>
      <c r="DRV339" s="14"/>
      <c r="DRW339" s="3"/>
      <c r="DRX339" s="14"/>
      <c r="DRY339" s="3"/>
      <c r="DRZ339" s="14"/>
      <c r="DSA339" s="3"/>
      <c r="DSB339" s="14"/>
      <c r="DSC339" s="3"/>
      <c r="DSD339" s="14"/>
      <c r="DSE339" s="3"/>
      <c r="DSF339" s="14"/>
      <c r="DSG339" s="3"/>
      <c r="DSH339" s="14"/>
      <c r="DSI339" s="3"/>
      <c r="DSJ339" s="14"/>
      <c r="DSK339" s="3"/>
      <c r="DSL339" s="14"/>
      <c r="DSM339" s="3"/>
      <c r="DSN339" s="14"/>
      <c r="DSO339" s="3"/>
      <c r="DSP339" s="14"/>
      <c r="DSQ339" s="3"/>
      <c r="DSR339" s="14"/>
      <c r="DSS339" s="3"/>
      <c r="DST339" s="14"/>
      <c r="DSU339" s="3"/>
      <c r="DSV339" s="14"/>
      <c r="DSW339" s="3"/>
      <c r="DSX339" s="14"/>
      <c r="DSY339" s="3"/>
      <c r="DSZ339" s="14"/>
      <c r="DTA339" s="3"/>
      <c r="DTB339" s="14"/>
      <c r="DTC339" s="3"/>
      <c r="DTD339" s="14"/>
      <c r="DTE339" s="3"/>
      <c r="DTF339" s="14"/>
      <c r="DTG339" s="3"/>
      <c r="DTH339" s="14"/>
      <c r="DTI339" s="3"/>
      <c r="DTJ339" s="14"/>
      <c r="DTK339" s="3"/>
      <c r="DTL339" s="14"/>
      <c r="DTM339" s="3"/>
      <c r="DTN339" s="14"/>
      <c r="DTO339" s="3"/>
      <c r="DTP339" s="14"/>
      <c r="DTQ339" s="3"/>
      <c r="DTR339" s="14"/>
      <c r="DTS339" s="3"/>
      <c r="DTT339" s="14"/>
      <c r="DTU339" s="3"/>
      <c r="DTV339" s="14"/>
      <c r="DTW339" s="3"/>
      <c r="DTX339" s="14"/>
      <c r="DTY339" s="3"/>
      <c r="DTZ339" s="14"/>
      <c r="DUA339" s="3"/>
      <c r="DUB339" s="14"/>
      <c r="DUC339" s="3"/>
      <c r="DUD339" s="14"/>
      <c r="DUE339" s="3"/>
      <c r="DUF339" s="14"/>
      <c r="DUG339" s="3"/>
      <c r="DUH339" s="14"/>
      <c r="DUI339" s="3"/>
      <c r="DUJ339" s="14"/>
      <c r="DUK339" s="3"/>
      <c r="DUL339" s="14"/>
      <c r="DUM339" s="3"/>
      <c r="DUN339" s="14"/>
      <c r="DUO339" s="3"/>
      <c r="DUP339" s="14"/>
      <c r="DUQ339" s="3"/>
      <c r="DUR339" s="14"/>
      <c r="DUS339" s="3"/>
      <c r="DUT339" s="14"/>
      <c r="DUU339" s="3"/>
      <c r="DUV339" s="14"/>
      <c r="DUW339" s="3"/>
      <c r="DUX339" s="14"/>
      <c r="DUY339" s="3"/>
      <c r="DUZ339" s="14"/>
      <c r="DVA339" s="3"/>
      <c r="DVB339" s="14"/>
      <c r="DVC339" s="3"/>
      <c r="DVD339" s="14"/>
      <c r="DVE339" s="3"/>
      <c r="DVF339" s="14"/>
      <c r="DVG339" s="3"/>
      <c r="DVH339" s="14"/>
      <c r="DVI339" s="3"/>
      <c r="DVJ339" s="14"/>
      <c r="DVK339" s="3"/>
      <c r="DVL339" s="14"/>
      <c r="DVM339" s="3"/>
      <c r="DVN339" s="14"/>
      <c r="DVO339" s="3"/>
      <c r="DVP339" s="14"/>
      <c r="DVQ339" s="3"/>
      <c r="DVR339" s="14"/>
      <c r="DVS339" s="3"/>
      <c r="DVT339" s="14"/>
      <c r="DVU339" s="3"/>
      <c r="DVV339" s="14"/>
      <c r="DVW339" s="3"/>
      <c r="DVX339" s="14"/>
      <c r="DVY339" s="3"/>
      <c r="DVZ339" s="14"/>
      <c r="DWA339" s="3"/>
      <c r="DWB339" s="14"/>
      <c r="DWC339" s="3"/>
      <c r="DWD339" s="14"/>
      <c r="DWE339" s="3"/>
      <c r="DWF339" s="14"/>
      <c r="DWG339" s="3"/>
      <c r="DWH339" s="14"/>
      <c r="DWI339" s="3"/>
      <c r="DWJ339" s="14"/>
      <c r="DWK339" s="3"/>
      <c r="DWL339" s="14"/>
      <c r="DWM339" s="3"/>
      <c r="DWN339" s="14"/>
      <c r="DWO339" s="3"/>
      <c r="DWP339" s="14"/>
      <c r="DWQ339" s="3"/>
      <c r="DWR339" s="14"/>
      <c r="DWS339" s="3"/>
      <c r="DWT339" s="14"/>
      <c r="DWU339" s="3"/>
      <c r="DWV339" s="14"/>
      <c r="DWW339" s="3"/>
      <c r="DWX339" s="14"/>
      <c r="DWY339" s="3"/>
      <c r="DWZ339" s="14"/>
      <c r="DXA339" s="3"/>
      <c r="DXB339" s="14"/>
      <c r="DXC339" s="3"/>
      <c r="DXD339" s="14"/>
      <c r="DXE339" s="3"/>
      <c r="DXF339" s="14"/>
      <c r="DXG339" s="3"/>
      <c r="DXH339" s="14"/>
      <c r="DXI339" s="3"/>
      <c r="DXJ339" s="14"/>
      <c r="DXK339" s="3"/>
      <c r="DXL339" s="14"/>
      <c r="DXM339" s="3"/>
      <c r="DXN339" s="14"/>
      <c r="DXO339" s="3"/>
      <c r="DXP339" s="14"/>
      <c r="DXQ339" s="3"/>
      <c r="DXR339" s="14"/>
      <c r="DXS339" s="3"/>
      <c r="DXT339" s="14"/>
      <c r="DXU339" s="3"/>
      <c r="DXV339" s="14"/>
      <c r="DXW339" s="3"/>
      <c r="DXX339" s="14"/>
      <c r="DXY339" s="3"/>
      <c r="DXZ339" s="14"/>
      <c r="DYA339" s="3"/>
      <c r="DYB339" s="14"/>
      <c r="DYC339" s="3"/>
      <c r="DYD339" s="14"/>
      <c r="DYE339" s="3"/>
      <c r="DYF339" s="14"/>
      <c r="DYG339" s="3"/>
      <c r="DYH339" s="14"/>
      <c r="DYI339" s="3"/>
      <c r="DYJ339" s="14"/>
      <c r="DYK339" s="3"/>
      <c r="DYL339" s="14"/>
      <c r="DYM339" s="3"/>
      <c r="DYN339" s="14"/>
      <c r="DYO339" s="3"/>
      <c r="DYP339" s="14"/>
      <c r="DYQ339" s="3"/>
      <c r="DYR339" s="14"/>
      <c r="DYS339" s="3"/>
      <c r="DYT339" s="14"/>
      <c r="DYU339" s="3"/>
      <c r="DYV339" s="14"/>
      <c r="DYW339" s="3"/>
      <c r="DYX339" s="14"/>
      <c r="DYY339" s="3"/>
      <c r="DYZ339" s="14"/>
      <c r="DZA339" s="3"/>
      <c r="DZB339" s="14"/>
      <c r="DZC339" s="3"/>
      <c r="DZD339" s="14"/>
      <c r="DZE339" s="3"/>
      <c r="DZF339" s="14"/>
      <c r="DZG339" s="3"/>
      <c r="DZH339" s="14"/>
      <c r="DZI339" s="3"/>
      <c r="DZJ339" s="14"/>
      <c r="DZK339" s="3"/>
      <c r="DZL339" s="14"/>
      <c r="DZM339" s="3"/>
      <c r="DZN339" s="14"/>
      <c r="DZO339" s="3"/>
      <c r="DZP339" s="14"/>
      <c r="DZQ339" s="3"/>
      <c r="DZR339" s="14"/>
      <c r="DZS339" s="3"/>
      <c r="DZT339" s="14"/>
      <c r="DZU339" s="3"/>
      <c r="DZV339" s="14"/>
      <c r="DZW339" s="3"/>
      <c r="DZX339" s="14"/>
      <c r="DZY339" s="3"/>
      <c r="DZZ339" s="14"/>
      <c r="EAA339" s="3"/>
      <c r="EAB339" s="14"/>
      <c r="EAC339" s="3"/>
      <c r="EAD339" s="14"/>
      <c r="EAE339" s="3"/>
      <c r="EAF339" s="14"/>
      <c r="EAG339" s="3"/>
      <c r="EAH339" s="14"/>
      <c r="EAI339" s="3"/>
      <c r="EAJ339" s="14"/>
      <c r="EAK339" s="3"/>
      <c r="EAL339" s="14"/>
      <c r="EAM339" s="3"/>
      <c r="EAN339" s="14"/>
      <c r="EAO339" s="3"/>
      <c r="EAP339" s="14"/>
      <c r="EAQ339" s="3"/>
      <c r="EAR339" s="14"/>
      <c r="EAS339" s="3"/>
      <c r="EAT339" s="14"/>
      <c r="EAU339" s="3"/>
      <c r="EAV339" s="14"/>
      <c r="EAW339" s="3"/>
      <c r="EAX339" s="14"/>
      <c r="EAY339" s="3"/>
      <c r="EAZ339" s="14"/>
      <c r="EBA339" s="3"/>
      <c r="EBB339" s="14"/>
      <c r="EBC339" s="3"/>
      <c r="EBD339" s="14"/>
      <c r="EBE339" s="3"/>
      <c r="EBF339" s="14"/>
      <c r="EBG339" s="3"/>
      <c r="EBH339" s="14"/>
      <c r="EBI339" s="3"/>
      <c r="EBJ339" s="14"/>
      <c r="EBK339" s="3"/>
      <c r="EBL339" s="14"/>
      <c r="EBM339" s="3"/>
      <c r="EBN339" s="14"/>
      <c r="EBO339" s="3"/>
      <c r="EBP339" s="14"/>
      <c r="EBQ339" s="3"/>
      <c r="EBR339" s="14"/>
      <c r="EBS339" s="3"/>
      <c r="EBT339" s="14"/>
      <c r="EBU339" s="3"/>
      <c r="EBV339" s="14"/>
      <c r="EBW339" s="3"/>
      <c r="EBX339" s="14"/>
      <c r="EBY339" s="3"/>
      <c r="EBZ339" s="14"/>
      <c r="ECA339" s="3"/>
      <c r="ECB339" s="14"/>
      <c r="ECC339" s="3"/>
      <c r="ECD339" s="14"/>
      <c r="ECE339" s="3"/>
      <c r="ECF339" s="14"/>
      <c r="ECG339" s="3"/>
      <c r="ECH339" s="14"/>
      <c r="ECI339" s="3"/>
      <c r="ECJ339" s="14"/>
      <c r="ECK339" s="3"/>
      <c r="ECL339" s="14"/>
      <c r="ECM339" s="3"/>
      <c r="ECN339" s="14"/>
      <c r="ECO339" s="3"/>
      <c r="ECP339" s="14"/>
      <c r="ECQ339" s="3"/>
      <c r="ECR339" s="14"/>
      <c r="ECS339" s="3"/>
      <c r="ECT339" s="14"/>
      <c r="ECU339" s="3"/>
      <c r="ECV339" s="14"/>
      <c r="ECW339" s="3"/>
      <c r="ECX339" s="14"/>
      <c r="ECY339" s="3"/>
      <c r="ECZ339" s="14"/>
      <c r="EDA339" s="3"/>
      <c r="EDB339" s="14"/>
      <c r="EDC339" s="3"/>
      <c r="EDD339" s="14"/>
      <c r="EDE339" s="3"/>
      <c r="EDF339" s="14"/>
      <c r="EDG339" s="3"/>
      <c r="EDH339" s="14"/>
      <c r="EDI339" s="3"/>
      <c r="EDJ339" s="14"/>
      <c r="EDK339" s="3"/>
      <c r="EDL339" s="14"/>
      <c r="EDM339" s="3"/>
      <c r="EDN339" s="14"/>
      <c r="EDO339" s="3"/>
      <c r="EDP339" s="14"/>
      <c r="EDQ339" s="3"/>
      <c r="EDR339" s="14"/>
      <c r="EDS339" s="3"/>
      <c r="EDT339" s="14"/>
      <c r="EDU339" s="3"/>
      <c r="EDV339" s="14"/>
      <c r="EDW339" s="3"/>
      <c r="EDX339" s="14"/>
      <c r="EDY339" s="3"/>
      <c r="EDZ339" s="14"/>
      <c r="EEA339" s="3"/>
      <c r="EEB339" s="14"/>
      <c r="EEC339" s="3"/>
      <c r="EED339" s="14"/>
      <c r="EEE339" s="3"/>
      <c r="EEF339" s="14"/>
      <c r="EEG339" s="3"/>
      <c r="EEH339" s="14"/>
      <c r="EEI339" s="3"/>
      <c r="EEJ339" s="14"/>
      <c r="EEK339" s="3"/>
      <c r="EEL339" s="14"/>
      <c r="EEM339" s="3"/>
      <c r="EEN339" s="14"/>
      <c r="EEO339" s="3"/>
      <c r="EEP339" s="14"/>
      <c r="EEQ339" s="3"/>
      <c r="EER339" s="14"/>
      <c r="EES339" s="3"/>
      <c r="EET339" s="14"/>
      <c r="EEU339" s="3"/>
      <c r="EEV339" s="14"/>
      <c r="EEW339" s="3"/>
      <c r="EEX339" s="14"/>
      <c r="EEY339" s="3"/>
      <c r="EEZ339" s="14"/>
      <c r="EFA339" s="3"/>
      <c r="EFB339" s="14"/>
      <c r="EFC339" s="3"/>
      <c r="EFD339" s="14"/>
      <c r="EFE339" s="3"/>
      <c r="EFF339" s="14"/>
      <c r="EFG339" s="3"/>
      <c r="EFH339" s="14"/>
      <c r="EFI339" s="3"/>
      <c r="EFJ339" s="14"/>
      <c r="EFK339" s="3"/>
      <c r="EFL339" s="14"/>
      <c r="EFM339" s="3"/>
      <c r="EFN339" s="14"/>
      <c r="EFO339" s="3"/>
      <c r="EFP339" s="14"/>
      <c r="EFQ339" s="3"/>
      <c r="EFR339" s="14"/>
      <c r="EFS339" s="3"/>
      <c r="EFT339" s="14"/>
      <c r="EFU339" s="3"/>
      <c r="EFV339" s="14"/>
      <c r="EFW339" s="3"/>
      <c r="EFX339" s="14"/>
      <c r="EFY339" s="3"/>
      <c r="EFZ339" s="14"/>
      <c r="EGA339" s="3"/>
      <c r="EGB339" s="14"/>
      <c r="EGC339" s="3"/>
      <c r="EGD339" s="14"/>
      <c r="EGE339" s="3"/>
      <c r="EGF339" s="14"/>
      <c r="EGG339" s="3"/>
      <c r="EGH339" s="14"/>
      <c r="EGI339" s="3"/>
      <c r="EGJ339" s="14"/>
      <c r="EGK339" s="3"/>
      <c r="EGL339" s="14"/>
      <c r="EGM339" s="3"/>
      <c r="EGN339" s="14"/>
      <c r="EGO339" s="3"/>
      <c r="EGP339" s="14"/>
      <c r="EGQ339" s="3"/>
      <c r="EGR339" s="14"/>
      <c r="EGS339" s="3"/>
      <c r="EGT339" s="14"/>
      <c r="EGU339" s="3"/>
      <c r="EGV339" s="14"/>
      <c r="EGW339" s="3"/>
      <c r="EGX339" s="14"/>
      <c r="EGY339" s="3"/>
      <c r="EGZ339" s="14"/>
      <c r="EHA339" s="3"/>
      <c r="EHB339" s="14"/>
      <c r="EHC339" s="3"/>
      <c r="EHD339" s="14"/>
      <c r="EHE339" s="3"/>
      <c r="EHF339" s="14"/>
      <c r="EHG339" s="3"/>
      <c r="EHH339" s="14"/>
      <c r="EHI339" s="3"/>
      <c r="EHJ339" s="14"/>
      <c r="EHK339" s="3"/>
      <c r="EHL339" s="14"/>
      <c r="EHM339" s="3"/>
      <c r="EHN339" s="14"/>
      <c r="EHO339" s="3"/>
      <c r="EHP339" s="14"/>
      <c r="EHQ339" s="3"/>
      <c r="EHR339" s="14"/>
      <c r="EHS339" s="3"/>
      <c r="EHT339" s="14"/>
      <c r="EHU339" s="3"/>
      <c r="EHV339" s="14"/>
      <c r="EHW339" s="3"/>
      <c r="EHX339" s="14"/>
      <c r="EHY339" s="3"/>
      <c r="EHZ339" s="14"/>
      <c r="EIA339" s="3"/>
      <c r="EIB339" s="14"/>
      <c r="EIC339" s="3"/>
      <c r="EID339" s="14"/>
      <c r="EIE339" s="3"/>
      <c r="EIF339" s="14"/>
      <c r="EIG339" s="3"/>
      <c r="EIH339" s="14"/>
      <c r="EII339" s="3"/>
      <c r="EIJ339" s="14"/>
      <c r="EIK339" s="3"/>
      <c r="EIL339" s="14"/>
      <c r="EIM339" s="3"/>
      <c r="EIN339" s="14"/>
      <c r="EIO339" s="3"/>
      <c r="EIP339" s="14"/>
      <c r="EIQ339" s="3"/>
      <c r="EIR339" s="14"/>
      <c r="EIS339" s="3"/>
      <c r="EIT339" s="14"/>
      <c r="EIU339" s="3"/>
      <c r="EIV339" s="14"/>
      <c r="EIW339" s="3"/>
      <c r="EIX339" s="14"/>
      <c r="EIY339" s="3"/>
      <c r="EIZ339" s="14"/>
      <c r="EJA339" s="3"/>
      <c r="EJB339" s="14"/>
      <c r="EJC339" s="3"/>
      <c r="EJD339" s="14"/>
      <c r="EJE339" s="3"/>
      <c r="EJF339" s="14"/>
      <c r="EJG339" s="3"/>
      <c r="EJH339" s="14"/>
      <c r="EJI339" s="3"/>
      <c r="EJJ339" s="14"/>
      <c r="EJK339" s="3"/>
      <c r="EJL339" s="14"/>
      <c r="EJM339" s="3"/>
      <c r="EJN339" s="14"/>
      <c r="EJO339" s="3"/>
      <c r="EJP339" s="14"/>
      <c r="EJQ339" s="3"/>
      <c r="EJR339" s="14"/>
      <c r="EJS339" s="3"/>
      <c r="EJT339" s="14"/>
      <c r="EJU339" s="3"/>
      <c r="EJV339" s="14"/>
      <c r="EJW339" s="3"/>
      <c r="EJX339" s="14"/>
      <c r="EJY339" s="3"/>
      <c r="EJZ339" s="14"/>
      <c r="EKA339" s="3"/>
      <c r="EKB339" s="14"/>
      <c r="EKC339" s="3"/>
      <c r="EKD339" s="14"/>
      <c r="EKE339" s="3"/>
      <c r="EKF339" s="14"/>
      <c r="EKG339" s="3"/>
      <c r="EKH339" s="14"/>
      <c r="EKI339" s="3"/>
      <c r="EKJ339" s="14"/>
      <c r="EKK339" s="3"/>
      <c r="EKL339" s="14"/>
      <c r="EKM339" s="3"/>
      <c r="EKN339" s="14"/>
      <c r="EKO339" s="3"/>
      <c r="EKP339" s="14"/>
      <c r="EKQ339" s="3"/>
      <c r="EKR339" s="14"/>
      <c r="EKS339" s="3"/>
      <c r="EKT339" s="14"/>
      <c r="EKU339" s="3"/>
      <c r="EKV339" s="14"/>
      <c r="EKW339" s="3"/>
      <c r="EKX339" s="14"/>
      <c r="EKY339" s="3"/>
      <c r="EKZ339" s="14"/>
      <c r="ELA339" s="3"/>
      <c r="ELB339" s="14"/>
      <c r="ELC339" s="3"/>
      <c r="ELD339" s="14"/>
      <c r="ELE339" s="3"/>
      <c r="ELF339" s="14"/>
      <c r="ELG339" s="3"/>
      <c r="ELH339" s="14"/>
      <c r="ELI339" s="3"/>
      <c r="ELJ339" s="14"/>
      <c r="ELK339" s="3"/>
      <c r="ELL339" s="14"/>
      <c r="ELM339" s="3"/>
      <c r="ELN339" s="14"/>
      <c r="ELO339" s="3"/>
      <c r="ELP339" s="14"/>
      <c r="ELQ339" s="3"/>
      <c r="ELR339" s="14"/>
      <c r="ELS339" s="3"/>
      <c r="ELT339" s="14"/>
      <c r="ELU339" s="3"/>
      <c r="ELV339" s="14"/>
      <c r="ELW339" s="3"/>
      <c r="ELX339" s="14"/>
      <c r="ELY339" s="3"/>
      <c r="ELZ339" s="14"/>
      <c r="EMA339" s="3"/>
      <c r="EMB339" s="14"/>
      <c r="EMC339" s="3"/>
      <c r="EMD339" s="14"/>
      <c r="EME339" s="3"/>
      <c r="EMF339" s="14"/>
      <c r="EMG339" s="3"/>
      <c r="EMH339" s="14"/>
      <c r="EMI339" s="3"/>
      <c r="EMJ339" s="14"/>
      <c r="EMK339" s="3"/>
      <c r="EML339" s="14"/>
      <c r="EMM339" s="3"/>
      <c r="EMN339" s="14"/>
      <c r="EMO339" s="3"/>
      <c r="EMP339" s="14"/>
      <c r="EMQ339" s="3"/>
      <c r="EMR339" s="14"/>
      <c r="EMS339" s="3"/>
      <c r="EMT339" s="14"/>
      <c r="EMU339" s="3"/>
      <c r="EMV339" s="14"/>
      <c r="EMW339" s="3"/>
      <c r="EMX339" s="14"/>
      <c r="EMY339" s="3"/>
      <c r="EMZ339" s="14"/>
      <c r="ENA339" s="3"/>
      <c r="ENB339" s="14"/>
      <c r="ENC339" s="3"/>
      <c r="END339" s="14"/>
      <c r="ENE339" s="3"/>
      <c r="ENF339" s="14"/>
      <c r="ENG339" s="3"/>
      <c r="ENH339" s="14"/>
      <c r="ENI339" s="3"/>
      <c r="ENJ339" s="14"/>
      <c r="ENK339" s="3"/>
      <c r="ENL339" s="14"/>
      <c r="ENM339" s="3"/>
      <c r="ENN339" s="14"/>
      <c r="ENO339" s="3"/>
      <c r="ENP339" s="14"/>
      <c r="ENQ339" s="3"/>
      <c r="ENR339" s="14"/>
      <c r="ENS339" s="3"/>
      <c r="ENT339" s="14"/>
      <c r="ENU339" s="3"/>
      <c r="ENV339" s="14"/>
      <c r="ENW339" s="3"/>
      <c r="ENX339" s="14"/>
      <c r="ENY339" s="3"/>
      <c r="ENZ339" s="14"/>
      <c r="EOA339" s="3"/>
      <c r="EOB339" s="14"/>
      <c r="EOC339" s="3"/>
      <c r="EOD339" s="14"/>
      <c r="EOE339" s="3"/>
      <c r="EOF339" s="14"/>
      <c r="EOG339" s="3"/>
      <c r="EOH339" s="14"/>
      <c r="EOI339" s="3"/>
      <c r="EOJ339" s="14"/>
      <c r="EOK339" s="3"/>
      <c r="EOL339" s="14"/>
      <c r="EOM339" s="3"/>
      <c r="EON339" s="14"/>
      <c r="EOO339" s="3"/>
      <c r="EOP339" s="14"/>
      <c r="EOQ339" s="3"/>
      <c r="EOR339" s="14"/>
      <c r="EOS339" s="3"/>
      <c r="EOT339" s="14"/>
      <c r="EOU339" s="3"/>
      <c r="EOV339" s="14"/>
      <c r="EOW339" s="3"/>
      <c r="EOX339" s="14"/>
      <c r="EOY339" s="3"/>
      <c r="EOZ339" s="14"/>
      <c r="EPA339" s="3"/>
      <c r="EPB339" s="14"/>
      <c r="EPC339" s="3"/>
      <c r="EPD339" s="14"/>
      <c r="EPE339" s="3"/>
      <c r="EPF339" s="14"/>
      <c r="EPG339" s="3"/>
      <c r="EPH339" s="14"/>
      <c r="EPI339" s="3"/>
      <c r="EPJ339" s="14"/>
      <c r="EPK339" s="3"/>
      <c r="EPL339" s="14"/>
      <c r="EPM339" s="3"/>
      <c r="EPN339" s="14"/>
      <c r="EPO339" s="3"/>
      <c r="EPP339" s="14"/>
      <c r="EPQ339" s="3"/>
      <c r="EPR339" s="14"/>
      <c r="EPS339" s="3"/>
      <c r="EPT339" s="14"/>
      <c r="EPU339" s="3"/>
      <c r="EPV339" s="14"/>
      <c r="EPW339" s="3"/>
      <c r="EPX339" s="14"/>
      <c r="EPY339" s="3"/>
      <c r="EPZ339" s="14"/>
      <c r="EQA339" s="3"/>
      <c r="EQB339" s="14"/>
      <c r="EQC339" s="3"/>
      <c r="EQD339" s="14"/>
      <c r="EQE339" s="3"/>
      <c r="EQF339" s="14"/>
      <c r="EQG339" s="3"/>
      <c r="EQH339" s="14"/>
      <c r="EQI339" s="3"/>
      <c r="EQJ339" s="14"/>
      <c r="EQK339" s="3"/>
      <c r="EQL339" s="14"/>
      <c r="EQM339" s="3"/>
      <c r="EQN339" s="14"/>
      <c r="EQO339" s="3"/>
      <c r="EQP339" s="14"/>
      <c r="EQQ339" s="3"/>
      <c r="EQR339" s="14"/>
      <c r="EQS339" s="3"/>
      <c r="EQT339" s="14"/>
      <c r="EQU339" s="3"/>
      <c r="EQV339" s="14"/>
      <c r="EQW339" s="3"/>
      <c r="EQX339" s="14"/>
      <c r="EQY339" s="3"/>
      <c r="EQZ339" s="14"/>
      <c r="ERA339" s="3"/>
      <c r="ERB339" s="14"/>
      <c r="ERC339" s="3"/>
      <c r="ERD339" s="14"/>
      <c r="ERE339" s="3"/>
      <c r="ERF339" s="14"/>
      <c r="ERG339" s="3"/>
      <c r="ERH339" s="14"/>
      <c r="ERI339" s="3"/>
      <c r="ERJ339" s="14"/>
      <c r="ERK339" s="3"/>
      <c r="ERL339" s="14"/>
      <c r="ERM339" s="3"/>
      <c r="ERN339" s="14"/>
      <c r="ERO339" s="3"/>
      <c r="ERP339" s="14"/>
      <c r="ERQ339" s="3"/>
      <c r="ERR339" s="14"/>
      <c r="ERS339" s="3"/>
      <c r="ERT339" s="14"/>
      <c r="ERU339" s="3"/>
      <c r="ERV339" s="14"/>
      <c r="ERW339" s="3"/>
      <c r="ERX339" s="14"/>
      <c r="ERY339" s="3"/>
      <c r="ERZ339" s="14"/>
      <c r="ESA339" s="3"/>
      <c r="ESB339" s="14"/>
      <c r="ESC339" s="3"/>
      <c r="ESD339" s="14"/>
      <c r="ESE339" s="3"/>
      <c r="ESF339" s="14"/>
      <c r="ESG339" s="3"/>
      <c r="ESH339" s="14"/>
      <c r="ESI339" s="3"/>
      <c r="ESJ339" s="14"/>
      <c r="ESK339" s="3"/>
      <c r="ESL339" s="14"/>
      <c r="ESM339" s="3"/>
      <c r="ESN339" s="14"/>
      <c r="ESO339" s="3"/>
      <c r="ESP339" s="14"/>
      <c r="ESQ339" s="3"/>
      <c r="ESR339" s="14"/>
      <c r="ESS339" s="3"/>
      <c r="EST339" s="14"/>
      <c r="ESU339" s="3"/>
      <c r="ESV339" s="14"/>
      <c r="ESW339" s="3"/>
      <c r="ESX339" s="14"/>
      <c r="ESY339" s="3"/>
      <c r="ESZ339" s="14"/>
      <c r="ETA339" s="3"/>
      <c r="ETB339" s="14"/>
      <c r="ETC339" s="3"/>
      <c r="ETD339" s="14"/>
      <c r="ETE339" s="3"/>
      <c r="ETF339" s="14"/>
      <c r="ETG339" s="3"/>
      <c r="ETH339" s="14"/>
      <c r="ETI339" s="3"/>
      <c r="ETJ339" s="14"/>
      <c r="ETK339" s="3"/>
      <c r="ETL339" s="14"/>
      <c r="ETM339" s="3"/>
      <c r="ETN339" s="14"/>
      <c r="ETO339" s="3"/>
      <c r="ETP339" s="14"/>
      <c r="ETQ339" s="3"/>
      <c r="ETR339" s="14"/>
      <c r="ETS339" s="3"/>
      <c r="ETT339" s="14"/>
      <c r="ETU339" s="3"/>
      <c r="ETV339" s="14"/>
      <c r="ETW339" s="3"/>
      <c r="ETX339" s="14"/>
      <c r="ETY339" s="3"/>
      <c r="ETZ339" s="14"/>
      <c r="EUA339" s="3"/>
      <c r="EUB339" s="14"/>
      <c r="EUC339" s="3"/>
      <c r="EUD339" s="14"/>
      <c r="EUE339" s="3"/>
      <c r="EUF339" s="14"/>
      <c r="EUG339" s="3"/>
      <c r="EUH339" s="14"/>
      <c r="EUI339" s="3"/>
      <c r="EUJ339" s="14"/>
      <c r="EUK339" s="3"/>
      <c r="EUL339" s="14"/>
      <c r="EUM339" s="3"/>
      <c r="EUN339" s="14"/>
      <c r="EUO339" s="3"/>
      <c r="EUP339" s="14"/>
      <c r="EUQ339" s="3"/>
      <c r="EUR339" s="14"/>
      <c r="EUS339" s="3"/>
      <c r="EUT339" s="14"/>
      <c r="EUU339" s="3"/>
      <c r="EUV339" s="14"/>
      <c r="EUW339" s="3"/>
      <c r="EUX339" s="14"/>
      <c r="EUY339" s="3"/>
      <c r="EUZ339" s="14"/>
      <c r="EVA339" s="3"/>
      <c r="EVB339" s="14"/>
      <c r="EVC339" s="3"/>
      <c r="EVD339" s="14"/>
      <c r="EVE339" s="3"/>
      <c r="EVF339" s="14"/>
      <c r="EVG339" s="3"/>
      <c r="EVH339" s="14"/>
      <c r="EVI339" s="3"/>
      <c r="EVJ339" s="14"/>
      <c r="EVK339" s="3"/>
      <c r="EVL339" s="14"/>
      <c r="EVM339" s="3"/>
      <c r="EVN339" s="14"/>
      <c r="EVO339" s="3"/>
      <c r="EVP339" s="14"/>
      <c r="EVQ339" s="3"/>
      <c r="EVR339" s="14"/>
      <c r="EVS339" s="3"/>
      <c r="EVT339" s="14"/>
      <c r="EVU339" s="3"/>
      <c r="EVV339" s="14"/>
      <c r="EVW339" s="3"/>
      <c r="EVX339" s="14"/>
      <c r="EVY339" s="3"/>
      <c r="EVZ339" s="14"/>
      <c r="EWA339" s="3"/>
      <c r="EWB339" s="14"/>
      <c r="EWC339" s="3"/>
      <c r="EWD339" s="14"/>
      <c r="EWE339" s="3"/>
      <c r="EWF339" s="14"/>
      <c r="EWG339" s="3"/>
      <c r="EWH339" s="14"/>
      <c r="EWI339" s="3"/>
      <c r="EWJ339" s="14"/>
      <c r="EWK339" s="3"/>
      <c r="EWL339" s="14"/>
      <c r="EWM339" s="3"/>
      <c r="EWN339" s="14"/>
      <c r="EWO339" s="3"/>
      <c r="EWP339" s="14"/>
      <c r="EWQ339" s="3"/>
      <c r="EWR339" s="14"/>
      <c r="EWS339" s="3"/>
      <c r="EWT339" s="14"/>
      <c r="EWU339" s="3"/>
      <c r="EWV339" s="14"/>
      <c r="EWW339" s="3"/>
      <c r="EWX339" s="14"/>
      <c r="EWY339" s="3"/>
      <c r="EWZ339" s="14"/>
      <c r="EXA339" s="3"/>
      <c r="EXB339" s="14"/>
      <c r="EXC339" s="3"/>
      <c r="EXD339" s="14"/>
      <c r="EXE339" s="3"/>
      <c r="EXF339" s="14"/>
      <c r="EXG339" s="3"/>
      <c r="EXH339" s="14"/>
      <c r="EXI339" s="3"/>
      <c r="EXJ339" s="14"/>
      <c r="EXK339" s="3"/>
      <c r="EXL339" s="14"/>
      <c r="EXM339" s="3"/>
      <c r="EXN339" s="14"/>
      <c r="EXO339" s="3"/>
      <c r="EXP339" s="14"/>
      <c r="EXQ339" s="3"/>
      <c r="EXR339" s="14"/>
      <c r="EXS339" s="3"/>
      <c r="EXT339" s="14"/>
      <c r="EXU339" s="3"/>
      <c r="EXV339" s="14"/>
      <c r="EXW339" s="3"/>
      <c r="EXX339" s="14"/>
      <c r="EXY339" s="3"/>
      <c r="EXZ339" s="14"/>
      <c r="EYA339" s="3"/>
      <c r="EYB339" s="14"/>
      <c r="EYC339" s="3"/>
      <c r="EYD339" s="14"/>
      <c r="EYE339" s="3"/>
      <c r="EYF339" s="14"/>
      <c r="EYG339" s="3"/>
      <c r="EYH339" s="14"/>
      <c r="EYI339" s="3"/>
      <c r="EYJ339" s="14"/>
      <c r="EYK339" s="3"/>
      <c r="EYL339" s="14"/>
      <c r="EYM339" s="3"/>
      <c r="EYN339" s="14"/>
      <c r="EYO339" s="3"/>
      <c r="EYP339" s="14"/>
      <c r="EYQ339" s="3"/>
      <c r="EYR339" s="14"/>
      <c r="EYS339" s="3"/>
      <c r="EYT339" s="14"/>
      <c r="EYU339" s="3"/>
      <c r="EYV339" s="14"/>
      <c r="EYW339" s="3"/>
      <c r="EYX339" s="14"/>
      <c r="EYY339" s="3"/>
      <c r="EYZ339" s="14"/>
      <c r="EZA339" s="3"/>
      <c r="EZB339" s="14"/>
      <c r="EZC339" s="3"/>
      <c r="EZD339" s="14"/>
      <c r="EZE339" s="3"/>
      <c r="EZF339" s="14"/>
      <c r="EZG339" s="3"/>
      <c r="EZH339" s="14"/>
      <c r="EZI339" s="3"/>
      <c r="EZJ339" s="14"/>
      <c r="EZK339" s="3"/>
      <c r="EZL339" s="14"/>
      <c r="EZM339" s="3"/>
      <c r="EZN339" s="14"/>
      <c r="EZO339" s="3"/>
      <c r="EZP339" s="14"/>
      <c r="EZQ339" s="3"/>
      <c r="EZR339" s="14"/>
      <c r="EZS339" s="3"/>
      <c r="EZT339" s="14"/>
      <c r="EZU339" s="3"/>
      <c r="EZV339" s="14"/>
      <c r="EZW339" s="3"/>
      <c r="EZX339" s="14"/>
      <c r="EZY339" s="3"/>
      <c r="EZZ339" s="14"/>
      <c r="FAA339" s="3"/>
      <c r="FAB339" s="14"/>
      <c r="FAC339" s="3"/>
      <c r="FAD339" s="14"/>
      <c r="FAE339" s="3"/>
      <c r="FAF339" s="14"/>
      <c r="FAG339" s="3"/>
      <c r="FAH339" s="14"/>
      <c r="FAI339" s="3"/>
      <c r="FAJ339" s="14"/>
      <c r="FAK339" s="3"/>
      <c r="FAL339" s="14"/>
      <c r="FAM339" s="3"/>
      <c r="FAN339" s="14"/>
      <c r="FAO339" s="3"/>
      <c r="FAP339" s="14"/>
      <c r="FAQ339" s="3"/>
      <c r="FAR339" s="14"/>
      <c r="FAS339" s="3"/>
      <c r="FAT339" s="14"/>
      <c r="FAU339" s="3"/>
      <c r="FAV339" s="14"/>
      <c r="FAW339" s="3"/>
      <c r="FAX339" s="14"/>
      <c r="FAY339" s="3"/>
      <c r="FAZ339" s="14"/>
      <c r="FBA339" s="3"/>
      <c r="FBB339" s="14"/>
      <c r="FBC339" s="3"/>
      <c r="FBD339" s="14"/>
      <c r="FBE339" s="3"/>
      <c r="FBF339" s="14"/>
      <c r="FBG339" s="3"/>
      <c r="FBH339" s="14"/>
      <c r="FBI339" s="3"/>
      <c r="FBJ339" s="14"/>
      <c r="FBK339" s="3"/>
      <c r="FBL339" s="14"/>
      <c r="FBM339" s="3"/>
      <c r="FBN339" s="14"/>
      <c r="FBO339" s="3"/>
      <c r="FBP339" s="14"/>
      <c r="FBQ339" s="3"/>
      <c r="FBR339" s="14"/>
      <c r="FBS339" s="3"/>
      <c r="FBT339" s="14"/>
      <c r="FBU339" s="3"/>
      <c r="FBV339" s="14"/>
      <c r="FBW339" s="3"/>
      <c r="FBX339" s="14"/>
      <c r="FBY339" s="3"/>
      <c r="FBZ339" s="14"/>
      <c r="FCA339" s="3"/>
      <c r="FCB339" s="14"/>
      <c r="FCC339" s="3"/>
      <c r="FCD339" s="14"/>
      <c r="FCE339" s="3"/>
      <c r="FCF339" s="14"/>
      <c r="FCG339" s="3"/>
      <c r="FCH339" s="14"/>
      <c r="FCI339" s="3"/>
      <c r="FCJ339" s="14"/>
      <c r="FCK339" s="3"/>
      <c r="FCL339" s="14"/>
      <c r="FCM339" s="3"/>
      <c r="FCN339" s="14"/>
      <c r="FCO339" s="3"/>
      <c r="FCP339" s="14"/>
      <c r="FCQ339" s="3"/>
      <c r="FCR339" s="14"/>
      <c r="FCS339" s="3"/>
      <c r="FCT339" s="14"/>
      <c r="FCU339" s="3"/>
      <c r="FCV339" s="14"/>
      <c r="FCW339" s="3"/>
      <c r="FCX339" s="14"/>
      <c r="FCY339" s="3"/>
      <c r="FCZ339" s="14"/>
      <c r="FDA339" s="3"/>
      <c r="FDB339" s="14"/>
      <c r="FDC339" s="3"/>
      <c r="FDD339" s="14"/>
      <c r="FDE339" s="3"/>
      <c r="FDF339" s="14"/>
      <c r="FDG339" s="3"/>
      <c r="FDH339" s="14"/>
      <c r="FDI339" s="3"/>
      <c r="FDJ339" s="14"/>
      <c r="FDK339" s="3"/>
      <c r="FDL339" s="14"/>
      <c r="FDM339" s="3"/>
      <c r="FDN339" s="14"/>
      <c r="FDO339" s="3"/>
      <c r="FDP339" s="14"/>
      <c r="FDQ339" s="3"/>
      <c r="FDR339" s="14"/>
      <c r="FDS339" s="3"/>
      <c r="FDT339" s="14"/>
      <c r="FDU339" s="3"/>
      <c r="FDV339" s="14"/>
      <c r="FDW339" s="3"/>
      <c r="FDX339" s="14"/>
      <c r="FDY339" s="3"/>
      <c r="FDZ339" s="14"/>
      <c r="FEA339" s="3"/>
      <c r="FEB339" s="14"/>
      <c r="FEC339" s="3"/>
      <c r="FED339" s="14"/>
      <c r="FEE339" s="3"/>
      <c r="FEF339" s="14"/>
      <c r="FEG339" s="3"/>
      <c r="FEH339" s="14"/>
      <c r="FEI339" s="3"/>
      <c r="FEJ339" s="14"/>
      <c r="FEK339" s="3"/>
      <c r="FEL339" s="14"/>
      <c r="FEM339" s="3"/>
      <c r="FEN339" s="14"/>
      <c r="FEO339" s="3"/>
      <c r="FEP339" s="14"/>
      <c r="FEQ339" s="3"/>
      <c r="FER339" s="14"/>
      <c r="FES339" s="3"/>
      <c r="FET339" s="14"/>
      <c r="FEU339" s="3"/>
      <c r="FEV339" s="14"/>
      <c r="FEW339" s="3"/>
      <c r="FEX339" s="14"/>
      <c r="FEY339" s="3"/>
      <c r="FEZ339" s="14"/>
      <c r="FFA339" s="3"/>
      <c r="FFB339" s="14"/>
      <c r="FFC339" s="3"/>
      <c r="FFD339" s="14"/>
      <c r="FFE339" s="3"/>
      <c r="FFF339" s="14"/>
      <c r="FFG339" s="3"/>
      <c r="FFH339" s="14"/>
      <c r="FFI339" s="3"/>
      <c r="FFJ339" s="14"/>
      <c r="FFK339" s="3"/>
      <c r="FFL339" s="14"/>
      <c r="FFM339" s="3"/>
      <c r="FFN339" s="14"/>
      <c r="FFO339" s="3"/>
      <c r="FFP339" s="14"/>
      <c r="FFQ339" s="3"/>
      <c r="FFR339" s="14"/>
      <c r="FFS339" s="3"/>
      <c r="FFT339" s="14"/>
      <c r="FFU339" s="3"/>
      <c r="FFV339" s="14"/>
      <c r="FFW339" s="3"/>
      <c r="FFX339" s="14"/>
      <c r="FFY339" s="3"/>
      <c r="FFZ339" s="14"/>
      <c r="FGA339" s="3"/>
      <c r="FGB339" s="14"/>
      <c r="FGC339" s="3"/>
      <c r="FGD339" s="14"/>
      <c r="FGE339" s="3"/>
      <c r="FGF339" s="14"/>
      <c r="FGG339" s="3"/>
      <c r="FGH339" s="14"/>
      <c r="FGI339" s="3"/>
      <c r="FGJ339" s="14"/>
      <c r="FGK339" s="3"/>
      <c r="FGL339" s="14"/>
      <c r="FGM339" s="3"/>
      <c r="FGN339" s="14"/>
      <c r="FGO339" s="3"/>
      <c r="FGP339" s="14"/>
      <c r="FGQ339" s="3"/>
      <c r="FGR339" s="14"/>
      <c r="FGS339" s="3"/>
      <c r="FGT339" s="14"/>
      <c r="FGU339" s="3"/>
      <c r="FGV339" s="14"/>
      <c r="FGW339" s="3"/>
      <c r="FGX339" s="14"/>
      <c r="FGY339" s="3"/>
      <c r="FGZ339" s="14"/>
      <c r="FHA339" s="3"/>
      <c r="FHB339" s="14"/>
      <c r="FHC339" s="3"/>
      <c r="FHD339" s="14"/>
      <c r="FHE339" s="3"/>
      <c r="FHF339" s="14"/>
      <c r="FHG339" s="3"/>
      <c r="FHH339" s="14"/>
      <c r="FHI339" s="3"/>
      <c r="FHJ339" s="14"/>
      <c r="FHK339" s="3"/>
      <c r="FHL339" s="14"/>
      <c r="FHM339" s="3"/>
      <c r="FHN339" s="14"/>
      <c r="FHO339" s="3"/>
      <c r="FHP339" s="14"/>
      <c r="FHQ339" s="3"/>
      <c r="FHR339" s="14"/>
      <c r="FHS339" s="3"/>
      <c r="FHT339" s="14"/>
      <c r="FHU339" s="3"/>
      <c r="FHV339" s="14"/>
      <c r="FHW339" s="3"/>
      <c r="FHX339" s="14"/>
      <c r="FHY339" s="3"/>
      <c r="FHZ339" s="14"/>
      <c r="FIA339" s="3"/>
      <c r="FIB339" s="14"/>
      <c r="FIC339" s="3"/>
      <c r="FID339" s="14"/>
      <c r="FIE339" s="3"/>
      <c r="FIF339" s="14"/>
      <c r="FIG339" s="3"/>
      <c r="FIH339" s="14"/>
      <c r="FII339" s="3"/>
      <c r="FIJ339" s="14"/>
      <c r="FIK339" s="3"/>
      <c r="FIL339" s="14"/>
      <c r="FIM339" s="3"/>
      <c r="FIN339" s="14"/>
      <c r="FIO339" s="3"/>
      <c r="FIP339" s="14"/>
      <c r="FIQ339" s="3"/>
      <c r="FIR339" s="14"/>
      <c r="FIS339" s="3"/>
      <c r="FIT339" s="14"/>
      <c r="FIU339" s="3"/>
      <c r="FIV339" s="14"/>
      <c r="FIW339" s="3"/>
      <c r="FIX339" s="14"/>
      <c r="FIY339" s="3"/>
      <c r="FIZ339" s="14"/>
      <c r="FJA339" s="3"/>
      <c r="FJB339" s="14"/>
      <c r="FJC339" s="3"/>
      <c r="FJD339" s="14"/>
      <c r="FJE339" s="3"/>
      <c r="FJF339" s="14"/>
      <c r="FJG339" s="3"/>
      <c r="FJH339" s="14"/>
      <c r="FJI339" s="3"/>
      <c r="FJJ339" s="14"/>
      <c r="FJK339" s="3"/>
      <c r="FJL339" s="14"/>
      <c r="FJM339" s="3"/>
      <c r="FJN339" s="14"/>
      <c r="FJO339" s="3"/>
      <c r="FJP339" s="14"/>
      <c r="FJQ339" s="3"/>
      <c r="FJR339" s="14"/>
      <c r="FJS339" s="3"/>
      <c r="FJT339" s="14"/>
      <c r="FJU339" s="3"/>
      <c r="FJV339" s="14"/>
      <c r="FJW339" s="3"/>
      <c r="FJX339" s="14"/>
      <c r="FJY339" s="3"/>
      <c r="FJZ339" s="14"/>
      <c r="FKA339" s="3"/>
      <c r="FKB339" s="14"/>
      <c r="FKC339" s="3"/>
      <c r="FKD339" s="14"/>
      <c r="FKE339" s="3"/>
      <c r="FKF339" s="14"/>
      <c r="FKG339" s="3"/>
      <c r="FKH339" s="14"/>
      <c r="FKI339" s="3"/>
      <c r="FKJ339" s="14"/>
      <c r="FKK339" s="3"/>
      <c r="FKL339" s="14"/>
      <c r="FKM339" s="3"/>
      <c r="FKN339" s="14"/>
      <c r="FKO339" s="3"/>
      <c r="FKP339" s="14"/>
      <c r="FKQ339" s="3"/>
      <c r="FKR339" s="14"/>
      <c r="FKS339" s="3"/>
      <c r="FKT339" s="14"/>
      <c r="FKU339" s="3"/>
      <c r="FKV339" s="14"/>
      <c r="FKW339" s="3"/>
      <c r="FKX339" s="14"/>
      <c r="FKY339" s="3"/>
      <c r="FKZ339" s="14"/>
      <c r="FLA339" s="3"/>
      <c r="FLB339" s="14"/>
      <c r="FLC339" s="3"/>
      <c r="FLD339" s="14"/>
      <c r="FLE339" s="3"/>
      <c r="FLF339" s="14"/>
      <c r="FLG339" s="3"/>
      <c r="FLH339" s="14"/>
      <c r="FLI339" s="3"/>
      <c r="FLJ339" s="14"/>
      <c r="FLK339" s="3"/>
      <c r="FLL339" s="14"/>
      <c r="FLM339" s="3"/>
      <c r="FLN339" s="14"/>
      <c r="FLO339" s="3"/>
      <c r="FLP339" s="14"/>
      <c r="FLQ339" s="3"/>
      <c r="FLR339" s="14"/>
      <c r="FLS339" s="3"/>
      <c r="FLT339" s="14"/>
      <c r="FLU339" s="3"/>
      <c r="FLV339" s="14"/>
      <c r="FLW339" s="3"/>
      <c r="FLX339" s="14"/>
      <c r="FLY339" s="3"/>
      <c r="FLZ339" s="14"/>
      <c r="FMA339" s="3"/>
      <c r="FMB339" s="14"/>
      <c r="FMC339" s="3"/>
      <c r="FMD339" s="14"/>
      <c r="FME339" s="3"/>
      <c r="FMF339" s="14"/>
      <c r="FMG339" s="3"/>
      <c r="FMH339" s="14"/>
      <c r="FMI339" s="3"/>
      <c r="FMJ339" s="14"/>
      <c r="FMK339" s="3"/>
      <c r="FML339" s="14"/>
      <c r="FMM339" s="3"/>
      <c r="FMN339" s="14"/>
      <c r="FMO339" s="3"/>
      <c r="FMP339" s="14"/>
      <c r="FMQ339" s="3"/>
      <c r="FMR339" s="14"/>
      <c r="FMS339" s="3"/>
      <c r="FMT339" s="14"/>
      <c r="FMU339" s="3"/>
      <c r="FMV339" s="14"/>
      <c r="FMW339" s="3"/>
      <c r="FMX339" s="14"/>
      <c r="FMY339" s="3"/>
      <c r="FMZ339" s="14"/>
      <c r="FNA339" s="3"/>
      <c r="FNB339" s="14"/>
      <c r="FNC339" s="3"/>
      <c r="FND339" s="14"/>
      <c r="FNE339" s="3"/>
      <c r="FNF339" s="14"/>
      <c r="FNG339" s="3"/>
      <c r="FNH339" s="14"/>
      <c r="FNI339" s="3"/>
      <c r="FNJ339" s="14"/>
      <c r="FNK339" s="3"/>
      <c r="FNL339" s="14"/>
      <c r="FNM339" s="3"/>
      <c r="FNN339" s="14"/>
      <c r="FNO339" s="3"/>
      <c r="FNP339" s="14"/>
      <c r="FNQ339" s="3"/>
      <c r="FNR339" s="14"/>
      <c r="FNS339" s="3"/>
      <c r="FNT339" s="14"/>
      <c r="FNU339" s="3"/>
      <c r="FNV339" s="14"/>
      <c r="FNW339" s="3"/>
      <c r="FNX339" s="14"/>
      <c r="FNY339" s="3"/>
      <c r="FNZ339" s="14"/>
      <c r="FOA339" s="3"/>
      <c r="FOB339" s="14"/>
      <c r="FOC339" s="3"/>
      <c r="FOD339" s="14"/>
      <c r="FOE339" s="3"/>
      <c r="FOF339" s="14"/>
      <c r="FOG339" s="3"/>
      <c r="FOH339" s="14"/>
      <c r="FOI339" s="3"/>
      <c r="FOJ339" s="14"/>
      <c r="FOK339" s="3"/>
      <c r="FOL339" s="14"/>
      <c r="FOM339" s="3"/>
      <c r="FON339" s="14"/>
      <c r="FOO339" s="3"/>
      <c r="FOP339" s="14"/>
      <c r="FOQ339" s="3"/>
      <c r="FOR339" s="14"/>
      <c r="FOS339" s="3"/>
      <c r="FOT339" s="14"/>
      <c r="FOU339" s="3"/>
      <c r="FOV339" s="14"/>
      <c r="FOW339" s="3"/>
      <c r="FOX339" s="14"/>
      <c r="FOY339" s="3"/>
      <c r="FOZ339" s="14"/>
      <c r="FPA339" s="3"/>
      <c r="FPB339" s="14"/>
      <c r="FPC339" s="3"/>
      <c r="FPD339" s="14"/>
      <c r="FPE339" s="3"/>
      <c r="FPF339" s="14"/>
      <c r="FPG339" s="3"/>
      <c r="FPH339" s="14"/>
      <c r="FPI339" s="3"/>
      <c r="FPJ339" s="14"/>
      <c r="FPK339" s="3"/>
      <c r="FPL339" s="14"/>
      <c r="FPM339" s="3"/>
      <c r="FPN339" s="14"/>
      <c r="FPO339" s="3"/>
      <c r="FPP339" s="14"/>
      <c r="FPQ339" s="3"/>
      <c r="FPR339" s="14"/>
      <c r="FPS339" s="3"/>
      <c r="FPT339" s="14"/>
      <c r="FPU339" s="3"/>
      <c r="FPV339" s="14"/>
      <c r="FPW339" s="3"/>
      <c r="FPX339" s="14"/>
      <c r="FPY339" s="3"/>
      <c r="FPZ339" s="14"/>
      <c r="FQA339" s="3"/>
      <c r="FQB339" s="14"/>
      <c r="FQC339" s="3"/>
      <c r="FQD339" s="14"/>
      <c r="FQE339" s="3"/>
      <c r="FQF339" s="14"/>
      <c r="FQG339" s="3"/>
      <c r="FQH339" s="14"/>
      <c r="FQI339" s="3"/>
      <c r="FQJ339" s="14"/>
      <c r="FQK339" s="3"/>
      <c r="FQL339" s="14"/>
      <c r="FQM339" s="3"/>
      <c r="FQN339" s="14"/>
      <c r="FQO339" s="3"/>
      <c r="FQP339" s="14"/>
      <c r="FQQ339" s="3"/>
      <c r="FQR339" s="14"/>
      <c r="FQS339" s="3"/>
      <c r="FQT339" s="14"/>
      <c r="FQU339" s="3"/>
      <c r="FQV339" s="14"/>
      <c r="FQW339" s="3"/>
      <c r="FQX339" s="14"/>
      <c r="FQY339" s="3"/>
      <c r="FQZ339" s="14"/>
      <c r="FRA339" s="3"/>
      <c r="FRB339" s="14"/>
      <c r="FRC339" s="3"/>
      <c r="FRD339" s="14"/>
      <c r="FRE339" s="3"/>
      <c r="FRF339" s="14"/>
      <c r="FRG339" s="3"/>
      <c r="FRH339" s="14"/>
      <c r="FRI339" s="3"/>
      <c r="FRJ339" s="14"/>
      <c r="FRK339" s="3"/>
      <c r="FRL339" s="14"/>
      <c r="FRM339" s="3"/>
      <c r="FRN339" s="14"/>
      <c r="FRO339" s="3"/>
      <c r="FRP339" s="14"/>
      <c r="FRQ339" s="3"/>
      <c r="FRR339" s="14"/>
      <c r="FRS339" s="3"/>
      <c r="FRT339" s="14"/>
      <c r="FRU339" s="3"/>
      <c r="FRV339" s="14"/>
      <c r="FRW339" s="3"/>
      <c r="FRX339" s="14"/>
      <c r="FRY339" s="3"/>
      <c r="FRZ339" s="14"/>
      <c r="FSA339" s="3"/>
      <c r="FSB339" s="14"/>
      <c r="FSC339" s="3"/>
      <c r="FSD339" s="14"/>
      <c r="FSE339" s="3"/>
      <c r="FSF339" s="14"/>
      <c r="FSG339" s="3"/>
      <c r="FSH339" s="14"/>
      <c r="FSI339" s="3"/>
      <c r="FSJ339" s="14"/>
      <c r="FSK339" s="3"/>
      <c r="FSL339" s="14"/>
      <c r="FSM339" s="3"/>
      <c r="FSN339" s="14"/>
      <c r="FSO339" s="3"/>
      <c r="FSP339" s="14"/>
      <c r="FSQ339" s="3"/>
      <c r="FSR339" s="14"/>
      <c r="FSS339" s="3"/>
      <c r="FST339" s="14"/>
      <c r="FSU339" s="3"/>
      <c r="FSV339" s="14"/>
      <c r="FSW339" s="3"/>
      <c r="FSX339" s="14"/>
      <c r="FSY339" s="3"/>
      <c r="FSZ339" s="14"/>
      <c r="FTA339" s="3"/>
      <c r="FTB339" s="14"/>
      <c r="FTC339" s="3"/>
      <c r="FTD339" s="14"/>
      <c r="FTE339" s="3"/>
      <c r="FTF339" s="14"/>
      <c r="FTG339" s="3"/>
      <c r="FTH339" s="14"/>
      <c r="FTI339" s="3"/>
      <c r="FTJ339" s="14"/>
      <c r="FTK339" s="3"/>
      <c r="FTL339" s="14"/>
      <c r="FTM339" s="3"/>
      <c r="FTN339" s="14"/>
      <c r="FTO339" s="3"/>
      <c r="FTP339" s="14"/>
      <c r="FTQ339" s="3"/>
      <c r="FTR339" s="14"/>
      <c r="FTS339" s="3"/>
      <c r="FTT339" s="14"/>
      <c r="FTU339" s="3"/>
      <c r="FTV339" s="14"/>
      <c r="FTW339" s="3"/>
      <c r="FTX339" s="14"/>
      <c r="FTY339" s="3"/>
      <c r="FTZ339" s="14"/>
      <c r="FUA339" s="3"/>
      <c r="FUB339" s="14"/>
      <c r="FUC339" s="3"/>
      <c r="FUD339" s="14"/>
      <c r="FUE339" s="3"/>
      <c r="FUF339" s="14"/>
      <c r="FUG339" s="3"/>
      <c r="FUH339" s="14"/>
      <c r="FUI339" s="3"/>
      <c r="FUJ339" s="14"/>
      <c r="FUK339" s="3"/>
      <c r="FUL339" s="14"/>
      <c r="FUM339" s="3"/>
      <c r="FUN339" s="14"/>
      <c r="FUO339" s="3"/>
      <c r="FUP339" s="14"/>
      <c r="FUQ339" s="3"/>
      <c r="FUR339" s="14"/>
      <c r="FUS339" s="3"/>
      <c r="FUT339" s="14"/>
      <c r="FUU339" s="3"/>
      <c r="FUV339" s="14"/>
      <c r="FUW339" s="3"/>
      <c r="FUX339" s="14"/>
      <c r="FUY339" s="3"/>
      <c r="FUZ339" s="14"/>
      <c r="FVA339" s="3"/>
      <c r="FVB339" s="14"/>
      <c r="FVC339" s="3"/>
      <c r="FVD339" s="14"/>
      <c r="FVE339" s="3"/>
      <c r="FVF339" s="14"/>
      <c r="FVG339" s="3"/>
      <c r="FVH339" s="14"/>
      <c r="FVI339" s="3"/>
      <c r="FVJ339" s="14"/>
      <c r="FVK339" s="3"/>
      <c r="FVL339" s="14"/>
      <c r="FVM339" s="3"/>
      <c r="FVN339" s="14"/>
      <c r="FVO339" s="3"/>
      <c r="FVP339" s="14"/>
      <c r="FVQ339" s="3"/>
      <c r="FVR339" s="14"/>
      <c r="FVS339" s="3"/>
      <c r="FVT339" s="14"/>
      <c r="FVU339" s="3"/>
      <c r="FVV339" s="14"/>
      <c r="FVW339" s="3"/>
      <c r="FVX339" s="14"/>
      <c r="FVY339" s="3"/>
      <c r="FVZ339" s="14"/>
      <c r="FWA339" s="3"/>
      <c r="FWB339" s="14"/>
      <c r="FWC339" s="3"/>
      <c r="FWD339" s="14"/>
      <c r="FWE339" s="3"/>
      <c r="FWF339" s="14"/>
      <c r="FWG339" s="3"/>
      <c r="FWH339" s="14"/>
      <c r="FWI339" s="3"/>
      <c r="FWJ339" s="14"/>
      <c r="FWK339" s="3"/>
      <c r="FWL339" s="14"/>
      <c r="FWM339" s="3"/>
      <c r="FWN339" s="14"/>
      <c r="FWO339" s="3"/>
      <c r="FWP339" s="14"/>
      <c r="FWQ339" s="3"/>
      <c r="FWR339" s="14"/>
      <c r="FWS339" s="3"/>
      <c r="FWT339" s="14"/>
      <c r="FWU339" s="3"/>
      <c r="FWV339" s="14"/>
      <c r="FWW339" s="3"/>
      <c r="FWX339" s="14"/>
      <c r="FWY339" s="3"/>
      <c r="FWZ339" s="14"/>
      <c r="FXA339" s="3"/>
      <c r="FXB339" s="14"/>
      <c r="FXC339" s="3"/>
      <c r="FXD339" s="14"/>
      <c r="FXE339" s="3"/>
      <c r="FXF339" s="14"/>
      <c r="FXG339" s="3"/>
      <c r="FXH339" s="14"/>
      <c r="FXI339" s="3"/>
      <c r="FXJ339" s="14"/>
      <c r="FXK339" s="3"/>
      <c r="FXL339" s="14"/>
      <c r="FXM339" s="3"/>
      <c r="FXN339" s="14"/>
      <c r="FXO339" s="3"/>
      <c r="FXP339" s="14"/>
      <c r="FXQ339" s="3"/>
      <c r="FXR339" s="14"/>
      <c r="FXS339" s="3"/>
      <c r="FXT339" s="14"/>
      <c r="FXU339" s="3"/>
      <c r="FXV339" s="14"/>
      <c r="FXW339" s="3"/>
      <c r="FXX339" s="14"/>
      <c r="FXY339" s="3"/>
      <c r="FXZ339" s="14"/>
      <c r="FYA339" s="3"/>
      <c r="FYB339" s="14"/>
      <c r="FYC339" s="3"/>
      <c r="FYD339" s="14"/>
      <c r="FYE339" s="3"/>
      <c r="FYF339" s="14"/>
      <c r="FYG339" s="3"/>
      <c r="FYH339" s="14"/>
      <c r="FYI339" s="3"/>
      <c r="FYJ339" s="14"/>
      <c r="FYK339" s="3"/>
      <c r="FYL339" s="14"/>
      <c r="FYM339" s="3"/>
      <c r="FYN339" s="14"/>
      <c r="FYO339" s="3"/>
      <c r="FYP339" s="14"/>
      <c r="FYQ339" s="3"/>
      <c r="FYR339" s="14"/>
      <c r="FYS339" s="3"/>
      <c r="FYT339" s="14"/>
      <c r="FYU339" s="3"/>
      <c r="FYV339" s="14"/>
      <c r="FYW339" s="3"/>
      <c r="FYX339" s="14"/>
      <c r="FYY339" s="3"/>
      <c r="FYZ339" s="14"/>
      <c r="FZA339" s="3"/>
      <c r="FZB339" s="14"/>
      <c r="FZC339" s="3"/>
      <c r="FZD339" s="14"/>
      <c r="FZE339" s="3"/>
      <c r="FZF339" s="14"/>
      <c r="FZG339" s="3"/>
      <c r="FZH339" s="14"/>
      <c r="FZI339" s="3"/>
      <c r="FZJ339" s="14"/>
      <c r="FZK339" s="3"/>
      <c r="FZL339" s="14"/>
      <c r="FZM339" s="3"/>
      <c r="FZN339" s="14"/>
      <c r="FZO339" s="3"/>
      <c r="FZP339" s="14"/>
      <c r="FZQ339" s="3"/>
      <c r="FZR339" s="14"/>
      <c r="FZS339" s="3"/>
      <c r="FZT339" s="14"/>
      <c r="FZU339" s="3"/>
      <c r="FZV339" s="14"/>
      <c r="FZW339" s="3"/>
      <c r="FZX339" s="14"/>
      <c r="FZY339" s="3"/>
      <c r="FZZ339" s="14"/>
      <c r="GAA339" s="3"/>
      <c r="GAB339" s="14"/>
      <c r="GAC339" s="3"/>
      <c r="GAD339" s="14"/>
      <c r="GAE339" s="3"/>
      <c r="GAF339" s="14"/>
      <c r="GAG339" s="3"/>
      <c r="GAH339" s="14"/>
      <c r="GAI339" s="3"/>
      <c r="GAJ339" s="14"/>
      <c r="GAK339" s="3"/>
      <c r="GAL339" s="14"/>
      <c r="GAM339" s="3"/>
      <c r="GAN339" s="14"/>
      <c r="GAO339" s="3"/>
      <c r="GAP339" s="14"/>
      <c r="GAQ339" s="3"/>
      <c r="GAR339" s="14"/>
      <c r="GAS339" s="3"/>
      <c r="GAT339" s="14"/>
      <c r="GAU339" s="3"/>
      <c r="GAV339" s="14"/>
      <c r="GAW339" s="3"/>
      <c r="GAX339" s="14"/>
      <c r="GAY339" s="3"/>
      <c r="GAZ339" s="14"/>
      <c r="GBA339" s="3"/>
      <c r="GBB339" s="14"/>
      <c r="GBC339" s="3"/>
      <c r="GBD339" s="14"/>
      <c r="GBE339" s="3"/>
      <c r="GBF339" s="14"/>
      <c r="GBG339" s="3"/>
      <c r="GBH339" s="14"/>
      <c r="GBI339" s="3"/>
      <c r="GBJ339" s="14"/>
      <c r="GBK339" s="3"/>
      <c r="GBL339" s="14"/>
      <c r="GBM339" s="3"/>
      <c r="GBN339" s="14"/>
      <c r="GBO339" s="3"/>
      <c r="GBP339" s="14"/>
      <c r="GBQ339" s="3"/>
      <c r="GBR339" s="14"/>
      <c r="GBS339" s="3"/>
      <c r="GBT339" s="14"/>
      <c r="GBU339" s="3"/>
      <c r="GBV339" s="14"/>
      <c r="GBW339" s="3"/>
      <c r="GBX339" s="14"/>
      <c r="GBY339" s="3"/>
      <c r="GBZ339" s="14"/>
      <c r="GCA339" s="3"/>
      <c r="GCB339" s="14"/>
      <c r="GCC339" s="3"/>
      <c r="GCD339" s="14"/>
      <c r="GCE339" s="3"/>
      <c r="GCF339" s="14"/>
      <c r="GCG339" s="3"/>
      <c r="GCH339" s="14"/>
      <c r="GCI339" s="3"/>
      <c r="GCJ339" s="14"/>
      <c r="GCK339" s="3"/>
      <c r="GCL339" s="14"/>
      <c r="GCM339" s="3"/>
      <c r="GCN339" s="14"/>
      <c r="GCO339" s="3"/>
      <c r="GCP339" s="14"/>
      <c r="GCQ339" s="3"/>
      <c r="GCR339" s="14"/>
      <c r="GCS339" s="3"/>
      <c r="GCT339" s="14"/>
      <c r="GCU339" s="3"/>
      <c r="GCV339" s="14"/>
      <c r="GCW339" s="3"/>
      <c r="GCX339" s="14"/>
      <c r="GCY339" s="3"/>
      <c r="GCZ339" s="14"/>
      <c r="GDA339" s="3"/>
      <c r="GDB339" s="14"/>
      <c r="GDC339" s="3"/>
      <c r="GDD339" s="14"/>
      <c r="GDE339" s="3"/>
      <c r="GDF339" s="14"/>
      <c r="GDG339" s="3"/>
      <c r="GDH339" s="14"/>
      <c r="GDI339" s="3"/>
      <c r="GDJ339" s="14"/>
      <c r="GDK339" s="3"/>
      <c r="GDL339" s="14"/>
      <c r="GDM339" s="3"/>
      <c r="GDN339" s="14"/>
      <c r="GDO339" s="3"/>
      <c r="GDP339" s="14"/>
      <c r="GDQ339" s="3"/>
      <c r="GDR339" s="14"/>
      <c r="GDS339" s="3"/>
      <c r="GDT339" s="14"/>
      <c r="GDU339" s="3"/>
      <c r="GDV339" s="14"/>
      <c r="GDW339" s="3"/>
      <c r="GDX339" s="14"/>
      <c r="GDY339" s="3"/>
      <c r="GDZ339" s="14"/>
      <c r="GEA339" s="3"/>
      <c r="GEB339" s="14"/>
      <c r="GEC339" s="3"/>
      <c r="GED339" s="14"/>
      <c r="GEE339" s="3"/>
      <c r="GEF339" s="14"/>
      <c r="GEG339" s="3"/>
      <c r="GEH339" s="14"/>
      <c r="GEI339" s="3"/>
      <c r="GEJ339" s="14"/>
      <c r="GEK339" s="3"/>
      <c r="GEL339" s="14"/>
      <c r="GEM339" s="3"/>
      <c r="GEN339" s="14"/>
      <c r="GEO339" s="3"/>
      <c r="GEP339" s="14"/>
      <c r="GEQ339" s="3"/>
      <c r="GER339" s="14"/>
      <c r="GES339" s="3"/>
      <c r="GET339" s="14"/>
      <c r="GEU339" s="3"/>
      <c r="GEV339" s="14"/>
      <c r="GEW339" s="3"/>
      <c r="GEX339" s="14"/>
      <c r="GEY339" s="3"/>
      <c r="GEZ339" s="14"/>
      <c r="GFA339" s="3"/>
      <c r="GFB339" s="14"/>
      <c r="GFC339" s="3"/>
      <c r="GFD339" s="14"/>
      <c r="GFE339" s="3"/>
      <c r="GFF339" s="14"/>
      <c r="GFG339" s="3"/>
      <c r="GFH339" s="14"/>
      <c r="GFI339" s="3"/>
      <c r="GFJ339" s="14"/>
      <c r="GFK339" s="3"/>
      <c r="GFL339" s="14"/>
      <c r="GFM339" s="3"/>
      <c r="GFN339" s="14"/>
      <c r="GFO339" s="3"/>
      <c r="GFP339" s="14"/>
      <c r="GFQ339" s="3"/>
      <c r="GFR339" s="14"/>
      <c r="GFS339" s="3"/>
      <c r="GFT339" s="14"/>
      <c r="GFU339" s="3"/>
      <c r="GFV339" s="14"/>
      <c r="GFW339" s="3"/>
      <c r="GFX339" s="14"/>
      <c r="GFY339" s="3"/>
      <c r="GFZ339" s="14"/>
      <c r="GGA339" s="3"/>
      <c r="GGB339" s="14"/>
      <c r="GGC339" s="3"/>
      <c r="GGD339" s="14"/>
      <c r="GGE339" s="3"/>
      <c r="GGF339" s="14"/>
      <c r="GGG339" s="3"/>
      <c r="GGH339" s="14"/>
      <c r="GGI339" s="3"/>
      <c r="GGJ339" s="14"/>
      <c r="GGK339" s="3"/>
      <c r="GGL339" s="14"/>
      <c r="GGM339" s="3"/>
      <c r="GGN339" s="14"/>
      <c r="GGO339" s="3"/>
      <c r="GGP339" s="14"/>
      <c r="GGQ339" s="3"/>
      <c r="GGR339" s="14"/>
      <c r="GGS339" s="3"/>
      <c r="GGT339" s="14"/>
      <c r="GGU339" s="3"/>
      <c r="GGV339" s="14"/>
      <c r="GGW339" s="3"/>
      <c r="GGX339" s="14"/>
      <c r="GGY339" s="3"/>
      <c r="GGZ339" s="14"/>
      <c r="GHA339" s="3"/>
      <c r="GHB339" s="14"/>
      <c r="GHC339" s="3"/>
      <c r="GHD339" s="14"/>
      <c r="GHE339" s="3"/>
      <c r="GHF339" s="14"/>
      <c r="GHG339" s="3"/>
      <c r="GHH339" s="14"/>
      <c r="GHI339" s="3"/>
      <c r="GHJ339" s="14"/>
      <c r="GHK339" s="3"/>
      <c r="GHL339" s="14"/>
      <c r="GHM339" s="3"/>
      <c r="GHN339" s="14"/>
      <c r="GHO339" s="3"/>
      <c r="GHP339" s="14"/>
      <c r="GHQ339" s="3"/>
      <c r="GHR339" s="14"/>
      <c r="GHS339" s="3"/>
      <c r="GHT339" s="14"/>
      <c r="GHU339" s="3"/>
      <c r="GHV339" s="14"/>
      <c r="GHW339" s="3"/>
      <c r="GHX339" s="14"/>
      <c r="GHY339" s="3"/>
      <c r="GHZ339" s="14"/>
      <c r="GIA339" s="3"/>
      <c r="GIB339" s="14"/>
      <c r="GIC339" s="3"/>
      <c r="GID339" s="14"/>
      <c r="GIE339" s="3"/>
      <c r="GIF339" s="14"/>
      <c r="GIG339" s="3"/>
      <c r="GIH339" s="14"/>
      <c r="GII339" s="3"/>
      <c r="GIJ339" s="14"/>
      <c r="GIK339" s="3"/>
      <c r="GIL339" s="14"/>
      <c r="GIM339" s="3"/>
      <c r="GIN339" s="14"/>
      <c r="GIO339" s="3"/>
      <c r="GIP339" s="14"/>
      <c r="GIQ339" s="3"/>
      <c r="GIR339" s="14"/>
      <c r="GIS339" s="3"/>
      <c r="GIT339" s="14"/>
      <c r="GIU339" s="3"/>
      <c r="GIV339" s="14"/>
      <c r="GIW339" s="3"/>
      <c r="GIX339" s="14"/>
      <c r="GIY339" s="3"/>
      <c r="GIZ339" s="14"/>
      <c r="GJA339" s="3"/>
      <c r="GJB339" s="14"/>
      <c r="GJC339" s="3"/>
      <c r="GJD339" s="14"/>
      <c r="GJE339" s="3"/>
      <c r="GJF339" s="14"/>
      <c r="GJG339" s="3"/>
      <c r="GJH339" s="14"/>
      <c r="GJI339" s="3"/>
      <c r="GJJ339" s="14"/>
      <c r="GJK339" s="3"/>
      <c r="GJL339" s="14"/>
      <c r="GJM339" s="3"/>
      <c r="GJN339" s="14"/>
      <c r="GJO339" s="3"/>
      <c r="GJP339" s="14"/>
      <c r="GJQ339" s="3"/>
      <c r="GJR339" s="14"/>
      <c r="GJS339" s="3"/>
      <c r="GJT339" s="14"/>
      <c r="GJU339" s="3"/>
      <c r="GJV339" s="14"/>
      <c r="GJW339" s="3"/>
      <c r="GJX339" s="14"/>
      <c r="GJY339" s="3"/>
      <c r="GJZ339" s="14"/>
      <c r="GKA339" s="3"/>
      <c r="GKB339" s="14"/>
      <c r="GKC339" s="3"/>
      <c r="GKD339" s="14"/>
      <c r="GKE339" s="3"/>
      <c r="GKF339" s="14"/>
      <c r="GKG339" s="3"/>
      <c r="GKH339" s="14"/>
      <c r="GKI339" s="3"/>
      <c r="GKJ339" s="14"/>
      <c r="GKK339" s="3"/>
      <c r="GKL339" s="14"/>
      <c r="GKM339" s="3"/>
      <c r="GKN339" s="14"/>
      <c r="GKO339" s="3"/>
      <c r="GKP339" s="14"/>
      <c r="GKQ339" s="3"/>
      <c r="GKR339" s="14"/>
      <c r="GKS339" s="3"/>
      <c r="GKT339" s="14"/>
      <c r="GKU339" s="3"/>
      <c r="GKV339" s="14"/>
      <c r="GKW339" s="3"/>
      <c r="GKX339" s="14"/>
      <c r="GKY339" s="3"/>
      <c r="GKZ339" s="14"/>
      <c r="GLA339" s="3"/>
      <c r="GLB339" s="14"/>
      <c r="GLC339" s="3"/>
      <c r="GLD339" s="14"/>
      <c r="GLE339" s="3"/>
      <c r="GLF339" s="14"/>
      <c r="GLG339" s="3"/>
      <c r="GLH339" s="14"/>
      <c r="GLI339" s="3"/>
      <c r="GLJ339" s="14"/>
      <c r="GLK339" s="3"/>
      <c r="GLL339" s="14"/>
      <c r="GLM339" s="3"/>
      <c r="GLN339" s="14"/>
      <c r="GLO339" s="3"/>
      <c r="GLP339" s="14"/>
      <c r="GLQ339" s="3"/>
      <c r="GLR339" s="14"/>
      <c r="GLS339" s="3"/>
      <c r="GLT339" s="14"/>
      <c r="GLU339" s="3"/>
      <c r="GLV339" s="14"/>
      <c r="GLW339" s="3"/>
      <c r="GLX339" s="14"/>
      <c r="GLY339" s="3"/>
      <c r="GLZ339" s="14"/>
      <c r="GMA339" s="3"/>
      <c r="GMB339" s="14"/>
      <c r="GMC339" s="3"/>
      <c r="GMD339" s="14"/>
      <c r="GME339" s="3"/>
      <c r="GMF339" s="14"/>
      <c r="GMG339" s="3"/>
      <c r="GMH339" s="14"/>
      <c r="GMI339" s="3"/>
      <c r="GMJ339" s="14"/>
      <c r="GMK339" s="3"/>
      <c r="GML339" s="14"/>
      <c r="GMM339" s="3"/>
      <c r="GMN339" s="14"/>
      <c r="GMO339" s="3"/>
      <c r="GMP339" s="14"/>
      <c r="GMQ339" s="3"/>
      <c r="GMR339" s="14"/>
      <c r="GMS339" s="3"/>
      <c r="GMT339" s="14"/>
      <c r="GMU339" s="3"/>
      <c r="GMV339" s="14"/>
      <c r="GMW339" s="3"/>
      <c r="GMX339" s="14"/>
      <c r="GMY339" s="3"/>
      <c r="GMZ339" s="14"/>
      <c r="GNA339" s="3"/>
      <c r="GNB339" s="14"/>
      <c r="GNC339" s="3"/>
      <c r="GND339" s="14"/>
      <c r="GNE339" s="3"/>
      <c r="GNF339" s="14"/>
      <c r="GNG339" s="3"/>
      <c r="GNH339" s="14"/>
      <c r="GNI339" s="3"/>
      <c r="GNJ339" s="14"/>
      <c r="GNK339" s="3"/>
      <c r="GNL339" s="14"/>
      <c r="GNM339" s="3"/>
      <c r="GNN339" s="14"/>
      <c r="GNO339" s="3"/>
      <c r="GNP339" s="14"/>
      <c r="GNQ339" s="3"/>
      <c r="GNR339" s="14"/>
      <c r="GNS339" s="3"/>
      <c r="GNT339" s="14"/>
      <c r="GNU339" s="3"/>
      <c r="GNV339" s="14"/>
      <c r="GNW339" s="3"/>
      <c r="GNX339" s="14"/>
      <c r="GNY339" s="3"/>
      <c r="GNZ339" s="14"/>
      <c r="GOA339" s="3"/>
      <c r="GOB339" s="14"/>
      <c r="GOC339" s="3"/>
      <c r="GOD339" s="14"/>
      <c r="GOE339" s="3"/>
      <c r="GOF339" s="14"/>
      <c r="GOG339" s="3"/>
      <c r="GOH339" s="14"/>
      <c r="GOI339" s="3"/>
      <c r="GOJ339" s="14"/>
      <c r="GOK339" s="3"/>
      <c r="GOL339" s="14"/>
      <c r="GOM339" s="3"/>
      <c r="GON339" s="14"/>
      <c r="GOO339" s="3"/>
      <c r="GOP339" s="14"/>
      <c r="GOQ339" s="3"/>
      <c r="GOR339" s="14"/>
      <c r="GOS339" s="3"/>
      <c r="GOT339" s="14"/>
      <c r="GOU339" s="3"/>
      <c r="GOV339" s="14"/>
      <c r="GOW339" s="3"/>
      <c r="GOX339" s="14"/>
      <c r="GOY339" s="3"/>
      <c r="GOZ339" s="14"/>
      <c r="GPA339" s="3"/>
      <c r="GPB339" s="14"/>
      <c r="GPC339" s="3"/>
      <c r="GPD339" s="14"/>
      <c r="GPE339" s="3"/>
      <c r="GPF339" s="14"/>
      <c r="GPG339" s="3"/>
      <c r="GPH339" s="14"/>
      <c r="GPI339" s="3"/>
      <c r="GPJ339" s="14"/>
      <c r="GPK339" s="3"/>
      <c r="GPL339" s="14"/>
      <c r="GPM339" s="3"/>
      <c r="GPN339" s="14"/>
      <c r="GPO339" s="3"/>
      <c r="GPP339" s="14"/>
      <c r="GPQ339" s="3"/>
      <c r="GPR339" s="14"/>
      <c r="GPS339" s="3"/>
      <c r="GPT339" s="14"/>
      <c r="GPU339" s="3"/>
      <c r="GPV339" s="14"/>
      <c r="GPW339" s="3"/>
      <c r="GPX339" s="14"/>
      <c r="GPY339" s="3"/>
      <c r="GPZ339" s="14"/>
      <c r="GQA339" s="3"/>
      <c r="GQB339" s="14"/>
      <c r="GQC339" s="3"/>
      <c r="GQD339" s="14"/>
      <c r="GQE339" s="3"/>
      <c r="GQF339" s="14"/>
      <c r="GQG339" s="3"/>
      <c r="GQH339" s="14"/>
      <c r="GQI339" s="3"/>
      <c r="GQJ339" s="14"/>
      <c r="GQK339" s="3"/>
      <c r="GQL339" s="14"/>
      <c r="GQM339" s="3"/>
      <c r="GQN339" s="14"/>
      <c r="GQO339" s="3"/>
      <c r="GQP339" s="14"/>
      <c r="GQQ339" s="3"/>
      <c r="GQR339" s="14"/>
      <c r="GQS339" s="3"/>
      <c r="GQT339" s="14"/>
      <c r="GQU339" s="3"/>
      <c r="GQV339" s="14"/>
      <c r="GQW339" s="3"/>
      <c r="GQX339" s="14"/>
      <c r="GQY339" s="3"/>
      <c r="GQZ339" s="14"/>
      <c r="GRA339" s="3"/>
      <c r="GRB339" s="14"/>
      <c r="GRC339" s="3"/>
      <c r="GRD339" s="14"/>
      <c r="GRE339" s="3"/>
      <c r="GRF339" s="14"/>
      <c r="GRG339" s="3"/>
      <c r="GRH339" s="14"/>
      <c r="GRI339" s="3"/>
      <c r="GRJ339" s="14"/>
      <c r="GRK339" s="3"/>
      <c r="GRL339" s="14"/>
      <c r="GRM339" s="3"/>
      <c r="GRN339" s="14"/>
      <c r="GRO339" s="3"/>
      <c r="GRP339" s="14"/>
      <c r="GRQ339" s="3"/>
      <c r="GRR339" s="14"/>
      <c r="GRS339" s="3"/>
      <c r="GRT339" s="14"/>
      <c r="GRU339" s="3"/>
      <c r="GRV339" s="14"/>
      <c r="GRW339" s="3"/>
      <c r="GRX339" s="14"/>
      <c r="GRY339" s="3"/>
      <c r="GRZ339" s="14"/>
      <c r="GSA339" s="3"/>
      <c r="GSB339" s="14"/>
      <c r="GSC339" s="3"/>
      <c r="GSD339" s="14"/>
      <c r="GSE339" s="3"/>
      <c r="GSF339" s="14"/>
      <c r="GSG339" s="3"/>
      <c r="GSH339" s="14"/>
      <c r="GSI339" s="3"/>
      <c r="GSJ339" s="14"/>
      <c r="GSK339" s="3"/>
      <c r="GSL339" s="14"/>
      <c r="GSM339" s="3"/>
      <c r="GSN339" s="14"/>
      <c r="GSO339" s="3"/>
      <c r="GSP339" s="14"/>
      <c r="GSQ339" s="3"/>
      <c r="GSR339" s="14"/>
      <c r="GSS339" s="3"/>
      <c r="GST339" s="14"/>
      <c r="GSU339" s="3"/>
      <c r="GSV339" s="14"/>
      <c r="GSW339" s="3"/>
      <c r="GSX339" s="14"/>
      <c r="GSY339" s="3"/>
      <c r="GSZ339" s="14"/>
      <c r="GTA339" s="3"/>
      <c r="GTB339" s="14"/>
      <c r="GTC339" s="3"/>
      <c r="GTD339" s="14"/>
      <c r="GTE339" s="3"/>
      <c r="GTF339" s="14"/>
      <c r="GTG339" s="3"/>
      <c r="GTH339" s="14"/>
      <c r="GTI339" s="3"/>
      <c r="GTJ339" s="14"/>
      <c r="GTK339" s="3"/>
      <c r="GTL339" s="14"/>
      <c r="GTM339" s="3"/>
      <c r="GTN339" s="14"/>
      <c r="GTO339" s="3"/>
      <c r="GTP339" s="14"/>
      <c r="GTQ339" s="3"/>
      <c r="GTR339" s="14"/>
      <c r="GTS339" s="3"/>
      <c r="GTT339" s="14"/>
      <c r="GTU339" s="3"/>
      <c r="GTV339" s="14"/>
      <c r="GTW339" s="3"/>
      <c r="GTX339" s="14"/>
      <c r="GTY339" s="3"/>
      <c r="GTZ339" s="14"/>
      <c r="GUA339" s="3"/>
      <c r="GUB339" s="14"/>
      <c r="GUC339" s="3"/>
      <c r="GUD339" s="14"/>
      <c r="GUE339" s="3"/>
      <c r="GUF339" s="14"/>
      <c r="GUG339" s="3"/>
      <c r="GUH339" s="14"/>
      <c r="GUI339" s="3"/>
      <c r="GUJ339" s="14"/>
      <c r="GUK339" s="3"/>
      <c r="GUL339" s="14"/>
      <c r="GUM339" s="3"/>
      <c r="GUN339" s="14"/>
      <c r="GUO339" s="3"/>
      <c r="GUP339" s="14"/>
      <c r="GUQ339" s="3"/>
      <c r="GUR339" s="14"/>
      <c r="GUS339" s="3"/>
      <c r="GUT339" s="14"/>
      <c r="GUU339" s="3"/>
      <c r="GUV339" s="14"/>
      <c r="GUW339" s="3"/>
      <c r="GUX339" s="14"/>
      <c r="GUY339" s="3"/>
      <c r="GUZ339" s="14"/>
      <c r="GVA339" s="3"/>
      <c r="GVB339" s="14"/>
      <c r="GVC339" s="3"/>
      <c r="GVD339" s="14"/>
      <c r="GVE339" s="3"/>
      <c r="GVF339" s="14"/>
      <c r="GVG339" s="3"/>
      <c r="GVH339" s="14"/>
      <c r="GVI339" s="3"/>
      <c r="GVJ339" s="14"/>
      <c r="GVK339" s="3"/>
      <c r="GVL339" s="14"/>
      <c r="GVM339" s="3"/>
      <c r="GVN339" s="14"/>
      <c r="GVO339" s="3"/>
      <c r="GVP339" s="14"/>
      <c r="GVQ339" s="3"/>
      <c r="GVR339" s="14"/>
      <c r="GVS339" s="3"/>
      <c r="GVT339" s="14"/>
      <c r="GVU339" s="3"/>
      <c r="GVV339" s="14"/>
      <c r="GVW339" s="3"/>
      <c r="GVX339" s="14"/>
      <c r="GVY339" s="3"/>
      <c r="GVZ339" s="14"/>
      <c r="GWA339" s="3"/>
      <c r="GWB339" s="14"/>
      <c r="GWC339" s="3"/>
      <c r="GWD339" s="14"/>
      <c r="GWE339" s="3"/>
      <c r="GWF339" s="14"/>
      <c r="GWG339" s="3"/>
      <c r="GWH339" s="14"/>
      <c r="GWI339" s="3"/>
      <c r="GWJ339" s="14"/>
      <c r="GWK339" s="3"/>
      <c r="GWL339" s="14"/>
      <c r="GWM339" s="3"/>
      <c r="GWN339" s="14"/>
      <c r="GWO339" s="3"/>
      <c r="GWP339" s="14"/>
      <c r="GWQ339" s="3"/>
      <c r="GWR339" s="14"/>
      <c r="GWS339" s="3"/>
      <c r="GWT339" s="14"/>
      <c r="GWU339" s="3"/>
      <c r="GWV339" s="14"/>
      <c r="GWW339" s="3"/>
      <c r="GWX339" s="14"/>
      <c r="GWY339" s="3"/>
      <c r="GWZ339" s="14"/>
      <c r="GXA339" s="3"/>
      <c r="GXB339" s="14"/>
      <c r="GXC339" s="3"/>
      <c r="GXD339" s="14"/>
      <c r="GXE339" s="3"/>
      <c r="GXF339" s="14"/>
      <c r="GXG339" s="3"/>
      <c r="GXH339" s="14"/>
      <c r="GXI339" s="3"/>
      <c r="GXJ339" s="14"/>
      <c r="GXK339" s="3"/>
      <c r="GXL339" s="14"/>
      <c r="GXM339" s="3"/>
      <c r="GXN339" s="14"/>
      <c r="GXO339" s="3"/>
      <c r="GXP339" s="14"/>
      <c r="GXQ339" s="3"/>
      <c r="GXR339" s="14"/>
      <c r="GXS339" s="3"/>
      <c r="GXT339" s="14"/>
      <c r="GXU339" s="3"/>
      <c r="GXV339" s="14"/>
      <c r="GXW339" s="3"/>
      <c r="GXX339" s="14"/>
      <c r="GXY339" s="3"/>
      <c r="GXZ339" s="14"/>
      <c r="GYA339" s="3"/>
      <c r="GYB339" s="14"/>
      <c r="GYC339" s="3"/>
      <c r="GYD339" s="14"/>
      <c r="GYE339" s="3"/>
      <c r="GYF339" s="14"/>
      <c r="GYG339" s="3"/>
      <c r="GYH339" s="14"/>
      <c r="GYI339" s="3"/>
      <c r="GYJ339" s="14"/>
      <c r="GYK339" s="3"/>
      <c r="GYL339" s="14"/>
      <c r="GYM339" s="3"/>
      <c r="GYN339" s="14"/>
      <c r="GYO339" s="3"/>
      <c r="GYP339" s="14"/>
      <c r="GYQ339" s="3"/>
      <c r="GYR339" s="14"/>
      <c r="GYS339" s="3"/>
      <c r="GYT339" s="14"/>
      <c r="GYU339" s="3"/>
      <c r="GYV339" s="14"/>
      <c r="GYW339" s="3"/>
      <c r="GYX339" s="14"/>
      <c r="GYY339" s="3"/>
      <c r="GYZ339" s="14"/>
      <c r="GZA339" s="3"/>
      <c r="GZB339" s="14"/>
      <c r="GZC339" s="3"/>
      <c r="GZD339" s="14"/>
      <c r="GZE339" s="3"/>
      <c r="GZF339" s="14"/>
      <c r="GZG339" s="3"/>
      <c r="GZH339" s="14"/>
      <c r="GZI339" s="3"/>
      <c r="GZJ339" s="14"/>
      <c r="GZK339" s="3"/>
      <c r="GZL339" s="14"/>
      <c r="GZM339" s="3"/>
      <c r="GZN339" s="14"/>
      <c r="GZO339" s="3"/>
      <c r="GZP339" s="14"/>
      <c r="GZQ339" s="3"/>
      <c r="GZR339" s="14"/>
      <c r="GZS339" s="3"/>
      <c r="GZT339" s="14"/>
      <c r="GZU339" s="3"/>
      <c r="GZV339" s="14"/>
      <c r="GZW339" s="3"/>
      <c r="GZX339" s="14"/>
      <c r="GZY339" s="3"/>
      <c r="GZZ339" s="14"/>
      <c r="HAA339" s="3"/>
      <c r="HAB339" s="14"/>
      <c r="HAC339" s="3"/>
      <c r="HAD339" s="14"/>
      <c r="HAE339" s="3"/>
      <c r="HAF339" s="14"/>
      <c r="HAG339" s="3"/>
      <c r="HAH339" s="14"/>
      <c r="HAI339" s="3"/>
      <c r="HAJ339" s="14"/>
      <c r="HAK339" s="3"/>
      <c r="HAL339" s="14"/>
      <c r="HAM339" s="3"/>
      <c r="HAN339" s="14"/>
      <c r="HAO339" s="3"/>
      <c r="HAP339" s="14"/>
      <c r="HAQ339" s="3"/>
      <c r="HAR339" s="14"/>
      <c r="HAS339" s="3"/>
      <c r="HAT339" s="14"/>
      <c r="HAU339" s="3"/>
      <c r="HAV339" s="14"/>
      <c r="HAW339" s="3"/>
      <c r="HAX339" s="14"/>
      <c r="HAY339" s="3"/>
      <c r="HAZ339" s="14"/>
      <c r="HBA339" s="3"/>
      <c r="HBB339" s="14"/>
      <c r="HBC339" s="3"/>
      <c r="HBD339" s="14"/>
      <c r="HBE339" s="3"/>
      <c r="HBF339" s="14"/>
      <c r="HBG339" s="3"/>
      <c r="HBH339" s="14"/>
      <c r="HBI339" s="3"/>
      <c r="HBJ339" s="14"/>
      <c r="HBK339" s="3"/>
      <c r="HBL339" s="14"/>
      <c r="HBM339" s="3"/>
      <c r="HBN339" s="14"/>
      <c r="HBO339" s="3"/>
      <c r="HBP339" s="14"/>
      <c r="HBQ339" s="3"/>
      <c r="HBR339" s="14"/>
      <c r="HBS339" s="3"/>
      <c r="HBT339" s="14"/>
      <c r="HBU339" s="3"/>
      <c r="HBV339" s="14"/>
      <c r="HBW339" s="3"/>
      <c r="HBX339" s="14"/>
      <c r="HBY339" s="3"/>
      <c r="HBZ339" s="14"/>
      <c r="HCA339" s="3"/>
      <c r="HCB339" s="14"/>
      <c r="HCC339" s="3"/>
      <c r="HCD339" s="14"/>
      <c r="HCE339" s="3"/>
      <c r="HCF339" s="14"/>
      <c r="HCG339" s="3"/>
      <c r="HCH339" s="14"/>
      <c r="HCI339" s="3"/>
      <c r="HCJ339" s="14"/>
      <c r="HCK339" s="3"/>
      <c r="HCL339" s="14"/>
      <c r="HCM339" s="3"/>
      <c r="HCN339" s="14"/>
      <c r="HCO339" s="3"/>
      <c r="HCP339" s="14"/>
      <c r="HCQ339" s="3"/>
      <c r="HCR339" s="14"/>
      <c r="HCS339" s="3"/>
      <c r="HCT339" s="14"/>
      <c r="HCU339" s="3"/>
      <c r="HCV339" s="14"/>
      <c r="HCW339" s="3"/>
      <c r="HCX339" s="14"/>
      <c r="HCY339" s="3"/>
      <c r="HCZ339" s="14"/>
      <c r="HDA339" s="3"/>
      <c r="HDB339" s="14"/>
      <c r="HDC339" s="3"/>
      <c r="HDD339" s="14"/>
      <c r="HDE339" s="3"/>
      <c r="HDF339" s="14"/>
      <c r="HDG339" s="3"/>
      <c r="HDH339" s="14"/>
      <c r="HDI339" s="3"/>
      <c r="HDJ339" s="14"/>
      <c r="HDK339" s="3"/>
      <c r="HDL339" s="14"/>
      <c r="HDM339" s="3"/>
      <c r="HDN339" s="14"/>
      <c r="HDO339" s="3"/>
      <c r="HDP339" s="14"/>
      <c r="HDQ339" s="3"/>
      <c r="HDR339" s="14"/>
      <c r="HDS339" s="3"/>
      <c r="HDT339" s="14"/>
      <c r="HDU339" s="3"/>
      <c r="HDV339" s="14"/>
      <c r="HDW339" s="3"/>
      <c r="HDX339" s="14"/>
      <c r="HDY339" s="3"/>
      <c r="HDZ339" s="14"/>
      <c r="HEA339" s="3"/>
      <c r="HEB339" s="14"/>
      <c r="HEC339" s="3"/>
      <c r="HED339" s="14"/>
      <c r="HEE339" s="3"/>
      <c r="HEF339" s="14"/>
      <c r="HEG339" s="3"/>
      <c r="HEH339" s="14"/>
      <c r="HEI339" s="3"/>
      <c r="HEJ339" s="14"/>
      <c r="HEK339" s="3"/>
      <c r="HEL339" s="14"/>
      <c r="HEM339" s="3"/>
      <c r="HEN339" s="14"/>
      <c r="HEO339" s="3"/>
      <c r="HEP339" s="14"/>
      <c r="HEQ339" s="3"/>
      <c r="HER339" s="14"/>
      <c r="HES339" s="3"/>
      <c r="HET339" s="14"/>
      <c r="HEU339" s="3"/>
      <c r="HEV339" s="14"/>
      <c r="HEW339" s="3"/>
      <c r="HEX339" s="14"/>
      <c r="HEY339" s="3"/>
      <c r="HEZ339" s="14"/>
      <c r="HFA339" s="3"/>
      <c r="HFB339" s="14"/>
      <c r="HFC339" s="3"/>
      <c r="HFD339" s="14"/>
      <c r="HFE339" s="3"/>
      <c r="HFF339" s="14"/>
      <c r="HFG339" s="3"/>
      <c r="HFH339" s="14"/>
      <c r="HFI339" s="3"/>
      <c r="HFJ339" s="14"/>
      <c r="HFK339" s="3"/>
      <c r="HFL339" s="14"/>
      <c r="HFM339" s="3"/>
      <c r="HFN339" s="14"/>
      <c r="HFO339" s="3"/>
      <c r="HFP339" s="14"/>
      <c r="HFQ339" s="3"/>
      <c r="HFR339" s="14"/>
      <c r="HFS339" s="3"/>
      <c r="HFT339" s="14"/>
      <c r="HFU339" s="3"/>
      <c r="HFV339" s="14"/>
      <c r="HFW339" s="3"/>
      <c r="HFX339" s="14"/>
      <c r="HFY339" s="3"/>
      <c r="HFZ339" s="14"/>
      <c r="HGA339" s="3"/>
      <c r="HGB339" s="14"/>
      <c r="HGC339" s="3"/>
      <c r="HGD339" s="14"/>
      <c r="HGE339" s="3"/>
      <c r="HGF339" s="14"/>
      <c r="HGG339" s="3"/>
      <c r="HGH339" s="14"/>
      <c r="HGI339" s="3"/>
      <c r="HGJ339" s="14"/>
      <c r="HGK339" s="3"/>
      <c r="HGL339" s="14"/>
      <c r="HGM339" s="3"/>
      <c r="HGN339" s="14"/>
      <c r="HGO339" s="3"/>
      <c r="HGP339" s="14"/>
      <c r="HGQ339" s="3"/>
      <c r="HGR339" s="14"/>
      <c r="HGS339" s="3"/>
      <c r="HGT339" s="14"/>
      <c r="HGU339" s="3"/>
      <c r="HGV339" s="14"/>
      <c r="HGW339" s="3"/>
      <c r="HGX339" s="14"/>
      <c r="HGY339" s="3"/>
      <c r="HGZ339" s="14"/>
      <c r="HHA339" s="3"/>
      <c r="HHB339" s="14"/>
      <c r="HHC339" s="3"/>
      <c r="HHD339" s="14"/>
      <c r="HHE339" s="3"/>
      <c r="HHF339" s="14"/>
      <c r="HHG339" s="3"/>
      <c r="HHH339" s="14"/>
      <c r="HHI339" s="3"/>
      <c r="HHJ339" s="14"/>
      <c r="HHK339" s="3"/>
      <c r="HHL339" s="14"/>
      <c r="HHM339" s="3"/>
      <c r="HHN339" s="14"/>
      <c r="HHO339" s="3"/>
      <c r="HHP339" s="14"/>
      <c r="HHQ339" s="3"/>
      <c r="HHR339" s="14"/>
      <c r="HHS339" s="3"/>
      <c r="HHT339" s="14"/>
      <c r="HHU339" s="3"/>
      <c r="HHV339" s="14"/>
      <c r="HHW339" s="3"/>
      <c r="HHX339" s="14"/>
      <c r="HHY339" s="3"/>
      <c r="HHZ339" s="14"/>
      <c r="HIA339" s="3"/>
      <c r="HIB339" s="14"/>
      <c r="HIC339" s="3"/>
      <c r="HID339" s="14"/>
      <c r="HIE339" s="3"/>
      <c r="HIF339" s="14"/>
      <c r="HIG339" s="3"/>
      <c r="HIH339" s="14"/>
      <c r="HII339" s="3"/>
      <c r="HIJ339" s="14"/>
      <c r="HIK339" s="3"/>
      <c r="HIL339" s="14"/>
      <c r="HIM339" s="3"/>
      <c r="HIN339" s="14"/>
      <c r="HIO339" s="3"/>
      <c r="HIP339" s="14"/>
      <c r="HIQ339" s="3"/>
      <c r="HIR339" s="14"/>
      <c r="HIS339" s="3"/>
      <c r="HIT339" s="14"/>
      <c r="HIU339" s="3"/>
      <c r="HIV339" s="14"/>
      <c r="HIW339" s="3"/>
      <c r="HIX339" s="14"/>
      <c r="HIY339" s="3"/>
      <c r="HIZ339" s="14"/>
      <c r="HJA339" s="3"/>
      <c r="HJB339" s="14"/>
      <c r="HJC339" s="3"/>
      <c r="HJD339" s="14"/>
      <c r="HJE339" s="3"/>
      <c r="HJF339" s="14"/>
      <c r="HJG339" s="3"/>
      <c r="HJH339" s="14"/>
      <c r="HJI339" s="3"/>
      <c r="HJJ339" s="14"/>
      <c r="HJK339" s="3"/>
      <c r="HJL339" s="14"/>
      <c r="HJM339" s="3"/>
      <c r="HJN339" s="14"/>
      <c r="HJO339" s="3"/>
      <c r="HJP339" s="14"/>
      <c r="HJQ339" s="3"/>
      <c r="HJR339" s="14"/>
      <c r="HJS339" s="3"/>
      <c r="HJT339" s="14"/>
      <c r="HJU339" s="3"/>
      <c r="HJV339" s="14"/>
      <c r="HJW339" s="3"/>
      <c r="HJX339" s="14"/>
      <c r="HJY339" s="3"/>
      <c r="HJZ339" s="14"/>
      <c r="HKA339" s="3"/>
      <c r="HKB339" s="14"/>
      <c r="HKC339" s="3"/>
      <c r="HKD339" s="14"/>
      <c r="HKE339" s="3"/>
      <c r="HKF339" s="14"/>
      <c r="HKG339" s="3"/>
      <c r="HKH339" s="14"/>
      <c r="HKI339" s="3"/>
      <c r="HKJ339" s="14"/>
      <c r="HKK339" s="3"/>
      <c r="HKL339" s="14"/>
      <c r="HKM339" s="3"/>
      <c r="HKN339" s="14"/>
      <c r="HKO339" s="3"/>
      <c r="HKP339" s="14"/>
      <c r="HKQ339" s="3"/>
      <c r="HKR339" s="14"/>
      <c r="HKS339" s="3"/>
      <c r="HKT339" s="14"/>
      <c r="HKU339" s="3"/>
      <c r="HKV339" s="14"/>
      <c r="HKW339" s="3"/>
      <c r="HKX339" s="14"/>
      <c r="HKY339" s="3"/>
      <c r="HKZ339" s="14"/>
      <c r="HLA339" s="3"/>
      <c r="HLB339" s="14"/>
      <c r="HLC339" s="3"/>
      <c r="HLD339" s="14"/>
      <c r="HLE339" s="3"/>
      <c r="HLF339" s="14"/>
      <c r="HLG339" s="3"/>
      <c r="HLH339" s="14"/>
      <c r="HLI339" s="3"/>
      <c r="HLJ339" s="14"/>
      <c r="HLK339" s="3"/>
      <c r="HLL339" s="14"/>
      <c r="HLM339" s="3"/>
      <c r="HLN339" s="14"/>
      <c r="HLO339" s="3"/>
      <c r="HLP339" s="14"/>
      <c r="HLQ339" s="3"/>
      <c r="HLR339" s="14"/>
      <c r="HLS339" s="3"/>
      <c r="HLT339" s="14"/>
      <c r="HLU339" s="3"/>
      <c r="HLV339" s="14"/>
      <c r="HLW339" s="3"/>
      <c r="HLX339" s="14"/>
      <c r="HLY339" s="3"/>
      <c r="HLZ339" s="14"/>
      <c r="HMA339" s="3"/>
      <c r="HMB339" s="14"/>
      <c r="HMC339" s="3"/>
      <c r="HMD339" s="14"/>
      <c r="HME339" s="3"/>
      <c r="HMF339" s="14"/>
      <c r="HMG339" s="3"/>
      <c r="HMH339" s="14"/>
      <c r="HMI339" s="3"/>
      <c r="HMJ339" s="14"/>
      <c r="HMK339" s="3"/>
      <c r="HML339" s="14"/>
      <c r="HMM339" s="3"/>
      <c r="HMN339" s="14"/>
      <c r="HMO339" s="3"/>
      <c r="HMP339" s="14"/>
      <c r="HMQ339" s="3"/>
      <c r="HMR339" s="14"/>
      <c r="HMS339" s="3"/>
      <c r="HMT339" s="14"/>
      <c r="HMU339" s="3"/>
      <c r="HMV339" s="14"/>
      <c r="HMW339" s="3"/>
      <c r="HMX339" s="14"/>
      <c r="HMY339" s="3"/>
      <c r="HMZ339" s="14"/>
      <c r="HNA339" s="3"/>
      <c r="HNB339" s="14"/>
      <c r="HNC339" s="3"/>
      <c r="HND339" s="14"/>
      <c r="HNE339" s="3"/>
      <c r="HNF339" s="14"/>
      <c r="HNG339" s="3"/>
      <c r="HNH339" s="14"/>
      <c r="HNI339" s="3"/>
      <c r="HNJ339" s="14"/>
      <c r="HNK339" s="3"/>
      <c r="HNL339" s="14"/>
      <c r="HNM339" s="3"/>
      <c r="HNN339" s="14"/>
      <c r="HNO339" s="3"/>
      <c r="HNP339" s="14"/>
      <c r="HNQ339" s="3"/>
      <c r="HNR339" s="14"/>
      <c r="HNS339" s="3"/>
      <c r="HNT339" s="14"/>
      <c r="HNU339" s="3"/>
      <c r="HNV339" s="14"/>
      <c r="HNW339" s="3"/>
      <c r="HNX339" s="14"/>
      <c r="HNY339" s="3"/>
      <c r="HNZ339" s="14"/>
      <c r="HOA339" s="3"/>
      <c r="HOB339" s="14"/>
      <c r="HOC339" s="3"/>
      <c r="HOD339" s="14"/>
      <c r="HOE339" s="3"/>
      <c r="HOF339" s="14"/>
      <c r="HOG339" s="3"/>
      <c r="HOH339" s="14"/>
      <c r="HOI339" s="3"/>
      <c r="HOJ339" s="14"/>
      <c r="HOK339" s="3"/>
      <c r="HOL339" s="14"/>
      <c r="HOM339" s="3"/>
      <c r="HON339" s="14"/>
      <c r="HOO339" s="3"/>
      <c r="HOP339" s="14"/>
      <c r="HOQ339" s="3"/>
      <c r="HOR339" s="14"/>
      <c r="HOS339" s="3"/>
      <c r="HOT339" s="14"/>
      <c r="HOU339" s="3"/>
      <c r="HOV339" s="14"/>
      <c r="HOW339" s="3"/>
      <c r="HOX339" s="14"/>
      <c r="HOY339" s="3"/>
      <c r="HOZ339" s="14"/>
      <c r="HPA339" s="3"/>
      <c r="HPB339" s="14"/>
      <c r="HPC339" s="3"/>
      <c r="HPD339" s="14"/>
      <c r="HPE339" s="3"/>
      <c r="HPF339" s="14"/>
      <c r="HPG339" s="3"/>
      <c r="HPH339" s="14"/>
      <c r="HPI339" s="3"/>
      <c r="HPJ339" s="14"/>
      <c r="HPK339" s="3"/>
      <c r="HPL339" s="14"/>
      <c r="HPM339" s="3"/>
      <c r="HPN339" s="14"/>
      <c r="HPO339" s="3"/>
      <c r="HPP339" s="14"/>
      <c r="HPQ339" s="3"/>
      <c r="HPR339" s="14"/>
      <c r="HPS339" s="3"/>
      <c r="HPT339" s="14"/>
      <c r="HPU339" s="3"/>
      <c r="HPV339" s="14"/>
      <c r="HPW339" s="3"/>
      <c r="HPX339" s="14"/>
      <c r="HPY339" s="3"/>
      <c r="HPZ339" s="14"/>
      <c r="HQA339" s="3"/>
      <c r="HQB339" s="14"/>
      <c r="HQC339" s="3"/>
      <c r="HQD339" s="14"/>
      <c r="HQE339" s="3"/>
      <c r="HQF339" s="14"/>
      <c r="HQG339" s="3"/>
      <c r="HQH339" s="14"/>
      <c r="HQI339" s="3"/>
      <c r="HQJ339" s="14"/>
      <c r="HQK339" s="3"/>
      <c r="HQL339" s="14"/>
      <c r="HQM339" s="3"/>
      <c r="HQN339" s="14"/>
      <c r="HQO339" s="3"/>
      <c r="HQP339" s="14"/>
      <c r="HQQ339" s="3"/>
      <c r="HQR339" s="14"/>
      <c r="HQS339" s="3"/>
      <c r="HQT339" s="14"/>
      <c r="HQU339" s="3"/>
      <c r="HQV339" s="14"/>
      <c r="HQW339" s="3"/>
      <c r="HQX339" s="14"/>
      <c r="HQY339" s="3"/>
      <c r="HQZ339" s="14"/>
      <c r="HRA339" s="3"/>
      <c r="HRB339" s="14"/>
      <c r="HRC339" s="3"/>
      <c r="HRD339" s="14"/>
      <c r="HRE339" s="3"/>
      <c r="HRF339" s="14"/>
      <c r="HRG339" s="3"/>
      <c r="HRH339" s="14"/>
      <c r="HRI339" s="3"/>
      <c r="HRJ339" s="14"/>
      <c r="HRK339" s="3"/>
      <c r="HRL339" s="14"/>
      <c r="HRM339" s="3"/>
      <c r="HRN339" s="14"/>
      <c r="HRO339" s="3"/>
      <c r="HRP339" s="14"/>
      <c r="HRQ339" s="3"/>
      <c r="HRR339" s="14"/>
      <c r="HRS339" s="3"/>
      <c r="HRT339" s="14"/>
      <c r="HRU339" s="3"/>
      <c r="HRV339" s="14"/>
      <c r="HRW339" s="3"/>
      <c r="HRX339" s="14"/>
      <c r="HRY339" s="3"/>
      <c r="HRZ339" s="14"/>
      <c r="HSA339" s="3"/>
      <c r="HSB339" s="14"/>
      <c r="HSC339" s="3"/>
      <c r="HSD339" s="14"/>
      <c r="HSE339" s="3"/>
      <c r="HSF339" s="14"/>
      <c r="HSG339" s="3"/>
      <c r="HSH339" s="14"/>
      <c r="HSI339" s="3"/>
      <c r="HSJ339" s="14"/>
      <c r="HSK339" s="3"/>
      <c r="HSL339" s="14"/>
      <c r="HSM339" s="3"/>
      <c r="HSN339" s="14"/>
      <c r="HSO339" s="3"/>
      <c r="HSP339" s="14"/>
      <c r="HSQ339" s="3"/>
      <c r="HSR339" s="14"/>
      <c r="HSS339" s="3"/>
      <c r="HST339" s="14"/>
      <c r="HSU339" s="3"/>
      <c r="HSV339" s="14"/>
      <c r="HSW339" s="3"/>
      <c r="HSX339" s="14"/>
      <c r="HSY339" s="3"/>
      <c r="HSZ339" s="14"/>
      <c r="HTA339" s="3"/>
      <c r="HTB339" s="14"/>
      <c r="HTC339" s="3"/>
      <c r="HTD339" s="14"/>
      <c r="HTE339" s="3"/>
      <c r="HTF339" s="14"/>
      <c r="HTG339" s="3"/>
      <c r="HTH339" s="14"/>
      <c r="HTI339" s="3"/>
      <c r="HTJ339" s="14"/>
      <c r="HTK339" s="3"/>
      <c r="HTL339" s="14"/>
      <c r="HTM339" s="3"/>
      <c r="HTN339" s="14"/>
      <c r="HTO339" s="3"/>
      <c r="HTP339" s="14"/>
      <c r="HTQ339" s="3"/>
      <c r="HTR339" s="14"/>
      <c r="HTS339" s="3"/>
      <c r="HTT339" s="14"/>
      <c r="HTU339" s="3"/>
      <c r="HTV339" s="14"/>
      <c r="HTW339" s="3"/>
      <c r="HTX339" s="14"/>
      <c r="HTY339" s="3"/>
      <c r="HTZ339" s="14"/>
      <c r="HUA339" s="3"/>
      <c r="HUB339" s="14"/>
      <c r="HUC339" s="3"/>
      <c r="HUD339" s="14"/>
      <c r="HUE339" s="3"/>
      <c r="HUF339" s="14"/>
      <c r="HUG339" s="3"/>
      <c r="HUH339" s="14"/>
      <c r="HUI339" s="3"/>
      <c r="HUJ339" s="14"/>
      <c r="HUK339" s="3"/>
      <c r="HUL339" s="14"/>
      <c r="HUM339" s="3"/>
      <c r="HUN339" s="14"/>
      <c r="HUO339" s="3"/>
      <c r="HUP339" s="14"/>
      <c r="HUQ339" s="3"/>
      <c r="HUR339" s="14"/>
      <c r="HUS339" s="3"/>
      <c r="HUT339" s="14"/>
      <c r="HUU339" s="3"/>
      <c r="HUV339" s="14"/>
      <c r="HUW339" s="3"/>
      <c r="HUX339" s="14"/>
      <c r="HUY339" s="3"/>
      <c r="HUZ339" s="14"/>
      <c r="HVA339" s="3"/>
      <c r="HVB339" s="14"/>
      <c r="HVC339" s="3"/>
      <c r="HVD339" s="14"/>
      <c r="HVE339" s="3"/>
      <c r="HVF339" s="14"/>
      <c r="HVG339" s="3"/>
      <c r="HVH339" s="14"/>
      <c r="HVI339" s="3"/>
      <c r="HVJ339" s="14"/>
      <c r="HVK339" s="3"/>
      <c r="HVL339" s="14"/>
      <c r="HVM339" s="3"/>
      <c r="HVN339" s="14"/>
      <c r="HVO339" s="3"/>
      <c r="HVP339" s="14"/>
      <c r="HVQ339" s="3"/>
      <c r="HVR339" s="14"/>
      <c r="HVS339" s="3"/>
      <c r="HVT339" s="14"/>
      <c r="HVU339" s="3"/>
      <c r="HVV339" s="14"/>
      <c r="HVW339" s="3"/>
      <c r="HVX339" s="14"/>
      <c r="HVY339" s="3"/>
      <c r="HVZ339" s="14"/>
      <c r="HWA339" s="3"/>
      <c r="HWB339" s="14"/>
      <c r="HWC339" s="3"/>
      <c r="HWD339" s="14"/>
      <c r="HWE339" s="3"/>
      <c r="HWF339" s="14"/>
      <c r="HWG339" s="3"/>
      <c r="HWH339" s="14"/>
      <c r="HWI339" s="3"/>
      <c r="HWJ339" s="14"/>
      <c r="HWK339" s="3"/>
      <c r="HWL339" s="14"/>
      <c r="HWM339" s="3"/>
      <c r="HWN339" s="14"/>
      <c r="HWO339" s="3"/>
      <c r="HWP339" s="14"/>
      <c r="HWQ339" s="3"/>
      <c r="HWR339" s="14"/>
      <c r="HWS339" s="3"/>
      <c r="HWT339" s="14"/>
      <c r="HWU339" s="3"/>
      <c r="HWV339" s="14"/>
      <c r="HWW339" s="3"/>
      <c r="HWX339" s="14"/>
      <c r="HWY339" s="3"/>
      <c r="HWZ339" s="14"/>
      <c r="HXA339" s="3"/>
      <c r="HXB339" s="14"/>
      <c r="HXC339" s="3"/>
      <c r="HXD339" s="14"/>
      <c r="HXE339" s="3"/>
      <c r="HXF339" s="14"/>
      <c r="HXG339" s="3"/>
      <c r="HXH339" s="14"/>
      <c r="HXI339" s="3"/>
      <c r="HXJ339" s="14"/>
      <c r="HXK339" s="3"/>
      <c r="HXL339" s="14"/>
      <c r="HXM339" s="3"/>
      <c r="HXN339" s="14"/>
      <c r="HXO339" s="3"/>
      <c r="HXP339" s="14"/>
      <c r="HXQ339" s="3"/>
      <c r="HXR339" s="14"/>
      <c r="HXS339" s="3"/>
      <c r="HXT339" s="14"/>
      <c r="HXU339" s="3"/>
      <c r="HXV339" s="14"/>
      <c r="HXW339" s="3"/>
      <c r="HXX339" s="14"/>
      <c r="HXY339" s="3"/>
      <c r="HXZ339" s="14"/>
      <c r="HYA339" s="3"/>
      <c r="HYB339" s="14"/>
      <c r="HYC339" s="3"/>
      <c r="HYD339" s="14"/>
      <c r="HYE339" s="3"/>
      <c r="HYF339" s="14"/>
      <c r="HYG339" s="3"/>
      <c r="HYH339" s="14"/>
      <c r="HYI339" s="3"/>
      <c r="HYJ339" s="14"/>
      <c r="HYK339" s="3"/>
      <c r="HYL339" s="14"/>
      <c r="HYM339" s="3"/>
      <c r="HYN339" s="14"/>
      <c r="HYO339" s="3"/>
      <c r="HYP339" s="14"/>
      <c r="HYQ339" s="3"/>
      <c r="HYR339" s="14"/>
      <c r="HYS339" s="3"/>
      <c r="HYT339" s="14"/>
      <c r="HYU339" s="3"/>
      <c r="HYV339" s="14"/>
      <c r="HYW339" s="3"/>
      <c r="HYX339" s="14"/>
      <c r="HYY339" s="3"/>
      <c r="HYZ339" s="14"/>
      <c r="HZA339" s="3"/>
      <c r="HZB339" s="14"/>
      <c r="HZC339" s="3"/>
      <c r="HZD339" s="14"/>
      <c r="HZE339" s="3"/>
      <c r="HZF339" s="14"/>
      <c r="HZG339" s="3"/>
      <c r="HZH339" s="14"/>
      <c r="HZI339" s="3"/>
      <c r="HZJ339" s="14"/>
      <c r="HZK339" s="3"/>
      <c r="HZL339" s="14"/>
      <c r="HZM339" s="3"/>
      <c r="HZN339" s="14"/>
      <c r="HZO339" s="3"/>
      <c r="HZP339" s="14"/>
      <c r="HZQ339" s="3"/>
      <c r="HZR339" s="14"/>
      <c r="HZS339" s="3"/>
      <c r="HZT339" s="14"/>
      <c r="HZU339" s="3"/>
      <c r="HZV339" s="14"/>
      <c r="HZW339" s="3"/>
      <c r="HZX339" s="14"/>
      <c r="HZY339" s="3"/>
      <c r="HZZ339" s="14"/>
      <c r="IAA339" s="3"/>
      <c r="IAB339" s="14"/>
      <c r="IAC339" s="3"/>
      <c r="IAD339" s="14"/>
      <c r="IAE339" s="3"/>
      <c r="IAF339" s="14"/>
      <c r="IAG339" s="3"/>
      <c r="IAH339" s="14"/>
      <c r="IAI339" s="3"/>
      <c r="IAJ339" s="14"/>
      <c r="IAK339" s="3"/>
      <c r="IAL339" s="14"/>
      <c r="IAM339" s="3"/>
      <c r="IAN339" s="14"/>
      <c r="IAO339" s="3"/>
      <c r="IAP339" s="14"/>
      <c r="IAQ339" s="3"/>
      <c r="IAR339" s="14"/>
      <c r="IAS339" s="3"/>
      <c r="IAT339" s="14"/>
      <c r="IAU339" s="3"/>
      <c r="IAV339" s="14"/>
      <c r="IAW339" s="3"/>
      <c r="IAX339" s="14"/>
      <c r="IAY339" s="3"/>
      <c r="IAZ339" s="14"/>
      <c r="IBA339" s="3"/>
      <c r="IBB339" s="14"/>
      <c r="IBC339" s="3"/>
      <c r="IBD339" s="14"/>
      <c r="IBE339" s="3"/>
      <c r="IBF339" s="14"/>
      <c r="IBG339" s="3"/>
      <c r="IBH339" s="14"/>
      <c r="IBI339" s="3"/>
      <c r="IBJ339" s="14"/>
      <c r="IBK339" s="3"/>
      <c r="IBL339" s="14"/>
      <c r="IBM339" s="3"/>
      <c r="IBN339" s="14"/>
      <c r="IBO339" s="3"/>
      <c r="IBP339" s="14"/>
      <c r="IBQ339" s="3"/>
      <c r="IBR339" s="14"/>
      <c r="IBS339" s="3"/>
      <c r="IBT339" s="14"/>
      <c r="IBU339" s="3"/>
      <c r="IBV339" s="14"/>
      <c r="IBW339" s="3"/>
      <c r="IBX339" s="14"/>
      <c r="IBY339" s="3"/>
      <c r="IBZ339" s="14"/>
      <c r="ICA339" s="3"/>
      <c r="ICB339" s="14"/>
      <c r="ICC339" s="3"/>
      <c r="ICD339" s="14"/>
      <c r="ICE339" s="3"/>
      <c r="ICF339" s="14"/>
      <c r="ICG339" s="3"/>
      <c r="ICH339" s="14"/>
      <c r="ICI339" s="3"/>
      <c r="ICJ339" s="14"/>
      <c r="ICK339" s="3"/>
      <c r="ICL339" s="14"/>
      <c r="ICM339" s="3"/>
      <c r="ICN339" s="14"/>
      <c r="ICO339" s="3"/>
      <c r="ICP339" s="14"/>
      <c r="ICQ339" s="3"/>
      <c r="ICR339" s="14"/>
      <c r="ICS339" s="3"/>
      <c r="ICT339" s="14"/>
      <c r="ICU339" s="3"/>
      <c r="ICV339" s="14"/>
      <c r="ICW339" s="3"/>
      <c r="ICX339" s="14"/>
      <c r="ICY339" s="3"/>
      <c r="ICZ339" s="14"/>
      <c r="IDA339" s="3"/>
      <c r="IDB339" s="14"/>
      <c r="IDC339" s="3"/>
      <c r="IDD339" s="14"/>
      <c r="IDE339" s="3"/>
      <c r="IDF339" s="14"/>
      <c r="IDG339" s="3"/>
      <c r="IDH339" s="14"/>
      <c r="IDI339" s="3"/>
      <c r="IDJ339" s="14"/>
      <c r="IDK339" s="3"/>
      <c r="IDL339" s="14"/>
      <c r="IDM339" s="3"/>
      <c r="IDN339" s="14"/>
      <c r="IDO339" s="3"/>
      <c r="IDP339" s="14"/>
      <c r="IDQ339" s="3"/>
      <c r="IDR339" s="14"/>
      <c r="IDS339" s="3"/>
      <c r="IDT339" s="14"/>
      <c r="IDU339" s="3"/>
      <c r="IDV339" s="14"/>
      <c r="IDW339" s="3"/>
      <c r="IDX339" s="14"/>
      <c r="IDY339" s="3"/>
      <c r="IDZ339" s="14"/>
      <c r="IEA339" s="3"/>
      <c r="IEB339" s="14"/>
      <c r="IEC339" s="3"/>
      <c r="IED339" s="14"/>
      <c r="IEE339" s="3"/>
      <c r="IEF339" s="14"/>
      <c r="IEG339" s="3"/>
      <c r="IEH339" s="14"/>
      <c r="IEI339" s="3"/>
      <c r="IEJ339" s="14"/>
      <c r="IEK339" s="3"/>
      <c r="IEL339" s="14"/>
      <c r="IEM339" s="3"/>
      <c r="IEN339" s="14"/>
      <c r="IEO339" s="3"/>
      <c r="IEP339" s="14"/>
      <c r="IEQ339" s="3"/>
      <c r="IER339" s="14"/>
      <c r="IES339" s="3"/>
      <c r="IET339" s="14"/>
      <c r="IEU339" s="3"/>
      <c r="IEV339" s="14"/>
      <c r="IEW339" s="3"/>
      <c r="IEX339" s="14"/>
      <c r="IEY339" s="3"/>
      <c r="IEZ339" s="14"/>
      <c r="IFA339" s="3"/>
      <c r="IFB339" s="14"/>
      <c r="IFC339" s="3"/>
      <c r="IFD339" s="14"/>
      <c r="IFE339" s="3"/>
      <c r="IFF339" s="14"/>
      <c r="IFG339" s="3"/>
      <c r="IFH339" s="14"/>
      <c r="IFI339" s="3"/>
      <c r="IFJ339" s="14"/>
      <c r="IFK339" s="3"/>
      <c r="IFL339" s="14"/>
      <c r="IFM339" s="3"/>
      <c r="IFN339" s="14"/>
      <c r="IFO339" s="3"/>
      <c r="IFP339" s="14"/>
      <c r="IFQ339" s="3"/>
      <c r="IFR339" s="14"/>
      <c r="IFS339" s="3"/>
      <c r="IFT339" s="14"/>
      <c r="IFU339" s="3"/>
      <c r="IFV339" s="14"/>
      <c r="IFW339" s="3"/>
      <c r="IFX339" s="14"/>
      <c r="IFY339" s="3"/>
      <c r="IFZ339" s="14"/>
      <c r="IGA339" s="3"/>
      <c r="IGB339" s="14"/>
      <c r="IGC339" s="3"/>
      <c r="IGD339" s="14"/>
      <c r="IGE339" s="3"/>
      <c r="IGF339" s="14"/>
      <c r="IGG339" s="3"/>
      <c r="IGH339" s="14"/>
      <c r="IGI339" s="3"/>
      <c r="IGJ339" s="14"/>
      <c r="IGK339" s="3"/>
      <c r="IGL339" s="14"/>
      <c r="IGM339" s="3"/>
      <c r="IGN339" s="14"/>
      <c r="IGO339" s="3"/>
      <c r="IGP339" s="14"/>
      <c r="IGQ339" s="3"/>
      <c r="IGR339" s="14"/>
      <c r="IGS339" s="3"/>
      <c r="IGT339" s="14"/>
      <c r="IGU339" s="3"/>
      <c r="IGV339" s="14"/>
      <c r="IGW339" s="3"/>
      <c r="IGX339" s="14"/>
      <c r="IGY339" s="3"/>
      <c r="IGZ339" s="14"/>
      <c r="IHA339" s="3"/>
      <c r="IHB339" s="14"/>
      <c r="IHC339" s="3"/>
      <c r="IHD339" s="14"/>
      <c r="IHE339" s="3"/>
      <c r="IHF339" s="14"/>
      <c r="IHG339" s="3"/>
      <c r="IHH339" s="14"/>
      <c r="IHI339" s="3"/>
      <c r="IHJ339" s="14"/>
      <c r="IHK339" s="3"/>
      <c r="IHL339" s="14"/>
      <c r="IHM339" s="3"/>
      <c r="IHN339" s="14"/>
      <c r="IHO339" s="3"/>
      <c r="IHP339" s="14"/>
      <c r="IHQ339" s="3"/>
      <c r="IHR339" s="14"/>
      <c r="IHS339" s="3"/>
      <c r="IHT339" s="14"/>
      <c r="IHU339" s="3"/>
      <c r="IHV339" s="14"/>
      <c r="IHW339" s="3"/>
      <c r="IHX339" s="14"/>
      <c r="IHY339" s="3"/>
      <c r="IHZ339" s="14"/>
      <c r="IIA339" s="3"/>
      <c r="IIB339" s="14"/>
      <c r="IIC339" s="3"/>
      <c r="IID339" s="14"/>
      <c r="IIE339" s="3"/>
      <c r="IIF339" s="14"/>
      <c r="IIG339" s="3"/>
      <c r="IIH339" s="14"/>
      <c r="III339" s="3"/>
      <c r="IIJ339" s="14"/>
      <c r="IIK339" s="3"/>
      <c r="IIL339" s="14"/>
      <c r="IIM339" s="3"/>
      <c r="IIN339" s="14"/>
      <c r="IIO339" s="3"/>
      <c r="IIP339" s="14"/>
      <c r="IIQ339" s="3"/>
      <c r="IIR339" s="14"/>
      <c r="IIS339" s="3"/>
      <c r="IIT339" s="14"/>
      <c r="IIU339" s="3"/>
      <c r="IIV339" s="14"/>
      <c r="IIW339" s="3"/>
      <c r="IIX339" s="14"/>
      <c r="IIY339" s="3"/>
      <c r="IIZ339" s="14"/>
      <c r="IJA339" s="3"/>
      <c r="IJB339" s="14"/>
      <c r="IJC339" s="3"/>
      <c r="IJD339" s="14"/>
      <c r="IJE339" s="3"/>
      <c r="IJF339" s="14"/>
      <c r="IJG339" s="3"/>
      <c r="IJH339" s="14"/>
      <c r="IJI339" s="3"/>
      <c r="IJJ339" s="14"/>
      <c r="IJK339" s="3"/>
      <c r="IJL339" s="14"/>
      <c r="IJM339" s="3"/>
      <c r="IJN339" s="14"/>
      <c r="IJO339" s="3"/>
      <c r="IJP339" s="14"/>
      <c r="IJQ339" s="3"/>
      <c r="IJR339" s="14"/>
      <c r="IJS339" s="3"/>
      <c r="IJT339" s="14"/>
      <c r="IJU339" s="3"/>
      <c r="IJV339" s="14"/>
      <c r="IJW339" s="3"/>
      <c r="IJX339" s="14"/>
      <c r="IJY339" s="3"/>
      <c r="IJZ339" s="14"/>
      <c r="IKA339" s="3"/>
      <c r="IKB339" s="14"/>
      <c r="IKC339" s="3"/>
      <c r="IKD339" s="14"/>
      <c r="IKE339" s="3"/>
      <c r="IKF339" s="14"/>
      <c r="IKG339" s="3"/>
      <c r="IKH339" s="14"/>
      <c r="IKI339" s="3"/>
      <c r="IKJ339" s="14"/>
      <c r="IKK339" s="3"/>
      <c r="IKL339" s="14"/>
      <c r="IKM339" s="3"/>
      <c r="IKN339" s="14"/>
      <c r="IKO339" s="3"/>
      <c r="IKP339" s="14"/>
      <c r="IKQ339" s="3"/>
      <c r="IKR339" s="14"/>
      <c r="IKS339" s="3"/>
      <c r="IKT339" s="14"/>
      <c r="IKU339" s="3"/>
      <c r="IKV339" s="14"/>
      <c r="IKW339" s="3"/>
      <c r="IKX339" s="14"/>
      <c r="IKY339" s="3"/>
      <c r="IKZ339" s="14"/>
      <c r="ILA339" s="3"/>
      <c r="ILB339" s="14"/>
      <c r="ILC339" s="3"/>
      <c r="ILD339" s="14"/>
      <c r="ILE339" s="3"/>
      <c r="ILF339" s="14"/>
      <c r="ILG339" s="3"/>
      <c r="ILH339" s="14"/>
      <c r="ILI339" s="3"/>
      <c r="ILJ339" s="14"/>
      <c r="ILK339" s="3"/>
      <c r="ILL339" s="14"/>
      <c r="ILM339" s="3"/>
      <c r="ILN339" s="14"/>
      <c r="ILO339" s="3"/>
      <c r="ILP339" s="14"/>
      <c r="ILQ339" s="3"/>
      <c r="ILR339" s="14"/>
      <c r="ILS339" s="3"/>
      <c r="ILT339" s="14"/>
      <c r="ILU339" s="3"/>
      <c r="ILV339" s="14"/>
      <c r="ILW339" s="3"/>
      <c r="ILX339" s="14"/>
      <c r="ILY339" s="3"/>
      <c r="ILZ339" s="14"/>
      <c r="IMA339" s="3"/>
      <c r="IMB339" s="14"/>
      <c r="IMC339" s="3"/>
      <c r="IMD339" s="14"/>
      <c r="IME339" s="3"/>
      <c r="IMF339" s="14"/>
      <c r="IMG339" s="3"/>
      <c r="IMH339" s="14"/>
      <c r="IMI339" s="3"/>
      <c r="IMJ339" s="14"/>
      <c r="IMK339" s="3"/>
      <c r="IML339" s="14"/>
      <c r="IMM339" s="3"/>
      <c r="IMN339" s="14"/>
      <c r="IMO339" s="3"/>
      <c r="IMP339" s="14"/>
      <c r="IMQ339" s="3"/>
      <c r="IMR339" s="14"/>
      <c r="IMS339" s="3"/>
      <c r="IMT339" s="14"/>
      <c r="IMU339" s="3"/>
      <c r="IMV339" s="14"/>
      <c r="IMW339" s="3"/>
      <c r="IMX339" s="14"/>
      <c r="IMY339" s="3"/>
      <c r="IMZ339" s="14"/>
      <c r="INA339" s="3"/>
      <c r="INB339" s="14"/>
      <c r="INC339" s="3"/>
      <c r="IND339" s="14"/>
      <c r="INE339" s="3"/>
      <c r="INF339" s="14"/>
      <c r="ING339" s="3"/>
      <c r="INH339" s="14"/>
      <c r="INI339" s="3"/>
      <c r="INJ339" s="14"/>
      <c r="INK339" s="3"/>
      <c r="INL339" s="14"/>
      <c r="INM339" s="3"/>
      <c r="INN339" s="14"/>
      <c r="INO339" s="3"/>
      <c r="INP339" s="14"/>
      <c r="INQ339" s="3"/>
      <c r="INR339" s="14"/>
      <c r="INS339" s="3"/>
      <c r="INT339" s="14"/>
      <c r="INU339" s="3"/>
      <c r="INV339" s="14"/>
      <c r="INW339" s="3"/>
      <c r="INX339" s="14"/>
      <c r="INY339" s="3"/>
      <c r="INZ339" s="14"/>
      <c r="IOA339" s="3"/>
      <c r="IOB339" s="14"/>
      <c r="IOC339" s="3"/>
      <c r="IOD339" s="14"/>
      <c r="IOE339" s="3"/>
      <c r="IOF339" s="14"/>
      <c r="IOG339" s="3"/>
      <c r="IOH339" s="14"/>
      <c r="IOI339" s="3"/>
      <c r="IOJ339" s="14"/>
      <c r="IOK339" s="3"/>
      <c r="IOL339" s="14"/>
      <c r="IOM339" s="3"/>
      <c r="ION339" s="14"/>
      <c r="IOO339" s="3"/>
      <c r="IOP339" s="14"/>
      <c r="IOQ339" s="3"/>
      <c r="IOR339" s="14"/>
      <c r="IOS339" s="3"/>
      <c r="IOT339" s="14"/>
      <c r="IOU339" s="3"/>
      <c r="IOV339" s="14"/>
      <c r="IOW339" s="3"/>
      <c r="IOX339" s="14"/>
      <c r="IOY339" s="3"/>
      <c r="IOZ339" s="14"/>
      <c r="IPA339" s="3"/>
      <c r="IPB339" s="14"/>
      <c r="IPC339" s="3"/>
      <c r="IPD339" s="14"/>
      <c r="IPE339" s="3"/>
      <c r="IPF339" s="14"/>
      <c r="IPG339" s="3"/>
      <c r="IPH339" s="14"/>
      <c r="IPI339" s="3"/>
      <c r="IPJ339" s="14"/>
      <c r="IPK339" s="3"/>
      <c r="IPL339" s="14"/>
      <c r="IPM339" s="3"/>
      <c r="IPN339" s="14"/>
      <c r="IPO339" s="3"/>
      <c r="IPP339" s="14"/>
      <c r="IPQ339" s="3"/>
      <c r="IPR339" s="14"/>
      <c r="IPS339" s="3"/>
      <c r="IPT339" s="14"/>
      <c r="IPU339" s="3"/>
      <c r="IPV339" s="14"/>
      <c r="IPW339" s="3"/>
      <c r="IPX339" s="14"/>
      <c r="IPY339" s="3"/>
      <c r="IPZ339" s="14"/>
      <c r="IQA339" s="3"/>
      <c r="IQB339" s="14"/>
      <c r="IQC339" s="3"/>
      <c r="IQD339" s="14"/>
      <c r="IQE339" s="3"/>
      <c r="IQF339" s="14"/>
      <c r="IQG339" s="3"/>
      <c r="IQH339" s="14"/>
      <c r="IQI339" s="3"/>
      <c r="IQJ339" s="14"/>
      <c r="IQK339" s="3"/>
      <c r="IQL339" s="14"/>
      <c r="IQM339" s="3"/>
      <c r="IQN339" s="14"/>
      <c r="IQO339" s="3"/>
      <c r="IQP339" s="14"/>
      <c r="IQQ339" s="3"/>
      <c r="IQR339" s="14"/>
      <c r="IQS339" s="3"/>
      <c r="IQT339" s="14"/>
      <c r="IQU339" s="3"/>
      <c r="IQV339" s="14"/>
      <c r="IQW339" s="3"/>
      <c r="IQX339" s="14"/>
      <c r="IQY339" s="3"/>
      <c r="IQZ339" s="14"/>
      <c r="IRA339" s="3"/>
      <c r="IRB339" s="14"/>
      <c r="IRC339" s="3"/>
      <c r="IRD339" s="14"/>
      <c r="IRE339" s="3"/>
      <c r="IRF339" s="14"/>
      <c r="IRG339" s="3"/>
      <c r="IRH339" s="14"/>
      <c r="IRI339" s="3"/>
      <c r="IRJ339" s="14"/>
      <c r="IRK339" s="3"/>
      <c r="IRL339" s="14"/>
      <c r="IRM339" s="3"/>
      <c r="IRN339" s="14"/>
      <c r="IRO339" s="3"/>
      <c r="IRP339" s="14"/>
      <c r="IRQ339" s="3"/>
      <c r="IRR339" s="14"/>
      <c r="IRS339" s="3"/>
      <c r="IRT339" s="14"/>
      <c r="IRU339" s="3"/>
      <c r="IRV339" s="14"/>
      <c r="IRW339" s="3"/>
      <c r="IRX339" s="14"/>
      <c r="IRY339" s="3"/>
      <c r="IRZ339" s="14"/>
      <c r="ISA339" s="3"/>
      <c r="ISB339" s="14"/>
      <c r="ISC339" s="3"/>
      <c r="ISD339" s="14"/>
      <c r="ISE339" s="3"/>
      <c r="ISF339" s="14"/>
      <c r="ISG339" s="3"/>
      <c r="ISH339" s="14"/>
      <c r="ISI339" s="3"/>
      <c r="ISJ339" s="14"/>
      <c r="ISK339" s="3"/>
      <c r="ISL339" s="14"/>
      <c r="ISM339" s="3"/>
      <c r="ISN339" s="14"/>
      <c r="ISO339" s="3"/>
      <c r="ISP339" s="14"/>
      <c r="ISQ339" s="3"/>
      <c r="ISR339" s="14"/>
      <c r="ISS339" s="3"/>
      <c r="IST339" s="14"/>
      <c r="ISU339" s="3"/>
      <c r="ISV339" s="14"/>
      <c r="ISW339" s="3"/>
      <c r="ISX339" s="14"/>
      <c r="ISY339" s="3"/>
      <c r="ISZ339" s="14"/>
      <c r="ITA339" s="3"/>
      <c r="ITB339" s="14"/>
      <c r="ITC339" s="3"/>
      <c r="ITD339" s="14"/>
      <c r="ITE339" s="3"/>
      <c r="ITF339" s="14"/>
      <c r="ITG339" s="3"/>
      <c r="ITH339" s="14"/>
      <c r="ITI339" s="3"/>
      <c r="ITJ339" s="14"/>
      <c r="ITK339" s="3"/>
      <c r="ITL339" s="14"/>
      <c r="ITM339" s="3"/>
      <c r="ITN339" s="14"/>
      <c r="ITO339" s="3"/>
      <c r="ITP339" s="14"/>
      <c r="ITQ339" s="3"/>
      <c r="ITR339" s="14"/>
      <c r="ITS339" s="3"/>
      <c r="ITT339" s="14"/>
      <c r="ITU339" s="3"/>
      <c r="ITV339" s="14"/>
      <c r="ITW339" s="3"/>
      <c r="ITX339" s="14"/>
      <c r="ITY339" s="3"/>
      <c r="ITZ339" s="14"/>
      <c r="IUA339" s="3"/>
      <c r="IUB339" s="14"/>
      <c r="IUC339" s="3"/>
      <c r="IUD339" s="14"/>
      <c r="IUE339" s="3"/>
      <c r="IUF339" s="14"/>
      <c r="IUG339" s="3"/>
      <c r="IUH339" s="14"/>
      <c r="IUI339" s="3"/>
      <c r="IUJ339" s="14"/>
      <c r="IUK339" s="3"/>
      <c r="IUL339" s="14"/>
      <c r="IUM339" s="3"/>
      <c r="IUN339" s="14"/>
      <c r="IUO339" s="3"/>
      <c r="IUP339" s="14"/>
      <c r="IUQ339" s="3"/>
      <c r="IUR339" s="14"/>
      <c r="IUS339" s="3"/>
      <c r="IUT339" s="14"/>
      <c r="IUU339" s="3"/>
      <c r="IUV339" s="14"/>
      <c r="IUW339" s="3"/>
      <c r="IUX339" s="14"/>
      <c r="IUY339" s="3"/>
      <c r="IUZ339" s="14"/>
      <c r="IVA339" s="3"/>
      <c r="IVB339" s="14"/>
      <c r="IVC339" s="3"/>
      <c r="IVD339" s="14"/>
      <c r="IVE339" s="3"/>
      <c r="IVF339" s="14"/>
      <c r="IVG339" s="3"/>
      <c r="IVH339" s="14"/>
      <c r="IVI339" s="3"/>
      <c r="IVJ339" s="14"/>
      <c r="IVK339" s="3"/>
      <c r="IVL339" s="14"/>
      <c r="IVM339" s="3"/>
      <c r="IVN339" s="14"/>
      <c r="IVO339" s="3"/>
      <c r="IVP339" s="14"/>
      <c r="IVQ339" s="3"/>
      <c r="IVR339" s="14"/>
      <c r="IVS339" s="3"/>
      <c r="IVT339" s="14"/>
      <c r="IVU339" s="3"/>
      <c r="IVV339" s="14"/>
      <c r="IVW339" s="3"/>
      <c r="IVX339" s="14"/>
      <c r="IVY339" s="3"/>
      <c r="IVZ339" s="14"/>
      <c r="IWA339" s="3"/>
      <c r="IWB339" s="14"/>
      <c r="IWC339" s="3"/>
      <c r="IWD339" s="14"/>
      <c r="IWE339" s="3"/>
      <c r="IWF339" s="14"/>
      <c r="IWG339" s="3"/>
      <c r="IWH339" s="14"/>
      <c r="IWI339" s="3"/>
      <c r="IWJ339" s="14"/>
      <c r="IWK339" s="3"/>
      <c r="IWL339" s="14"/>
      <c r="IWM339" s="3"/>
      <c r="IWN339" s="14"/>
      <c r="IWO339" s="3"/>
      <c r="IWP339" s="14"/>
      <c r="IWQ339" s="3"/>
      <c r="IWR339" s="14"/>
      <c r="IWS339" s="3"/>
      <c r="IWT339" s="14"/>
      <c r="IWU339" s="3"/>
      <c r="IWV339" s="14"/>
      <c r="IWW339" s="3"/>
      <c r="IWX339" s="14"/>
      <c r="IWY339" s="3"/>
      <c r="IWZ339" s="14"/>
      <c r="IXA339" s="3"/>
      <c r="IXB339" s="14"/>
      <c r="IXC339" s="3"/>
      <c r="IXD339" s="14"/>
      <c r="IXE339" s="3"/>
      <c r="IXF339" s="14"/>
      <c r="IXG339" s="3"/>
      <c r="IXH339" s="14"/>
      <c r="IXI339" s="3"/>
      <c r="IXJ339" s="14"/>
      <c r="IXK339" s="3"/>
      <c r="IXL339" s="14"/>
      <c r="IXM339" s="3"/>
      <c r="IXN339" s="14"/>
      <c r="IXO339" s="3"/>
      <c r="IXP339" s="14"/>
      <c r="IXQ339" s="3"/>
      <c r="IXR339" s="14"/>
      <c r="IXS339" s="3"/>
      <c r="IXT339" s="14"/>
      <c r="IXU339" s="3"/>
      <c r="IXV339" s="14"/>
      <c r="IXW339" s="3"/>
      <c r="IXX339" s="14"/>
      <c r="IXY339" s="3"/>
      <c r="IXZ339" s="14"/>
      <c r="IYA339" s="3"/>
      <c r="IYB339" s="14"/>
      <c r="IYC339" s="3"/>
      <c r="IYD339" s="14"/>
      <c r="IYE339" s="3"/>
      <c r="IYF339" s="14"/>
      <c r="IYG339" s="3"/>
      <c r="IYH339" s="14"/>
      <c r="IYI339" s="3"/>
      <c r="IYJ339" s="14"/>
      <c r="IYK339" s="3"/>
      <c r="IYL339" s="14"/>
      <c r="IYM339" s="3"/>
      <c r="IYN339" s="14"/>
      <c r="IYO339" s="3"/>
      <c r="IYP339" s="14"/>
      <c r="IYQ339" s="3"/>
      <c r="IYR339" s="14"/>
      <c r="IYS339" s="3"/>
      <c r="IYT339" s="14"/>
      <c r="IYU339" s="3"/>
      <c r="IYV339" s="14"/>
      <c r="IYW339" s="3"/>
      <c r="IYX339" s="14"/>
      <c r="IYY339" s="3"/>
      <c r="IYZ339" s="14"/>
      <c r="IZA339" s="3"/>
      <c r="IZB339" s="14"/>
      <c r="IZC339" s="3"/>
      <c r="IZD339" s="14"/>
      <c r="IZE339" s="3"/>
      <c r="IZF339" s="14"/>
      <c r="IZG339" s="3"/>
      <c r="IZH339" s="14"/>
      <c r="IZI339" s="3"/>
      <c r="IZJ339" s="14"/>
      <c r="IZK339" s="3"/>
      <c r="IZL339" s="14"/>
      <c r="IZM339" s="3"/>
      <c r="IZN339" s="14"/>
      <c r="IZO339" s="3"/>
      <c r="IZP339" s="14"/>
      <c r="IZQ339" s="3"/>
      <c r="IZR339" s="14"/>
      <c r="IZS339" s="3"/>
      <c r="IZT339" s="14"/>
      <c r="IZU339" s="3"/>
      <c r="IZV339" s="14"/>
      <c r="IZW339" s="3"/>
      <c r="IZX339" s="14"/>
      <c r="IZY339" s="3"/>
      <c r="IZZ339" s="14"/>
      <c r="JAA339" s="3"/>
      <c r="JAB339" s="14"/>
      <c r="JAC339" s="3"/>
      <c r="JAD339" s="14"/>
      <c r="JAE339" s="3"/>
      <c r="JAF339" s="14"/>
      <c r="JAG339" s="3"/>
      <c r="JAH339" s="14"/>
      <c r="JAI339" s="3"/>
      <c r="JAJ339" s="14"/>
      <c r="JAK339" s="3"/>
      <c r="JAL339" s="14"/>
      <c r="JAM339" s="3"/>
      <c r="JAN339" s="14"/>
      <c r="JAO339" s="3"/>
      <c r="JAP339" s="14"/>
      <c r="JAQ339" s="3"/>
      <c r="JAR339" s="14"/>
      <c r="JAS339" s="3"/>
      <c r="JAT339" s="14"/>
      <c r="JAU339" s="3"/>
      <c r="JAV339" s="14"/>
      <c r="JAW339" s="3"/>
      <c r="JAX339" s="14"/>
      <c r="JAY339" s="3"/>
      <c r="JAZ339" s="14"/>
      <c r="JBA339" s="3"/>
      <c r="JBB339" s="14"/>
      <c r="JBC339" s="3"/>
      <c r="JBD339" s="14"/>
      <c r="JBE339" s="3"/>
      <c r="JBF339" s="14"/>
      <c r="JBG339" s="3"/>
      <c r="JBH339" s="14"/>
      <c r="JBI339" s="3"/>
      <c r="JBJ339" s="14"/>
      <c r="JBK339" s="3"/>
      <c r="JBL339" s="14"/>
      <c r="JBM339" s="3"/>
      <c r="JBN339" s="14"/>
      <c r="JBO339" s="3"/>
      <c r="JBP339" s="14"/>
      <c r="JBQ339" s="3"/>
      <c r="JBR339" s="14"/>
      <c r="JBS339" s="3"/>
      <c r="JBT339" s="14"/>
      <c r="JBU339" s="3"/>
      <c r="JBV339" s="14"/>
      <c r="JBW339" s="3"/>
      <c r="JBX339" s="14"/>
      <c r="JBY339" s="3"/>
      <c r="JBZ339" s="14"/>
      <c r="JCA339" s="3"/>
      <c r="JCB339" s="14"/>
      <c r="JCC339" s="3"/>
      <c r="JCD339" s="14"/>
      <c r="JCE339" s="3"/>
      <c r="JCF339" s="14"/>
      <c r="JCG339" s="3"/>
      <c r="JCH339" s="14"/>
      <c r="JCI339" s="3"/>
      <c r="JCJ339" s="14"/>
      <c r="JCK339" s="3"/>
      <c r="JCL339" s="14"/>
      <c r="JCM339" s="3"/>
      <c r="JCN339" s="14"/>
      <c r="JCO339" s="3"/>
      <c r="JCP339" s="14"/>
      <c r="JCQ339" s="3"/>
      <c r="JCR339" s="14"/>
      <c r="JCS339" s="3"/>
      <c r="JCT339" s="14"/>
      <c r="JCU339" s="3"/>
      <c r="JCV339" s="14"/>
      <c r="JCW339" s="3"/>
      <c r="JCX339" s="14"/>
      <c r="JCY339" s="3"/>
      <c r="JCZ339" s="14"/>
      <c r="JDA339" s="3"/>
      <c r="JDB339" s="14"/>
      <c r="JDC339" s="3"/>
      <c r="JDD339" s="14"/>
      <c r="JDE339" s="3"/>
      <c r="JDF339" s="14"/>
      <c r="JDG339" s="3"/>
      <c r="JDH339" s="14"/>
      <c r="JDI339" s="3"/>
      <c r="JDJ339" s="14"/>
      <c r="JDK339" s="3"/>
      <c r="JDL339" s="14"/>
      <c r="JDM339" s="3"/>
      <c r="JDN339" s="14"/>
      <c r="JDO339" s="3"/>
      <c r="JDP339" s="14"/>
      <c r="JDQ339" s="3"/>
      <c r="JDR339" s="14"/>
      <c r="JDS339" s="3"/>
      <c r="JDT339" s="14"/>
      <c r="JDU339" s="3"/>
      <c r="JDV339" s="14"/>
      <c r="JDW339" s="3"/>
      <c r="JDX339" s="14"/>
      <c r="JDY339" s="3"/>
      <c r="JDZ339" s="14"/>
      <c r="JEA339" s="3"/>
      <c r="JEB339" s="14"/>
      <c r="JEC339" s="3"/>
      <c r="JED339" s="14"/>
      <c r="JEE339" s="3"/>
      <c r="JEF339" s="14"/>
      <c r="JEG339" s="3"/>
      <c r="JEH339" s="14"/>
      <c r="JEI339" s="3"/>
      <c r="JEJ339" s="14"/>
      <c r="JEK339" s="3"/>
      <c r="JEL339" s="14"/>
      <c r="JEM339" s="3"/>
      <c r="JEN339" s="14"/>
      <c r="JEO339" s="3"/>
      <c r="JEP339" s="14"/>
      <c r="JEQ339" s="3"/>
      <c r="JER339" s="14"/>
      <c r="JES339" s="3"/>
      <c r="JET339" s="14"/>
      <c r="JEU339" s="3"/>
      <c r="JEV339" s="14"/>
      <c r="JEW339" s="3"/>
      <c r="JEX339" s="14"/>
      <c r="JEY339" s="3"/>
      <c r="JEZ339" s="14"/>
      <c r="JFA339" s="3"/>
      <c r="JFB339" s="14"/>
      <c r="JFC339" s="3"/>
      <c r="JFD339" s="14"/>
      <c r="JFE339" s="3"/>
      <c r="JFF339" s="14"/>
      <c r="JFG339" s="3"/>
      <c r="JFH339" s="14"/>
      <c r="JFI339" s="3"/>
      <c r="JFJ339" s="14"/>
      <c r="JFK339" s="3"/>
      <c r="JFL339" s="14"/>
      <c r="JFM339" s="3"/>
      <c r="JFN339" s="14"/>
      <c r="JFO339" s="3"/>
      <c r="JFP339" s="14"/>
      <c r="JFQ339" s="3"/>
      <c r="JFR339" s="14"/>
      <c r="JFS339" s="3"/>
      <c r="JFT339" s="14"/>
      <c r="JFU339" s="3"/>
      <c r="JFV339" s="14"/>
      <c r="JFW339" s="3"/>
      <c r="JFX339" s="14"/>
      <c r="JFY339" s="3"/>
      <c r="JFZ339" s="14"/>
      <c r="JGA339" s="3"/>
      <c r="JGB339" s="14"/>
      <c r="JGC339" s="3"/>
      <c r="JGD339" s="14"/>
      <c r="JGE339" s="3"/>
      <c r="JGF339" s="14"/>
      <c r="JGG339" s="3"/>
      <c r="JGH339" s="14"/>
      <c r="JGI339" s="3"/>
      <c r="JGJ339" s="14"/>
      <c r="JGK339" s="3"/>
      <c r="JGL339" s="14"/>
      <c r="JGM339" s="3"/>
      <c r="JGN339" s="14"/>
      <c r="JGO339" s="3"/>
      <c r="JGP339" s="14"/>
      <c r="JGQ339" s="3"/>
      <c r="JGR339" s="14"/>
      <c r="JGS339" s="3"/>
      <c r="JGT339" s="14"/>
      <c r="JGU339" s="3"/>
      <c r="JGV339" s="14"/>
      <c r="JGW339" s="3"/>
      <c r="JGX339" s="14"/>
      <c r="JGY339" s="3"/>
      <c r="JGZ339" s="14"/>
      <c r="JHA339" s="3"/>
      <c r="JHB339" s="14"/>
      <c r="JHC339" s="3"/>
      <c r="JHD339" s="14"/>
      <c r="JHE339" s="3"/>
      <c r="JHF339" s="14"/>
      <c r="JHG339" s="3"/>
      <c r="JHH339" s="14"/>
      <c r="JHI339" s="3"/>
      <c r="JHJ339" s="14"/>
      <c r="JHK339" s="3"/>
      <c r="JHL339" s="14"/>
      <c r="JHM339" s="3"/>
      <c r="JHN339" s="14"/>
      <c r="JHO339" s="3"/>
      <c r="JHP339" s="14"/>
      <c r="JHQ339" s="3"/>
      <c r="JHR339" s="14"/>
      <c r="JHS339" s="3"/>
      <c r="JHT339" s="14"/>
      <c r="JHU339" s="3"/>
      <c r="JHV339" s="14"/>
      <c r="JHW339" s="3"/>
      <c r="JHX339" s="14"/>
      <c r="JHY339" s="3"/>
      <c r="JHZ339" s="14"/>
      <c r="JIA339" s="3"/>
      <c r="JIB339" s="14"/>
      <c r="JIC339" s="3"/>
      <c r="JID339" s="14"/>
      <c r="JIE339" s="3"/>
      <c r="JIF339" s="14"/>
      <c r="JIG339" s="3"/>
      <c r="JIH339" s="14"/>
      <c r="JII339" s="3"/>
      <c r="JIJ339" s="14"/>
      <c r="JIK339" s="3"/>
      <c r="JIL339" s="14"/>
      <c r="JIM339" s="3"/>
      <c r="JIN339" s="14"/>
      <c r="JIO339" s="3"/>
      <c r="JIP339" s="14"/>
      <c r="JIQ339" s="3"/>
      <c r="JIR339" s="14"/>
      <c r="JIS339" s="3"/>
      <c r="JIT339" s="14"/>
      <c r="JIU339" s="3"/>
      <c r="JIV339" s="14"/>
      <c r="JIW339" s="3"/>
      <c r="JIX339" s="14"/>
      <c r="JIY339" s="3"/>
      <c r="JIZ339" s="14"/>
      <c r="JJA339" s="3"/>
      <c r="JJB339" s="14"/>
      <c r="JJC339" s="3"/>
      <c r="JJD339" s="14"/>
      <c r="JJE339" s="3"/>
      <c r="JJF339" s="14"/>
      <c r="JJG339" s="3"/>
      <c r="JJH339" s="14"/>
      <c r="JJI339" s="3"/>
      <c r="JJJ339" s="14"/>
      <c r="JJK339" s="3"/>
      <c r="JJL339" s="14"/>
      <c r="JJM339" s="3"/>
      <c r="JJN339" s="14"/>
      <c r="JJO339" s="3"/>
      <c r="JJP339" s="14"/>
      <c r="JJQ339" s="3"/>
      <c r="JJR339" s="14"/>
      <c r="JJS339" s="3"/>
      <c r="JJT339" s="14"/>
      <c r="JJU339" s="3"/>
      <c r="JJV339" s="14"/>
      <c r="JJW339" s="3"/>
      <c r="JJX339" s="14"/>
      <c r="JJY339" s="3"/>
      <c r="JJZ339" s="14"/>
      <c r="JKA339" s="3"/>
      <c r="JKB339" s="14"/>
      <c r="JKC339" s="3"/>
      <c r="JKD339" s="14"/>
      <c r="JKE339" s="3"/>
      <c r="JKF339" s="14"/>
      <c r="JKG339" s="3"/>
      <c r="JKH339" s="14"/>
      <c r="JKI339" s="3"/>
      <c r="JKJ339" s="14"/>
      <c r="JKK339" s="3"/>
      <c r="JKL339" s="14"/>
      <c r="JKM339" s="3"/>
      <c r="JKN339" s="14"/>
      <c r="JKO339" s="3"/>
      <c r="JKP339" s="14"/>
      <c r="JKQ339" s="3"/>
      <c r="JKR339" s="14"/>
      <c r="JKS339" s="3"/>
      <c r="JKT339" s="14"/>
      <c r="JKU339" s="3"/>
      <c r="JKV339" s="14"/>
      <c r="JKW339" s="3"/>
      <c r="JKX339" s="14"/>
      <c r="JKY339" s="3"/>
      <c r="JKZ339" s="14"/>
      <c r="JLA339" s="3"/>
      <c r="JLB339" s="14"/>
      <c r="JLC339" s="3"/>
      <c r="JLD339" s="14"/>
      <c r="JLE339" s="3"/>
      <c r="JLF339" s="14"/>
      <c r="JLG339" s="3"/>
      <c r="JLH339" s="14"/>
      <c r="JLI339" s="3"/>
      <c r="JLJ339" s="14"/>
      <c r="JLK339" s="3"/>
      <c r="JLL339" s="14"/>
      <c r="JLM339" s="3"/>
      <c r="JLN339" s="14"/>
      <c r="JLO339" s="3"/>
      <c r="JLP339" s="14"/>
      <c r="JLQ339" s="3"/>
      <c r="JLR339" s="14"/>
      <c r="JLS339" s="3"/>
      <c r="JLT339" s="14"/>
      <c r="JLU339" s="3"/>
      <c r="JLV339" s="14"/>
      <c r="JLW339" s="3"/>
      <c r="JLX339" s="14"/>
      <c r="JLY339" s="3"/>
      <c r="JLZ339" s="14"/>
      <c r="JMA339" s="3"/>
      <c r="JMB339" s="14"/>
      <c r="JMC339" s="3"/>
      <c r="JMD339" s="14"/>
      <c r="JME339" s="3"/>
      <c r="JMF339" s="14"/>
      <c r="JMG339" s="3"/>
      <c r="JMH339" s="14"/>
      <c r="JMI339" s="3"/>
      <c r="JMJ339" s="14"/>
      <c r="JMK339" s="3"/>
      <c r="JML339" s="14"/>
      <c r="JMM339" s="3"/>
      <c r="JMN339" s="14"/>
      <c r="JMO339" s="3"/>
      <c r="JMP339" s="14"/>
      <c r="JMQ339" s="3"/>
      <c r="JMR339" s="14"/>
      <c r="JMS339" s="3"/>
      <c r="JMT339" s="14"/>
      <c r="JMU339" s="3"/>
      <c r="JMV339" s="14"/>
      <c r="JMW339" s="3"/>
      <c r="JMX339" s="14"/>
      <c r="JMY339" s="3"/>
      <c r="JMZ339" s="14"/>
      <c r="JNA339" s="3"/>
      <c r="JNB339" s="14"/>
      <c r="JNC339" s="3"/>
      <c r="JND339" s="14"/>
      <c r="JNE339" s="3"/>
      <c r="JNF339" s="14"/>
      <c r="JNG339" s="3"/>
      <c r="JNH339" s="14"/>
      <c r="JNI339" s="3"/>
      <c r="JNJ339" s="14"/>
      <c r="JNK339" s="3"/>
      <c r="JNL339" s="14"/>
      <c r="JNM339" s="3"/>
      <c r="JNN339" s="14"/>
      <c r="JNO339" s="3"/>
      <c r="JNP339" s="14"/>
      <c r="JNQ339" s="3"/>
      <c r="JNR339" s="14"/>
      <c r="JNS339" s="3"/>
      <c r="JNT339" s="14"/>
      <c r="JNU339" s="3"/>
      <c r="JNV339" s="14"/>
      <c r="JNW339" s="3"/>
      <c r="JNX339" s="14"/>
      <c r="JNY339" s="3"/>
      <c r="JNZ339" s="14"/>
      <c r="JOA339" s="3"/>
      <c r="JOB339" s="14"/>
      <c r="JOC339" s="3"/>
      <c r="JOD339" s="14"/>
      <c r="JOE339" s="3"/>
      <c r="JOF339" s="14"/>
      <c r="JOG339" s="3"/>
      <c r="JOH339" s="14"/>
      <c r="JOI339" s="3"/>
      <c r="JOJ339" s="14"/>
      <c r="JOK339" s="3"/>
      <c r="JOL339" s="14"/>
      <c r="JOM339" s="3"/>
      <c r="JON339" s="14"/>
      <c r="JOO339" s="3"/>
      <c r="JOP339" s="14"/>
      <c r="JOQ339" s="3"/>
      <c r="JOR339" s="14"/>
      <c r="JOS339" s="3"/>
      <c r="JOT339" s="14"/>
      <c r="JOU339" s="3"/>
      <c r="JOV339" s="14"/>
      <c r="JOW339" s="3"/>
      <c r="JOX339" s="14"/>
      <c r="JOY339" s="3"/>
      <c r="JOZ339" s="14"/>
      <c r="JPA339" s="3"/>
      <c r="JPB339" s="14"/>
      <c r="JPC339" s="3"/>
      <c r="JPD339" s="14"/>
      <c r="JPE339" s="3"/>
      <c r="JPF339" s="14"/>
      <c r="JPG339" s="3"/>
      <c r="JPH339" s="14"/>
      <c r="JPI339" s="3"/>
      <c r="JPJ339" s="14"/>
      <c r="JPK339" s="3"/>
      <c r="JPL339" s="14"/>
      <c r="JPM339" s="3"/>
      <c r="JPN339" s="14"/>
      <c r="JPO339" s="3"/>
      <c r="JPP339" s="14"/>
      <c r="JPQ339" s="3"/>
      <c r="JPR339" s="14"/>
      <c r="JPS339" s="3"/>
      <c r="JPT339" s="14"/>
      <c r="JPU339" s="3"/>
      <c r="JPV339" s="14"/>
      <c r="JPW339" s="3"/>
      <c r="JPX339" s="14"/>
      <c r="JPY339" s="3"/>
      <c r="JPZ339" s="14"/>
      <c r="JQA339" s="3"/>
      <c r="JQB339" s="14"/>
      <c r="JQC339" s="3"/>
      <c r="JQD339" s="14"/>
      <c r="JQE339" s="3"/>
      <c r="JQF339" s="14"/>
      <c r="JQG339" s="3"/>
      <c r="JQH339" s="14"/>
      <c r="JQI339" s="3"/>
      <c r="JQJ339" s="14"/>
      <c r="JQK339" s="3"/>
      <c r="JQL339" s="14"/>
      <c r="JQM339" s="3"/>
      <c r="JQN339" s="14"/>
      <c r="JQO339" s="3"/>
      <c r="JQP339" s="14"/>
      <c r="JQQ339" s="3"/>
      <c r="JQR339" s="14"/>
      <c r="JQS339" s="3"/>
      <c r="JQT339" s="14"/>
      <c r="JQU339" s="3"/>
      <c r="JQV339" s="14"/>
      <c r="JQW339" s="3"/>
      <c r="JQX339" s="14"/>
      <c r="JQY339" s="3"/>
      <c r="JQZ339" s="14"/>
      <c r="JRA339" s="3"/>
      <c r="JRB339" s="14"/>
      <c r="JRC339" s="3"/>
      <c r="JRD339" s="14"/>
      <c r="JRE339" s="3"/>
      <c r="JRF339" s="14"/>
      <c r="JRG339" s="3"/>
      <c r="JRH339" s="14"/>
      <c r="JRI339" s="3"/>
      <c r="JRJ339" s="14"/>
      <c r="JRK339" s="3"/>
      <c r="JRL339" s="14"/>
      <c r="JRM339" s="3"/>
      <c r="JRN339" s="14"/>
      <c r="JRO339" s="3"/>
      <c r="JRP339" s="14"/>
      <c r="JRQ339" s="3"/>
      <c r="JRR339" s="14"/>
      <c r="JRS339" s="3"/>
      <c r="JRT339" s="14"/>
      <c r="JRU339" s="3"/>
      <c r="JRV339" s="14"/>
      <c r="JRW339" s="3"/>
      <c r="JRX339" s="14"/>
      <c r="JRY339" s="3"/>
      <c r="JRZ339" s="14"/>
      <c r="JSA339" s="3"/>
      <c r="JSB339" s="14"/>
      <c r="JSC339" s="3"/>
      <c r="JSD339" s="14"/>
      <c r="JSE339" s="3"/>
      <c r="JSF339" s="14"/>
      <c r="JSG339" s="3"/>
      <c r="JSH339" s="14"/>
      <c r="JSI339" s="3"/>
      <c r="JSJ339" s="14"/>
      <c r="JSK339" s="3"/>
      <c r="JSL339" s="14"/>
      <c r="JSM339" s="3"/>
      <c r="JSN339" s="14"/>
      <c r="JSO339" s="3"/>
      <c r="JSP339" s="14"/>
      <c r="JSQ339" s="3"/>
      <c r="JSR339" s="14"/>
      <c r="JSS339" s="3"/>
      <c r="JST339" s="14"/>
      <c r="JSU339" s="3"/>
      <c r="JSV339" s="14"/>
      <c r="JSW339" s="3"/>
      <c r="JSX339" s="14"/>
      <c r="JSY339" s="3"/>
      <c r="JSZ339" s="14"/>
      <c r="JTA339" s="3"/>
      <c r="JTB339" s="14"/>
      <c r="JTC339" s="3"/>
      <c r="JTD339" s="14"/>
      <c r="JTE339" s="3"/>
      <c r="JTF339" s="14"/>
      <c r="JTG339" s="3"/>
      <c r="JTH339" s="14"/>
      <c r="JTI339" s="3"/>
      <c r="JTJ339" s="14"/>
      <c r="JTK339" s="3"/>
      <c r="JTL339" s="14"/>
      <c r="JTM339" s="3"/>
      <c r="JTN339" s="14"/>
      <c r="JTO339" s="3"/>
      <c r="JTP339" s="14"/>
      <c r="JTQ339" s="3"/>
      <c r="JTR339" s="14"/>
      <c r="JTS339" s="3"/>
      <c r="JTT339" s="14"/>
      <c r="JTU339" s="3"/>
      <c r="JTV339" s="14"/>
      <c r="JTW339" s="3"/>
      <c r="JTX339" s="14"/>
      <c r="JTY339" s="3"/>
      <c r="JTZ339" s="14"/>
      <c r="JUA339" s="3"/>
      <c r="JUB339" s="14"/>
      <c r="JUC339" s="3"/>
      <c r="JUD339" s="14"/>
      <c r="JUE339" s="3"/>
      <c r="JUF339" s="14"/>
      <c r="JUG339" s="3"/>
      <c r="JUH339" s="14"/>
      <c r="JUI339" s="3"/>
      <c r="JUJ339" s="14"/>
      <c r="JUK339" s="3"/>
      <c r="JUL339" s="14"/>
      <c r="JUM339" s="3"/>
      <c r="JUN339" s="14"/>
      <c r="JUO339" s="3"/>
      <c r="JUP339" s="14"/>
      <c r="JUQ339" s="3"/>
      <c r="JUR339" s="14"/>
      <c r="JUS339" s="3"/>
      <c r="JUT339" s="14"/>
      <c r="JUU339" s="3"/>
      <c r="JUV339" s="14"/>
      <c r="JUW339" s="3"/>
      <c r="JUX339" s="14"/>
      <c r="JUY339" s="3"/>
      <c r="JUZ339" s="14"/>
      <c r="JVA339" s="3"/>
      <c r="JVB339" s="14"/>
      <c r="JVC339" s="3"/>
      <c r="JVD339" s="14"/>
      <c r="JVE339" s="3"/>
      <c r="JVF339" s="14"/>
      <c r="JVG339" s="3"/>
      <c r="JVH339" s="14"/>
      <c r="JVI339" s="3"/>
      <c r="JVJ339" s="14"/>
      <c r="JVK339" s="3"/>
      <c r="JVL339" s="14"/>
      <c r="JVM339" s="3"/>
      <c r="JVN339" s="14"/>
      <c r="JVO339" s="3"/>
      <c r="JVP339" s="14"/>
      <c r="JVQ339" s="3"/>
      <c r="JVR339" s="14"/>
      <c r="JVS339" s="3"/>
      <c r="JVT339" s="14"/>
      <c r="JVU339" s="3"/>
      <c r="JVV339" s="14"/>
      <c r="JVW339" s="3"/>
      <c r="JVX339" s="14"/>
      <c r="JVY339" s="3"/>
      <c r="JVZ339" s="14"/>
      <c r="JWA339" s="3"/>
      <c r="JWB339" s="14"/>
      <c r="JWC339" s="3"/>
      <c r="JWD339" s="14"/>
      <c r="JWE339" s="3"/>
      <c r="JWF339" s="14"/>
      <c r="JWG339" s="3"/>
      <c r="JWH339" s="14"/>
      <c r="JWI339" s="3"/>
      <c r="JWJ339" s="14"/>
      <c r="JWK339" s="3"/>
      <c r="JWL339" s="14"/>
      <c r="JWM339" s="3"/>
      <c r="JWN339" s="14"/>
      <c r="JWO339" s="3"/>
      <c r="JWP339" s="14"/>
      <c r="JWQ339" s="3"/>
      <c r="JWR339" s="14"/>
      <c r="JWS339" s="3"/>
      <c r="JWT339" s="14"/>
      <c r="JWU339" s="3"/>
      <c r="JWV339" s="14"/>
      <c r="JWW339" s="3"/>
      <c r="JWX339" s="14"/>
      <c r="JWY339" s="3"/>
      <c r="JWZ339" s="14"/>
      <c r="JXA339" s="3"/>
      <c r="JXB339" s="14"/>
      <c r="JXC339" s="3"/>
      <c r="JXD339" s="14"/>
      <c r="JXE339" s="3"/>
      <c r="JXF339" s="14"/>
      <c r="JXG339" s="3"/>
      <c r="JXH339" s="14"/>
      <c r="JXI339" s="3"/>
      <c r="JXJ339" s="14"/>
      <c r="JXK339" s="3"/>
      <c r="JXL339" s="14"/>
      <c r="JXM339" s="3"/>
      <c r="JXN339" s="14"/>
      <c r="JXO339" s="3"/>
      <c r="JXP339" s="14"/>
      <c r="JXQ339" s="3"/>
      <c r="JXR339" s="14"/>
      <c r="JXS339" s="3"/>
      <c r="JXT339" s="14"/>
      <c r="JXU339" s="3"/>
      <c r="JXV339" s="14"/>
      <c r="JXW339" s="3"/>
      <c r="JXX339" s="14"/>
      <c r="JXY339" s="3"/>
      <c r="JXZ339" s="14"/>
      <c r="JYA339" s="3"/>
      <c r="JYB339" s="14"/>
      <c r="JYC339" s="3"/>
      <c r="JYD339" s="14"/>
      <c r="JYE339" s="3"/>
      <c r="JYF339" s="14"/>
      <c r="JYG339" s="3"/>
      <c r="JYH339" s="14"/>
      <c r="JYI339" s="3"/>
      <c r="JYJ339" s="14"/>
      <c r="JYK339" s="3"/>
      <c r="JYL339" s="14"/>
      <c r="JYM339" s="3"/>
      <c r="JYN339" s="14"/>
      <c r="JYO339" s="3"/>
      <c r="JYP339" s="14"/>
      <c r="JYQ339" s="3"/>
      <c r="JYR339" s="14"/>
      <c r="JYS339" s="3"/>
      <c r="JYT339" s="14"/>
      <c r="JYU339" s="3"/>
      <c r="JYV339" s="14"/>
      <c r="JYW339" s="3"/>
      <c r="JYX339" s="14"/>
      <c r="JYY339" s="3"/>
      <c r="JYZ339" s="14"/>
      <c r="JZA339" s="3"/>
      <c r="JZB339" s="14"/>
      <c r="JZC339" s="3"/>
      <c r="JZD339" s="14"/>
      <c r="JZE339" s="3"/>
      <c r="JZF339" s="14"/>
      <c r="JZG339" s="3"/>
      <c r="JZH339" s="14"/>
      <c r="JZI339" s="3"/>
      <c r="JZJ339" s="14"/>
      <c r="JZK339" s="3"/>
      <c r="JZL339" s="14"/>
      <c r="JZM339" s="3"/>
      <c r="JZN339" s="14"/>
      <c r="JZO339" s="3"/>
      <c r="JZP339" s="14"/>
      <c r="JZQ339" s="3"/>
      <c r="JZR339" s="14"/>
      <c r="JZS339" s="3"/>
      <c r="JZT339" s="14"/>
      <c r="JZU339" s="3"/>
      <c r="JZV339" s="14"/>
      <c r="JZW339" s="3"/>
      <c r="JZX339" s="14"/>
      <c r="JZY339" s="3"/>
      <c r="JZZ339" s="14"/>
      <c r="KAA339" s="3"/>
      <c r="KAB339" s="14"/>
      <c r="KAC339" s="3"/>
      <c r="KAD339" s="14"/>
      <c r="KAE339" s="3"/>
      <c r="KAF339" s="14"/>
      <c r="KAG339" s="3"/>
      <c r="KAH339" s="14"/>
      <c r="KAI339" s="3"/>
      <c r="KAJ339" s="14"/>
      <c r="KAK339" s="3"/>
      <c r="KAL339" s="14"/>
      <c r="KAM339" s="3"/>
      <c r="KAN339" s="14"/>
      <c r="KAO339" s="3"/>
      <c r="KAP339" s="14"/>
      <c r="KAQ339" s="3"/>
      <c r="KAR339" s="14"/>
      <c r="KAS339" s="3"/>
      <c r="KAT339" s="14"/>
      <c r="KAU339" s="3"/>
      <c r="KAV339" s="14"/>
      <c r="KAW339" s="3"/>
      <c r="KAX339" s="14"/>
      <c r="KAY339" s="3"/>
      <c r="KAZ339" s="14"/>
      <c r="KBA339" s="3"/>
      <c r="KBB339" s="14"/>
      <c r="KBC339" s="3"/>
      <c r="KBD339" s="14"/>
      <c r="KBE339" s="3"/>
      <c r="KBF339" s="14"/>
      <c r="KBG339" s="3"/>
      <c r="KBH339" s="14"/>
      <c r="KBI339" s="3"/>
      <c r="KBJ339" s="14"/>
      <c r="KBK339" s="3"/>
      <c r="KBL339" s="14"/>
      <c r="KBM339" s="3"/>
      <c r="KBN339" s="14"/>
      <c r="KBO339" s="3"/>
      <c r="KBP339" s="14"/>
      <c r="KBQ339" s="3"/>
      <c r="KBR339" s="14"/>
      <c r="KBS339" s="3"/>
      <c r="KBT339" s="14"/>
      <c r="KBU339" s="3"/>
      <c r="KBV339" s="14"/>
      <c r="KBW339" s="3"/>
      <c r="KBX339" s="14"/>
      <c r="KBY339" s="3"/>
      <c r="KBZ339" s="14"/>
      <c r="KCA339" s="3"/>
      <c r="KCB339" s="14"/>
      <c r="KCC339" s="3"/>
      <c r="KCD339" s="14"/>
      <c r="KCE339" s="3"/>
      <c r="KCF339" s="14"/>
      <c r="KCG339" s="3"/>
      <c r="KCH339" s="14"/>
      <c r="KCI339" s="3"/>
      <c r="KCJ339" s="14"/>
      <c r="KCK339" s="3"/>
      <c r="KCL339" s="14"/>
      <c r="KCM339" s="3"/>
      <c r="KCN339" s="14"/>
      <c r="KCO339" s="3"/>
      <c r="KCP339" s="14"/>
      <c r="KCQ339" s="3"/>
      <c r="KCR339" s="14"/>
      <c r="KCS339" s="3"/>
      <c r="KCT339" s="14"/>
      <c r="KCU339" s="3"/>
      <c r="KCV339" s="14"/>
      <c r="KCW339" s="3"/>
      <c r="KCX339" s="14"/>
      <c r="KCY339" s="3"/>
      <c r="KCZ339" s="14"/>
      <c r="KDA339" s="3"/>
      <c r="KDB339" s="14"/>
      <c r="KDC339" s="3"/>
      <c r="KDD339" s="14"/>
      <c r="KDE339" s="3"/>
      <c r="KDF339" s="14"/>
      <c r="KDG339" s="3"/>
      <c r="KDH339" s="14"/>
      <c r="KDI339" s="3"/>
      <c r="KDJ339" s="14"/>
      <c r="KDK339" s="3"/>
      <c r="KDL339" s="14"/>
      <c r="KDM339" s="3"/>
      <c r="KDN339" s="14"/>
      <c r="KDO339" s="3"/>
      <c r="KDP339" s="14"/>
      <c r="KDQ339" s="3"/>
      <c r="KDR339" s="14"/>
      <c r="KDS339" s="3"/>
      <c r="KDT339" s="14"/>
      <c r="KDU339" s="3"/>
      <c r="KDV339" s="14"/>
      <c r="KDW339" s="3"/>
      <c r="KDX339" s="14"/>
      <c r="KDY339" s="3"/>
      <c r="KDZ339" s="14"/>
      <c r="KEA339" s="3"/>
      <c r="KEB339" s="14"/>
      <c r="KEC339" s="3"/>
      <c r="KED339" s="14"/>
      <c r="KEE339" s="3"/>
      <c r="KEF339" s="14"/>
      <c r="KEG339" s="3"/>
      <c r="KEH339" s="14"/>
      <c r="KEI339" s="3"/>
      <c r="KEJ339" s="14"/>
      <c r="KEK339" s="3"/>
      <c r="KEL339" s="14"/>
      <c r="KEM339" s="3"/>
      <c r="KEN339" s="14"/>
      <c r="KEO339" s="3"/>
      <c r="KEP339" s="14"/>
      <c r="KEQ339" s="3"/>
      <c r="KER339" s="14"/>
      <c r="KES339" s="3"/>
      <c r="KET339" s="14"/>
      <c r="KEU339" s="3"/>
      <c r="KEV339" s="14"/>
      <c r="KEW339" s="3"/>
      <c r="KEX339" s="14"/>
      <c r="KEY339" s="3"/>
      <c r="KEZ339" s="14"/>
      <c r="KFA339" s="3"/>
      <c r="KFB339" s="14"/>
      <c r="KFC339" s="3"/>
      <c r="KFD339" s="14"/>
      <c r="KFE339" s="3"/>
      <c r="KFF339" s="14"/>
      <c r="KFG339" s="3"/>
      <c r="KFH339" s="14"/>
      <c r="KFI339" s="3"/>
      <c r="KFJ339" s="14"/>
      <c r="KFK339" s="3"/>
      <c r="KFL339" s="14"/>
      <c r="KFM339" s="3"/>
      <c r="KFN339" s="14"/>
      <c r="KFO339" s="3"/>
      <c r="KFP339" s="14"/>
      <c r="KFQ339" s="3"/>
      <c r="KFR339" s="14"/>
      <c r="KFS339" s="3"/>
      <c r="KFT339" s="14"/>
      <c r="KFU339" s="3"/>
      <c r="KFV339" s="14"/>
      <c r="KFW339" s="3"/>
      <c r="KFX339" s="14"/>
      <c r="KFY339" s="3"/>
      <c r="KFZ339" s="14"/>
      <c r="KGA339" s="3"/>
      <c r="KGB339" s="14"/>
      <c r="KGC339" s="3"/>
      <c r="KGD339" s="14"/>
      <c r="KGE339" s="3"/>
      <c r="KGF339" s="14"/>
      <c r="KGG339" s="3"/>
      <c r="KGH339" s="14"/>
      <c r="KGI339" s="3"/>
      <c r="KGJ339" s="14"/>
      <c r="KGK339" s="3"/>
      <c r="KGL339" s="14"/>
      <c r="KGM339" s="3"/>
      <c r="KGN339" s="14"/>
      <c r="KGO339" s="3"/>
      <c r="KGP339" s="14"/>
      <c r="KGQ339" s="3"/>
      <c r="KGR339" s="14"/>
      <c r="KGS339" s="3"/>
      <c r="KGT339" s="14"/>
      <c r="KGU339" s="3"/>
      <c r="KGV339" s="14"/>
      <c r="KGW339" s="3"/>
      <c r="KGX339" s="14"/>
      <c r="KGY339" s="3"/>
      <c r="KGZ339" s="14"/>
      <c r="KHA339" s="3"/>
      <c r="KHB339" s="14"/>
      <c r="KHC339" s="3"/>
      <c r="KHD339" s="14"/>
      <c r="KHE339" s="3"/>
      <c r="KHF339" s="14"/>
      <c r="KHG339" s="3"/>
      <c r="KHH339" s="14"/>
      <c r="KHI339" s="3"/>
      <c r="KHJ339" s="14"/>
      <c r="KHK339" s="3"/>
      <c r="KHL339" s="14"/>
      <c r="KHM339" s="3"/>
      <c r="KHN339" s="14"/>
      <c r="KHO339" s="3"/>
      <c r="KHP339" s="14"/>
      <c r="KHQ339" s="3"/>
      <c r="KHR339" s="14"/>
      <c r="KHS339" s="3"/>
      <c r="KHT339" s="14"/>
      <c r="KHU339" s="3"/>
      <c r="KHV339" s="14"/>
      <c r="KHW339" s="3"/>
      <c r="KHX339" s="14"/>
      <c r="KHY339" s="3"/>
      <c r="KHZ339" s="14"/>
      <c r="KIA339" s="3"/>
      <c r="KIB339" s="14"/>
      <c r="KIC339" s="3"/>
      <c r="KID339" s="14"/>
      <c r="KIE339" s="3"/>
      <c r="KIF339" s="14"/>
      <c r="KIG339" s="3"/>
      <c r="KIH339" s="14"/>
      <c r="KII339" s="3"/>
      <c r="KIJ339" s="14"/>
      <c r="KIK339" s="3"/>
      <c r="KIL339" s="14"/>
      <c r="KIM339" s="3"/>
      <c r="KIN339" s="14"/>
      <c r="KIO339" s="3"/>
      <c r="KIP339" s="14"/>
      <c r="KIQ339" s="3"/>
      <c r="KIR339" s="14"/>
      <c r="KIS339" s="3"/>
      <c r="KIT339" s="14"/>
      <c r="KIU339" s="3"/>
      <c r="KIV339" s="14"/>
      <c r="KIW339" s="3"/>
      <c r="KIX339" s="14"/>
      <c r="KIY339" s="3"/>
      <c r="KIZ339" s="14"/>
      <c r="KJA339" s="3"/>
      <c r="KJB339" s="14"/>
      <c r="KJC339" s="3"/>
      <c r="KJD339" s="14"/>
      <c r="KJE339" s="3"/>
      <c r="KJF339" s="14"/>
      <c r="KJG339" s="3"/>
      <c r="KJH339" s="14"/>
      <c r="KJI339" s="3"/>
      <c r="KJJ339" s="14"/>
      <c r="KJK339" s="3"/>
      <c r="KJL339" s="14"/>
      <c r="KJM339" s="3"/>
      <c r="KJN339" s="14"/>
      <c r="KJO339" s="3"/>
      <c r="KJP339" s="14"/>
      <c r="KJQ339" s="3"/>
      <c r="KJR339" s="14"/>
      <c r="KJS339" s="3"/>
      <c r="KJT339" s="14"/>
      <c r="KJU339" s="3"/>
      <c r="KJV339" s="14"/>
      <c r="KJW339" s="3"/>
      <c r="KJX339" s="14"/>
      <c r="KJY339" s="3"/>
      <c r="KJZ339" s="14"/>
      <c r="KKA339" s="3"/>
      <c r="KKB339" s="14"/>
      <c r="KKC339" s="3"/>
      <c r="KKD339" s="14"/>
      <c r="KKE339" s="3"/>
      <c r="KKF339" s="14"/>
      <c r="KKG339" s="3"/>
      <c r="KKH339" s="14"/>
      <c r="KKI339" s="3"/>
      <c r="KKJ339" s="14"/>
      <c r="KKK339" s="3"/>
      <c r="KKL339" s="14"/>
      <c r="KKM339" s="3"/>
      <c r="KKN339" s="14"/>
      <c r="KKO339" s="3"/>
      <c r="KKP339" s="14"/>
      <c r="KKQ339" s="3"/>
      <c r="KKR339" s="14"/>
      <c r="KKS339" s="3"/>
      <c r="KKT339" s="14"/>
      <c r="KKU339" s="3"/>
      <c r="KKV339" s="14"/>
      <c r="KKW339" s="3"/>
      <c r="KKX339" s="14"/>
      <c r="KKY339" s="3"/>
      <c r="KKZ339" s="14"/>
      <c r="KLA339" s="3"/>
      <c r="KLB339" s="14"/>
      <c r="KLC339" s="3"/>
      <c r="KLD339" s="14"/>
      <c r="KLE339" s="3"/>
      <c r="KLF339" s="14"/>
      <c r="KLG339" s="3"/>
      <c r="KLH339" s="14"/>
      <c r="KLI339" s="3"/>
      <c r="KLJ339" s="14"/>
      <c r="KLK339" s="3"/>
      <c r="KLL339" s="14"/>
      <c r="KLM339" s="3"/>
      <c r="KLN339" s="14"/>
      <c r="KLO339" s="3"/>
      <c r="KLP339" s="14"/>
      <c r="KLQ339" s="3"/>
      <c r="KLR339" s="14"/>
      <c r="KLS339" s="3"/>
      <c r="KLT339" s="14"/>
      <c r="KLU339" s="3"/>
      <c r="KLV339" s="14"/>
      <c r="KLW339" s="3"/>
      <c r="KLX339" s="14"/>
      <c r="KLY339" s="3"/>
      <c r="KLZ339" s="14"/>
      <c r="KMA339" s="3"/>
      <c r="KMB339" s="14"/>
      <c r="KMC339" s="3"/>
      <c r="KMD339" s="14"/>
      <c r="KME339" s="3"/>
      <c r="KMF339" s="14"/>
      <c r="KMG339" s="3"/>
      <c r="KMH339" s="14"/>
      <c r="KMI339" s="3"/>
      <c r="KMJ339" s="14"/>
      <c r="KMK339" s="3"/>
      <c r="KML339" s="14"/>
      <c r="KMM339" s="3"/>
      <c r="KMN339" s="14"/>
      <c r="KMO339" s="3"/>
      <c r="KMP339" s="14"/>
      <c r="KMQ339" s="3"/>
      <c r="KMR339" s="14"/>
      <c r="KMS339" s="3"/>
      <c r="KMT339" s="14"/>
      <c r="KMU339" s="3"/>
      <c r="KMV339" s="14"/>
      <c r="KMW339" s="3"/>
      <c r="KMX339" s="14"/>
      <c r="KMY339" s="3"/>
      <c r="KMZ339" s="14"/>
      <c r="KNA339" s="3"/>
      <c r="KNB339" s="14"/>
      <c r="KNC339" s="3"/>
      <c r="KND339" s="14"/>
      <c r="KNE339" s="3"/>
      <c r="KNF339" s="14"/>
      <c r="KNG339" s="3"/>
      <c r="KNH339" s="14"/>
      <c r="KNI339" s="3"/>
      <c r="KNJ339" s="14"/>
      <c r="KNK339" s="3"/>
      <c r="KNL339" s="14"/>
      <c r="KNM339" s="3"/>
      <c r="KNN339" s="14"/>
      <c r="KNO339" s="3"/>
      <c r="KNP339" s="14"/>
      <c r="KNQ339" s="3"/>
      <c r="KNR339" s="14"/>
      <c r="KNS339" s="3"/>
      <c r="KNT339" s="14"/>
      <c r="KNU339" s="3"/>
      <c r="KNV339" s="14"/>
      <c r="KNW339" s="3"/>
      <c r="KNX339" s="14"/>
      <c r="KNY339" s="3"/>
      <c r="KNZ339" s="14"/>
      <c r="KOA339" s="3"/>
      <c r="KOB339" s="14"/>
      <c r="KOC339" s="3"/>
      <c r="KOD339" s="14"/>
      <c r="KOE339" s="3"/>
      <c r="KOF339" s="14"/>
      <c r="KOG339" s="3"/>
      <c r="KOH339" s="14"/>
      <c r="KOI339" s="3"/>
      <c r="KOJ339" s="14"/>
      <c r="KOK339" s="3"/>
      <c r="KOL339" s="14"/>
      <c r="KOM339" s="3"/>
      <c r="KON339" s="14"/>
      <c r="KOO339" s="3"/>
      <c r="KOP339" s="14"/>
      <c r="KOQ339" s="3"/>
      <c r="KOR339" s="14"/>
      <c r="KOS339" s="3"/>
      <c r="KOT339" s="14"/>
      <c r="KOU339" s="3"/>
      <c r="KOV339" s="14"/>
      <c r="KOW339" s="3"/>
      <c r="KOX339" s="14"/>
      <c r="KOY339" s="3"/>
      <c r="KOZ339" s="14"/>
      <c r="KPA339" s="3"/>
      <c r="KPB339" s="14"/>
      <c r="KPC339" s="3"/>
      <c r="KPD339" s="14"/>
      <c r="KPE339" s="3"/>
      <c r="KPF339" s="14"/>
      <c r="KPG339" s="3"/>
      <c r="KPH339" s="14"/>
      <c r="KPI339" s="3"/>
      <c r="KPJ339" s="14"/>
      <c r="KPK339" s="3"/>
      <c r="KPL339" s="14"/>
      <c r="KPM339" s="3"/>
      <c r="KPN339" s="14"/>
      <c r="KPO339" s="3"/>
      <c r="KPP339" s="14"/>
      <c r="KPQ339" s="3"/>
      <c r="KPR339" s="14"/>
      <c r="KPS339" s="3"/>
      <c r="KPT339" s="14"/>
      <c r="KPU339" s="3"/>
      <c r="KPV339" s="14"/>
      <c r="KPW339" s="3"/>
      <c r="KPX339" s="14"/>
      <c r="KPY339" s="3"/>
      <c r="KPZ339" s="14"/>
      <c r="KQA339" s="3"/>
      <c r="KQB339" s="14"/>
      <c r="KQC339" s="3"/>
      <c r="KQD339" s="14"/>
      <c r="KQE339" s="3"/>
      <c r="KQF339" s="14"/>
      <c r="KQG339" s="3"/>
      <c r="KQH339" s="14"/>
      <c r="KQI339" s="3"/>
      <c r="KQJ339" s="14"/>
      <c r="KQK339" s="3"/>
      <c r="KQL339" s="14"/>
      <c r="KQM339" s="3"/>
      <c r="KQN339" s="14"/>
      <c r="KQO339" s="3"/>
      <c r="KQP339" s="14"/>
      <c r="KQQ339" s="3"/>
      <c r="KQR339" s="14"/>
      <c r="KQS339" s="3"/>
      <c r="KQT339" s="14"/>
      <c r="KQU339" s="3"/>
      <c r="KQV339" s="14"/>
      <c r="KQW339" s="3"/>
      <c r="KQX339" s="14"/>
      <c r="KQY339" s="3"/>
      <c r="KQZ339" s="14"/>
      <c r="KRA339" s="3"/>
      <c r="KRB339" s="14"/>
      <c r="KRC339" s="3"/>
      <c r="KRD339" s="14"/>
      <c r="KRE339" s="3"/>
      <c r="KRF339" s="14"/>
      <c r="KRG339" s="3"/>
      <c r="KRH339" s="14"/>
      <c r="KRI339" s="3"/>
      <c r="KRJ339" s="14"/>
      <c r="KRK339" s="3"/>
      <c r="KRL339" s="14"/>
      <c r="KRM339" s="3"/>
      <c r="KRN339" s="14"/>
      <c r="KRO339" s="3"/>
      <c r="KRP339" s="14"/>
      <c r="KRQ339" s="3"/>
      <c r="KRR339" s="14"/>
      <c r="KRS339" s="3"/>
      <c r="KRT339" s="14"/>
      <c r="KRU339" s="3"/>
      <c r="KRV339" s="14"/>
      <c r="KRW339" s="3"/>
      <c r="KRX339" s="14"/>
      <c r="KRY339" s="3"/>
      <c r="KRZ339" s="14"/>
      <c r="KSA339" s="3"/>
      <c r="KSB339" s="14"/>
      <c r="KSC339" s="3"/>
      <c r="KSD339" s="14"/>
      <c r="KSE339" s="3"/>
      <c r="KSF339" s="14"/>
      <c r="KSG339" s="3"/>
      <c r="KSH339" s="14"/>
      <c r="KSI339" s="3"/>
      <c r="KSJ339" s="14"/>
      <c r="KSK339" s="3"/>
      <c r="KSL339" s="14"/>
      <c r="KSM339" s="3"/>
      <c r="KSN339" s="14"/>
      <c r="KSO339" s="3"/>
      <c r="KSP339" s="14"/>
      <c r="KSQ339" s="3"/>
      <c r="KSR339" s="14"/>
      <c r="KSS339" s="3"/>
      <c r="KST339" s="14"/>
      <c r="KSU339" s="3"/>
      <c r="KSV339" s="14"/>
      <c r="KSW339" s="3"/>
      <c r="KSX339" s="14"/>
      <c r="KSY339" s="3"/>
      <c r="KSZ339" s="14"/>
      <c r="KTA339" s="3"/>
      <c r="KTB339" s="14"/>
      <c r="KTC339" s="3"/>
      <c r="KTD339" s="14"/>
      <c r="KTE339" s="3"/>
      <c r="KTF339" s="14"/>
      <c r="KTG339" s="3"/>
      <c r="KTH339" s="14"/>
      <c r="KTI339" s="3"/>
      <c r="KTJ339" s="14"/>
      <c r="KTK339" s="3"/>
      <c r="KTL339" s="14"/>
      <c r="KTM339" s="3"/>
      <c r="KTN339" s="14"/>
      <c r="KTO339" s="3"/>
      <c r="KTP339" s="14"/>
      <c r="KTQ339" s="3"/>
      <c r="KTR339" s="14"/>
      <c r="KTS339" s="3"/>
      <c r="KTT339" s="14"/>
      <c r="KTU339" s="3"/>
      <c r="KTV339" s="14"/>
      <c r="KTW339" s="3"/>
      <c r="KTX339" s="14"/>
      <c r="KTY339" s="3"/>
      <c r="KTZ339" s="14"/>
      <c r="KUA339" s="3"/>
      <c r="KUB339" s="14"/>
      <c r="KUC339" s="3"/>
      <c r="KUD339" s="14"/>
      <c r="KUE339" s="3"/>
      <c r="KUF339" s="14"/>
      <c r="KUG339" s="3"/>
      <c r="KUH339" s="14"/>
      <c r="KUI339" s="3"/>
      <c r="KUJ339" s="14"/>
      <c r="KUK339" s="3"/>
      <c r="KUL339" s="14"/>
      <c r="KUM339" s="3"/>
      <c r="KUN339" s="14"/>
      <c r="KUO339" s="3"/>
      <c r="KUP339" s="14"/>
      <c r="KUQ339" s="3"/>
      <c r="KUR339" s="14"/>
      <c r="KUS339" s="3"/>
      <c r="KUT339" s="14"/>
      <c r="KUU339" s="3"/>
      <c r="KUV339" s="14"/>
      <c r="KUW339" s="3"/>
      <c r="KUX339" s="14"/>
      <c r="KUY339" s="3"/>
      <c r="KUZ339" s="14"/>
      <c r="KVA339" s="3"/>
      <c r="KVB339" s="14"/>
      <c r="KVC339" s="3"/>
      <c r="KVD339" s="14"/>
      <c r="KVE339" s="3"/>
      <c r="KVF339" s="14"/>
      <c r="KVG339" s="3"/>
      <c r="KVH339" s="14"/>
      <c r="KVI339" s="3"/>
      <c r="KVJ339" s="14"/>
      <c r="KVK339" s="3"/>
      <c r="KVL339" s="14"/>
      <c r="KVM339" s="3"/>
      <c r="KVN339" s="14"/>
      <c r="KVO339" s="3"/>
      <c r="KVP339" s="14"/>
      <c r="KVQ339" s="3"/>
      <c r="KVR339" s="14"/>
      <c r="KVS339" s="3"/>
      <c r="KVT339" s="14"/>
      <c r="KVU339" s="3"/>
      <c r="KVV339" s="14"/>
      <c r="KVW339" s="3"/>
      <c r="KVX339" s="14"/>
      <c r="KVY339" s="3"/>
      <c r="KVZ339" s="14"/>
      <c r="KWA339" s="3"/>
      <c r="KWB339" s="14"/>
      <c r="KWC339" s="3"/>
      <c r="KWD339" s="14"/>
      <c r="KWE339" s="3"/>
      <c r="KWF339" s="14"/>
      <c r="KWG339" s="3"/>
      <c r="KWH339" s="14"/>
      <c r="KWI339" s="3"/>
      <c r="KWJ339" s="14"/>
      <c r="KWK339" s="3"/>
      <c r="KWL339" s="14"/>
      <c r="KWM339" s="3"/>
      <c r="KWN339" s="14"/>
      <c r="KWO339" s="3"/>
      <c r="KWP339" s="14"/>
      <c r="KWQ339" s="3"/>
      <c r="KWR339" s="14"/>
      <c r="KWS339" s="3"/>
      <c r="KWT339" s="14"/>
      <c r="KWU339" s="3"/>
      <c r="KWV339" s="14"/>
      <c r="KWW339" s="3"/>
      <c r="KWX339" s="14"/>
      <c r="KWY339" s="3"/>
      <c r="KWZ339" s="14"/>
      <c r="KXA339" s="3"/>
      <c r="KXB339" s="14"/>
      <c r="KXC339" s="3"/>
      <c r="KXD339" s="14"/>
      <c r="KXE339" s="3"/>
      <c r="KXF339" s="14"/>
      <c r="KXG339" s="3"/>
      <c r="KXH339" s="14"/>
      <c r="KXI339" s="3"/>
      <c r="KXJ339" s="14"/>
      <c r="KXK339" s="3"/>
      <c r="KXL339" s="14"/>
      <c r="KXM339" s="3"/>
      <c r="KXN339" s="14"/>
      <c r="KXO339" s="3"/>
      <c r="KXP339" s="14"/>
      <c r="KXQ339" s="3"/>
      <c r="KXR339" s="14"/>
      <c r="KXS339" s="3"/>
      <c r="KXT339" s="14"/>
      <c r="KXU339" s="3"/>
      <c r="KXV339" s="14"/>
      <c r="KXW339" s="3"/>
      <c r="KXX339" s="14"/>
      <c r="KXY339" s="3"/>
      <c r="KXZ339" s="14"/>
      <c r="KYA339" s="3"/>
      <c r="KYB339" s="14"/>
      <c r="KYC339" s="3"/>
      <c r="KYD339" s="14"/>
      <c r="KYE339" s="3"/>
      <c r="KYF339" s="14"/>
      <c r="KYG339" s="3"/>
      <c r="KYH339" s="14"/>
      <c r="KYI339" s="3"/>
      <c r="KYJ339" s="14"/>
      <c r="KYK339" s="3"/>
      <c r="KYL339" s="14"/>
      <c r="KYM339" s="3"/>
      <c r="KYN339" s="14"/>
      <c r="KYO339" s="3"/>
      <c r="KYP339" s="14"/>
      <c r="KYQ339" s="3"/>
      <c r="KYR339" s="14"/>
      <c r="KYS339" s="3"/>
      <c r="KYT339" s="14"/>
      <c r="KYU339" s="3"/>
      <c r="KYV339" s="14"/>
      <c r="KYW339" s="3"/>
      <c r="KYX339" s="14"/>
      <c r="KYY339" s="3"/>
      <c r="KYZ339" s="14"/>
      <c r="KZA339" s="3"/>
      <c r="KZB339" s="14"/>
      <c r="KZC339" s="3"/>
      <c r="KZD339" s="14"/>
      <c r="KZE339" s="3"/>
      <c r="KZF339" s="14"/>
      <c r="KZG339" s="3"/>
      <c r="KZH339" s="14"/>
      <c r="KZI339" s="3"/>
      <c r="KZJ339" s="14"/>
      <c r="KZK339" s="3"/>
      <c r="KZL339" s="14"/>
      <c r="KZM339" s="3"/>
      <c r="KZN339" s="14"/>
      <c r="KZO339" s="3"/>
      <c r="KZP339" s="14"/>
      <c r="KZQ339" s="3"/>
      <c r="KZR339" s="14"/>
      <c r="KZS339" s="3"/>
      <c r="KZT339" s="14"/>
      <c r="KZU339" s="3"/>
      <c r="KZV339" s="14"/>
      <c r="KZW339" s="3"/>
      <c r="KZX339" s="14"/>
      <c r="KZY339" s="3"/>
      <c r="KZZ339" s="14"/>
      <c r="LAA339" s="3"/>
      <c r="LAB339" s="14"/>
      <c r="LAC339" s="3"/>
      <c r="LAD339" s="14"/>
      <c r="LAE339" s="3"/>
      <c r="LAF339" s="14"/>
      <c r="LAG339" s="3"/>
      <c r="LAH339" s="14"/>
      <c r="LAI339" s="3"/>
      <c r="LAJ339" s="14"/>
      <c r="LAK339" s="3"/>
      <c r="LAL339" s="14"/>
      <c r="LAM339" s="3"/>
      <c r="LAN339" s="14"/>
      <c r="LAO339" s="3"/>
      <c r="LAP339" s="14"/>
      <c r="LAQ339" s="3"/>
      <c r="LAR339" s="14"/>
      <c r="LAS339" s="3"/>
      <c r="LAT339" s="14"/>
      <c r="LAU339" s="3"/>
      <c r="LAV339" s="14"/>
      <c r="LAW339" s="3"/>
      <c r="LAX339" s="14"/>
      <c r="LAY339" s="3"/>
      <c r="LAZ339" s="14"/>
      <c r="LBA339" s="3"/>
      <c r="LBB339" s="14"/>
      <c r="LBC339" s="3"/>
      <c r="LBD339" s="14"/>
      <c r="LBE339" s="3"/>
      <c r="LBF339" s="14"/>
      <c r="LBG339" s="3"/>
      <c r="LBH339" s="14"/>
      <c r="LBI339" s="3"/>
      <c r="LBJ339" s="14"/>
      <c r="LBK339" s="3"/>
      <c r="LBL339" s="14"/>
      <c r="LBM339" s="3"/>
      <c r="LBN339" s="14"/>
      <c r="LBO339" s="3"/>
      <c r="LBP339" s="14"/>
      <c r="LBQ339" s="3"/>
      <c r="LBR339" s="14"/>
      <c r="LBS339" s="3"/>
      <c r="LBT339" s="14"/>
      <c r="LBU339" s="3"/>
      <c r="LBV339" s="14"/>
      <c r="LBW339" s="3"/>
      <c r="LBX339" s="14"/>
      <c r="LBY339" s="3"/>
      <c r="LBZ339" s="14"/>
      <c r="LCA339" s="3"/>
      <c r="LCB339" s="14"/>
      <c r="LCC339" s="3"/>
      <c r="LCD339" s="14"/>
      <c r="LCE339" s="3"/>
      <c r="LCF339" s="14"/>
      <c r="LCG339" s="3"/>
      <c r="LCH339" s="14"/>
      <c r="LCI339" s="3"/>
      <c r="LCJ339" s="14"/>
      <c r="LCK339" s="3"/>
      <c r="LCL339" s="14"/>
      <c r="LCM339" s="3"/>
      <c r="LCN339" s="14"/>
      <c r="LCO339" s="3"/>
      <c r="LCP339" s="14"/>
      <c r="LCQ339" s="3"/>
      <c r="LCR339" s="14"/>
      <c r="LCS339" s="3"/>
      <c r="LCT339" s="14"/>
      <c r="LCU339" s="3"/>
      <c r="LCV339" s="14"/>
      <c r="LCW339" s="3"/>
      <c r="LCX339" s="14"/>
      <c r="LCY339" s="3"/>
      <c r="LCZ339" s="14"/>
      <c r="LDA339" s="3"/>
      <c r="LDB339" s="14"/>
      <c r="LDC339" s="3"/>
      <c r="LDD339" s="14"/>
      <c r="LDE339" s="3"/>
      <c r="LDF339" s="14"/>
      <c r="LDG339" s="3"/>
      <c r="LDH339" s="14"/>
      <c r="LDI339" s="3"/>
      <c r="LDJ339" s="14"/>
      <c r="LDK339" s="3"/>
      <c r="LDL339" s="14"/>
      <c r="LDM339" s="3"/>
      <c r="LDN339" s="14"/>
      <c r="LDO339" s="3"/>
      <c r="LDP339" s="14"/>
      <c r="LDQ339" s="3"/>
      <c r="LDR339" s="14"/>
      <c r="LDS339" s="3"/>
      <c r="LDT339" s="14"/>
      <c r="LDU339" s="3"/>
      <c r="LDV339" s="14"/>
      <c r="LDW339" s="3"/>
      <c r="LDX339" s="14"/>
      <c r="LDY339" s="3"/>
      <c r="LDZ339" s="14"/>
      <c r="LEA339" s="3"/>
      <c r="LEB339" s="14"/>
      <c r="LEC339" s="3"/>
      <c r="LED339" s="14"/>
      <c r="LEE339" s="3"/>
      <c r="LEF339" s="14"/>
      <c r="LEG339" s="3"/>
      <c r="LEH339" s="14"/>
      <c r="LEI339" s="3"/>
      <c r="LEJ339" s="14"/>
      <c r="LEK339" s="3"/>
      <c r="LEL339" s="14"/>
      <c r="LEM339" s="3"/>
      <c r="LEN339" s="14"/>
      <c r="LEO339" s="3"/>
      <c r="LEP339" s="14"/>
      <c r="LEQ339" s="3"/>
      <c r="LER339" s="14"/>
      <c r="LES339" s="3"/>
      <c r="LET339" s="14"/>
      <c r="LEU339" s="3"/>
      <c r="LEV339" s="14"/>
      <c r="LEW339" s="3"/>
      <c r="LEX339" s="14"/>
      <c r="LEY339" s="3"/>
      <c r="LEZ339" s="14"/>
      <c r="LFA339" s="3"/>
      <c r="LFB339" s="14"/>
      <c r="LFC339" s="3"/>
      <c r="LFD339" s="14"/>
      <c r="LFE339" s="3"/>
      <c r="LFF339" s="14"/>
      <c r="LFG339" s="3"/>
      <c r="LFH339" s="14"/>
      <c r="LFI339" s="3"/>
      <c r="LFJ339" s="14"/>
      <c r="LFK339" s="3"/>
      <c r="LFL339" s="14"/>
      <c r="LFM339" s="3"/>
      <c r="LFN339" s="14"/>
      <c r="LFO339" s="3"/>
      <c r="LFP339" s="14"/>
      <c r="LFQ339" s="3"/>
      <c r="LFR339" s="14"/>
      <c r="LFS339" s="3"/>
      <c r="LFT339" s="14"/>
      <c r="LFU339" s="3"/>
      <c r="LFV339" s="14"/>
      <c r="LFW339" s="3"/>
      <c r="LFX339" s="14"/>
      <c r="LFY339" s="3"/>
      <c r="LFZ339" s="14"/>
      <c r="LGA339" s="3"/>
      <c r="LGB339" s="14"/>
      <c r="LGC339" s="3"/>
      <c r="LGD339" s="14"/>
      <c r="LGE339" s="3"/>
      <c r="LGF339" s="14"/>
      <c r="LGG339" s="3"/>
      <c r="LGH339" s="14"/>
      <c r="LGI339" s="3"/>
      <c r="LGJ339" s="14"/>
      <c r="LGK339" s="3"/>
      <c r="LGL339" s="14"/>
      <c r="LGM339" s="3"/>
      <c r="LGN339" s="14"/>
      <c r="LGO339" s="3"/>
      <c r="LGP339" s="14"/>
      <c r="LGQ339" s="3"/>
      <c r="LGR339" s="14"/>
      <c r="LGS339" s="3"/>
      <c r="LGT339" s="14"/>
      <c r="LGU339" s="3"/>
      <c r="LGV339" s="14"/>
      <c r="LGW339" s="3"/>
      <c r="LGX339" s="14"/>
      <c r="LGY339" s="3"/>
      <c r="LGZ339" s="14"/>
      <c r="LHA339" s="3"/>
      <c r="LHB339" s="14"/>
      <c r="LHC339" s="3"/>
      <c r="LHD339" s="14"/>
      <c r="LHE339" s="3"/>
      <c r="LHF339" s="14"/>
      <c r="LHG339" s="3"/>
      <c r="LHH339" s="14"/>
      <c r="LHI339" s="3"/>
      <c r="LHJ339" s="14"/>
      <c r="LHK339" s="3"/>
      <c r="LHL339" s="14"/>
      <c r="LHM339" s="3"/>
      <c r="LHN339" s="14"/>
      <c r="LHO339" s="3"/>
      <c r="LHP339" s="14"/>
      <c r="LHQ339" s="3"/>
      <c r="LHR339" s="14"/>
      <c r="LHS339" s="3"/>
      <c r="LHT339" s="14"/>
      <c r="LHU339" s="3"/>
      <c r="LHV339" s="14"/>
      <c r="LHW339" s="3"/>
      <c r="LHX339" s="14"/>
      <c r="LHY339" s="3"/>
      <c r="LHZ339" s="14"/>
      <c r="LIA339" s="3"/>
      <c r="LIB339" s="14"/>
      <c r="LIC339" s="3"/>
      <c r="LID339" s="14"/>
      <c r="LIE339" s="3"/>
      <c r="LIF339" s="14"/>
      <c r="LIG339" s="3"/>
      <c r="LIH339" s="14"/>
      <c r="LII339" s="3"/>
      <c r="LIJ339" s="14"/>
      <c r="LIK339" s="3"/>
      <c r="LIL339" s="14"/>
      <c r="LIM339" s="3"/>
      <c r="LIN339" s="14"/>
      <c r="LIO339" s="3"/>
      <c r="LIP339" s="14"/>
      <c r="LIQ339" s="3"/>
      <c r="LIR339" s="14"/>
      <c r="LIS339" s="3"/>
      <c r="LIT339" s="14"/>
      <c r="LIU339" s="3"/>
      <c r="LIV339" s="14"/>
      <c r="LIW339" s="3"/>
      <c r="LIX339" s="14"/>
      <c r="LIY339" s="3"/>
      <c r="LIZ339" s="14"/>
      <c r="LJA339" s="3"/>
      <c r="LJB339" s="14"/>
      <c r="LJC339" s="3"/>
      <c r="LJD339" s="14"/>
      <c r="LJE339" s="3"/>
      <c r="LJF339" s="14"/>
      <c r="LJG339" s="3"/>
      <c r="LJH339" s="14"/>
      <c r="LJI339" s="3"/>
      <c r="LJJ339" s="14"/>
      <c r="LJK339" s="3"/>
      <c r="LJL339" s="14"/>
      <c r="LJM339" s="3"/>
      <c r="LJN339" s="14"/>
      <c r="LJO339" s="3"/>
      <c r="LJP339" s="14"/>
      <c r="LJQ339" s="3"/>
      <c r="LJR339" s="14"/>
      <c r="LJS339" s="3"/>
      <c r="LJT339" s="14"/>
      <c r="LJU339" s="3"/>
      <c r="LJV339" s="14"/>
      <c r="LJW339" s="3"/>
      <c r="LJX339" s="14"/>
      <c r="LJY339" s="3"/>
      <c r="LJZ339" s="14"/>
      <c r="LKA339" s="3"/>
      <c r="LKB339" s="14"/>
      <c r="LKC339" s="3"/>
      <c r="LKD339" s="14"/>
      <c r="LKE339" s="3"/>
      <c r="LKF339" s="14"/>
      <c r="LKG339" s="3"/>
      <c r="LKH339" s="14"/>
      <c r="LKI339" s="3"/>
      <c r="LKJ339" s="14"/>
      <c r="LKK339" s="3"/>
      <c r="LKL339" s="14"/>
      <c r="LKM339" s="3"/>
      <c r="LKN339" s="14"/>
      <c r="LKO339" s="3"/>
      <c r="LKP339" s="14"/>
      <c r="LKQ339" s="3"/>
      <c r="LKR339" s="14"/>
      <c r="LKS339" s="3"/>
      <c r="LKT339" s="14"/>
      <c r="LKU339" s="3"/>
      <c r="LKV339" s="14"/>
      <c r="LKW339" s="3"/>
      <c r="LKX339" s="14"/>
      <c r="LKY339" s="3"/>
      <c r="LKZ339" s="14"/>
      <c r="LLA339" s="3"/>
      <c r="LLB339" s="14"/>
      <c r="LLC339" s="3"/>
      <c r="LLD339" s="14"/>
      <c r="LLE339" s="3"/>
      <c r="LLF339" s="14"/>
      <c r="LLG339" s="3"/>
      <c r="LLH339" s="14"/>
      <c r="LLI339" s="3"/>
      <c r="LLJ339" s="14"/>
      <c r="LLK339" s="3"/>
      <c r="LLL339" s="14"/>
      <c r="LLM339" s="3"/>
      <c r="LLN339" s="14"/>
      <c r="LLO339" s="3"/>
      <c r="LLP339" s="14"/>
      <c r="LLQ339" s="3"/>
      <c r="LLR339" s="14"/>
      <c r="LLS339" s="3"/>
      <c r="LLT339" s="14"/>
      <c r="LLU339" s="3"/>
      <c r="LLV339" s="14"/>
      <c r="LLW339" s="3"/>
      <c r="LLX339" s="14"/>
      <c r="LLY339" s="3"/>
      <c r="LLZ339" s="14"/>
      <c r="LMA339" s="3"/>
      <c r="LMB339" s="14"/>
      <c r="LMC339" s="3"/>
      <c r="LMD339" s="14"/>
      <c r="LME339" s="3"/>
      <c r="LMF339" s="14"/>
      <c r="LMG339" s="3"/>
      <c r="LMH339" s="14"/>
      <c r="LMI339" s="3"/>
      <c r="LMJ339" s="14"/>
      <c r="LMK339" s="3"/>
      <c r="LML339" s="14"/>
      <c r="LMM339" s="3"/>
      <c r="LMN339" s="14"/>
      <c r="LMO339" s="3"/>
      <c r="LMP339" s="14"/>
      <c r="LMQ339" s="3"/>
      <c r="LMR339" s="14"/>
      <c r="LMS339" s="3"/>
      <c r="LMT339" s="14"/>
      <c r="LMU339" s="3"/>
      <c r="LMV339" s="14"/>
      <c r="LMW339" s="3"/>
      <c r="LMX339" s="14"/>
      <c r="LMY339" s="3"/>
      <c r="LMZ339" s="14"/>
      <c r="LNA339" s="3"/>
      <c r="LNB339" s="14"/>
      <c r="LNC339" s="3"/>
      <c r="LND339" s="14"/>
      <c r="LNE339" s="3"/>
      <c r="LNF339" s="14"/>
      <c r="LNG339" s="3"/>
      <c r="LNH339" s="14"/>
      <c r="LNI339" s="3"/>
      <c r="LNJ339" s="14"/>
      <c r="LNK339" s="3"/>
      <c r="LNL339" s="14"/>
      <c r="LNM339" s="3"/>
      <c r="LNN339" s="14"/>
      <c r="LNO339" s="3"/>
      <c r="LNP339" s="14"/>
      <c r="LNQ339" s="3"/>
      <c r="LNR339" s="14"/>
      <c r="LNS339" s="3"/>
      <c r="LNT339" s="14"/>
      <c r="LNU339" s="3"/>
      <c r="LNV339" s="14"/>
      <c r="LNW339" s="3"/>
      <c r="LNX339" s="14"/>
      <c r="LNY339" s="3"/>
      <c r="LNZ339" s="14"/>
      <c r="LOA339" s="3"/>
      <c r="LOB339" s="14"/>
      <c r="LOC339" s="3"/>
      <c r="LOD339" s="14"/>
      <c r="LOE339" s="3"/>
      <c r="LOF339" s="14"/>
      <c r="LOG339" s="3"/>
      <c r="LOH339" s="14"/>
      <c r="LOI339" s="3"/>
      <c r="LOJ339" s="14"/>
      <c r="LOK339" s="3"/>
      <c r="LOL339" s="14"/>
      <c r="LOM339" s="3"/>
      <c r="LON339" s="14"/>
      <c r="LOO339" s="3"/>
      <c r="LOP339" s="14"/>
      <c r="LOQ339" s="3"/>
      <c r="LOR339" s="14"/>
      <c r="LOS339" s="3"/>
      <c r="LOT339" s="14"/>
      <c r="LOU339" s="3"/>
      <c r="LOV339" s="14"/>
      <c r="LOW339" s="3"/>
      <c r="LOX339" s="14"/>
      <c r="LOY339" s="3"/>
      <c r="LOZ339" s="14"/>
      <c r="LPA339" s="3"/>
      <c r="LPB339" s="14"/>
      <c r="LPC339" s="3"/>
      <c r="LPD339" s="14"/>
      <c r="LPE339" s="3"/>
      <c r="LPF339" s="14"/>
      <c r="LPG339" s="3"/>
      <c r="LPH339" s="14"/>
      <c r="LPI339" s="3"/>
      <c r="LPJ339" s="14"/>
      <c r="LPK339" s="3"/>
      <c r="LPL339" s="14"/>
      <c r="LPM339" s="3"/>
      <c r="LPN339" s="14"/>
      <c r="LPO339" s="3"/>
      <c r="LPP339" s="14"/>
      <c r="LPQ339" s="3"/>
      <c r="LPR339" s="14"/>
      <c r="LPS339" s="3"/>
      <c r="LPT339" s="14"/>
      <c r="LPU339" s="3"/>
      <c r="LPV339" s="14"/>
      <c r="LPW339" s="3"/>
      <c r="LPX339" s="14"/>
      <c r="LPY339" s="3"/>
      <c r="LPZ339" s="14"/>
      <c r="LQA339" s="3"/>
      <c r="LQB339" s="14"/>
      <c r="LQC339" s="3"/>
      <c r="LQD339" s="14"/>
      <c r="LQE339" s="3"/>
      <c r="LQF339" s="14"/>
      <c r="LQG339" s="3"/>
      <c r="LQH339" s="14"/>
      <c r="LQI339" s="3"/>
      <c r="LQJ339" s="14"/>
      <c r="LQK339" s="3"/>
      <c r="LQL339" s="14"/>
      <c r="LQM339" s="3"/>
      <c r="LQN339" s="14"/>
      <c r="LQO339" s="3"/>
      <c r="LQP339" s="14"/>
      <c r="LQQ339" s="3"/>
      <c r="LQR339" s="14"/>
      <c r="LQS339" s="3"/>
      <c r="LQT339" s="14"/>
      <c r="LQU339" s="3"/>
      <c r="LQV339" s="14"/>
      <c r="LQW339" s="3"/>
      <c r="LQX339" s="14"/>
      <c r="LQY339" s="3"/>
      <c r="LQZ339" s="14"/>
      <c r="LRA339" s="3"/>
      <c r="LRB339" s="14"/>
      <c r="LRC339" s="3"/>
      <c r="LRD339" s="14"/>
      <c r="LRE339" s="3"/>
      <c r="LRF339" s="14"/>
      <c r="LRG339" s="3"/>
      <c r="LRH339" s="14"/>
      <c r="LRI339" s="3"/>
      <c r="LRJ339" s="14"/>
      <c r="LRK339" s="3"/>
      <c r="LRL339" s="14"/>
      <c r="LRM339" s="3"/>
      <c r="LRN339" s="14"/>
      <c r="LRO339" s="3"/>
      <c r="LRP339" s="14"/>
      <c r="LRQ339" s="3"/>
      <c r="LRR339" s="14"/>
      <c r="LRS339" s="3"/>
      <c r="LRT339" s="14"/>
      <c r="LRU339" s="3"/>
      <c r="LRV339" s="14"/>
      <c r="LRW339" s="3"/>
      <c r="LRX339" s="14"/>
      <c r="LRY339" s="3"/>
      <c r="LRZ339" s="14"/>
      <c r="LSA339" s="3"/>
      <c r="LSB339" s="14"/>
      <c r="LSC339" s="3"/>
      <c r="LSD339" s="14"/>
      <c r="LSE339" s="3"/>
      <c r="LSF339" s="14"/>
      <c r="LSG339" s="3"/>
      <c r="LSH339" s="14"/>
      <c r="LSI339" s="3"/>
      <c r="LSJ339" s="14"/>
      <c r="LSK339" s="3"/>
      <c r="LSL339" s="14"/>
      <c r="LSM339" s="3"/>
      <c r="LSN339" s="14"/>
      <c r="LSO339" s="3"/>
      <c r="LSP339" s="14"/>
      <c r="LSQ339" s="3"/>
      <c r="LSR339" s="14"/>
      <c r="LSS339" s="3"/>
      <c r="LST339" s="14"/>
      <c r="LSU339" s="3"/>
      <c r="LSV339" s="14"/>
      <c r="LSW339" s="3"/>
      <c r="LSX339" s="14"/>
      <c r="LSY339" s="3"/>
      <c r="LSZ339" s="14"/>
      <c r="LTA339" s="3"/>
      <c r="LTB339" s="14"/>
      <c r="LTC339" s="3"/>
      <c r="LTD339" s="14"/>
      <c r="LTE339" s="3"/>
      <c r="LTF339" s="14"/>
      <c r="LTG339" s="3"/>
      <c r="LTH339" s="14"/>
      <c r="LTI339" s="3"/>
      <c r="LTJ339" s="14"/>
      <c r="LTK339" s="3"/>
      <c r="LTL339" s="14"/>
      <c r="LTM339" s="3"/>
      <c r="LTN339" s="14"/>
      <c r="LTO339" s="3"/>
      <c r="LTP339" s="14"/>
      <c r="LTQ339" s="3"/>
      <c r="LTR339" s="14"/>
      <c r="LTS339" s="3"/>
      <c r="LTT339" s="14"/>
      <c r="LTU339" s="3"/>
      <c r="LTV339" s="14"/>
      <c r="LTW339" s="3"/>
      <c r="LTX339" s="14"/>
      <c r="LTY339" s="3"/>
      <c r="LTZ339" s="14"/>
      <c r="LUA339" s="3"/>
      <c r="LUB339" s="14"/>
      <c r="LUC339" s="3"/>
      <c r="LUD339" s="14"/>
      <c r="LUE339" s="3"/>
      <c r="LUF339" s="14"/>
      <c r="LUG339" s="3"/>
      <c r="LUH339" s="14"/>
      <c r="LUI339" s="3"/>
      <c r="LUJ339" s="14"/>
      <c r="LUK339" s="3"/>
      <c r="LUL339" s="14"/>
      <c r="LUM339" s="3"/>
      <c r="LUN339" s="14"/>
      <c r="LUO339" s="3"/>
      <c r="LUP339" s="14"/>
      <c r="LUQ339" s="3"/>
      <c r="LUR339" s="14"/>
      <c r="LUS339" s="3"/>
      <c r="LUT339" s="14"/>
      <c r="LUU339" s="3"/>
      <c r="LUV339" s="14"/>
      <c r="LUW339" s="3"/>
      <c r="LUX339" s="14"/>
      <c r="LUY339" s="3"/>
      <c r="LUZ339" s="14"/>
      <c r="LVA339" s="3"/>
      <c r="LVB339" s="14"/>
      <c r="LVC339" s="3"/>
      <c r="LVD339" s="14"/>
      <c r="LVE339" s="3"/>
      <c r="LVF339" s="14"/>
      <c r="LVG339" s="3"/>
      <c r="LVH339" s="14"/>
      <c r="LVI339" s="3"/>
      <c r="LVJ339" s="14"/>
      <c r="LVK339" s="3"/>
      <c r="LVL339" s="14"/>
      <c r="LVM339" s="3"/>
      <c r="LVN339" s="14"/>
      <c r="LVO339" s="3"/>
      <c r="LVP339" s="14"/>
      <c r="LVQ339" s="3"/>
      <c r="LVR339" s="14"/>
      <c r="LVS339" s="3"/>
      <c r="LVT339" s="14"/>
      <c r="LVU339" s="3"/>
      <c r="LVV339" s="14"/>
      <c r="LVW339" s="3"/>
      <c r="LVX339" s="14"/>
      <c r="LVY339" s="3"/>
      <c r="LVZ339" s="14"/>
      <c r="LWA339" s="3"/>
      <c r="LWB339" s="14"/>
      <c r="LWC339" s="3"/>
      <c r="LWD339" s="14"/>
      <c r="LWE339" s="3"/>
      <c r="LWF339" s="14"/>
      <c r="LWG339" s="3"/>
      <c r="LWH339" s="14"/>
      <c r="LWI339" s="3"/>
      <c r="LWJ339" s="14"/>
      <c r="LWK339" s="3"/>
      <c r="LWL339" s="14"/>
      <c r="LWM339" s="3"/>
      <c r="LWN339" s="14"/>
      <c r="LWO339" s="3"/>
      <c r="LWP339" s="14"/>
      <c r="LWQ339" s="3"/>
      <c r="LWR339" s="14"/>
      <c r="LWS339" s="3"/>
      <c r="LWT339" s="14"/>
      <c r="LWU339" s="3"/>
      <c r="LWV339" s="14"/>
      <c r="LWW339" s="3"/>
      <c r="LWX339" s="14"/>
      <c r="LWY339" s="3"/>
      <c r="LWZ339" s="14"/>
      <c r="LXA339" s="3"/>
      <c r="LXB339" s="14"/>
      <c r="LXC339" s="3"/>
      <c r="LXD339" s="14"/>
      <c r="LXE339" s="3"/>
      <c r="LXF339" s="14"/>
      <c r="LXG339" s="3"/>
      <c r="LXH339" s="14"/>
      <c r="LXI339" s="3"/>
      <c r="LXJ339" s="14"/>
      <c r="LXK339" s="3"/>
      <c r="LXL339" s="14"/>
      <c r="LXM339" s="3"/>
      <c r="LXN339" s="14"/>
      <c r="LXO339" s="3"/>
      <c r="LXP339" s="14"/>
      <c r="LXQ339" s="3"/>
      <c r="LXR339" s="14"/>
      <c r="LXS339" s="3"/>
      <c r="LXT339" s="14"/>
      <c r="LXU339" s="3"/>
      <c r="LXV339" s="14"/>
      <c r="LXW339" s="3"/>
      <c r="LXX339" s="14"/>
      <c r="LXY339" s="3"/>
      <c r="LXZ339" s="14"/>
      <c r="LYA339" s="3"/>
      <c r="LYB339" s="14"/>
      <c r="LYC339" s="3"/>
      <c r="LYD339" s="14"/>
      <c r="LYE339" s="3"/>
      <c r="LYF339" s="14"/>
      <c r="LYG339" s="3"/>
      <c r="LYH339" s="14"/>
      <c r="LYI339" s="3"/>
      <c r="LYJ339" s="14"/>
      <c r="LYK339" s="3"/>
      <c r="LYL339" s="14"/>
      <c r="LYM339" s="3"/>
      <c r="LYN339" s="14"/>
      <c r="LYO339" s="3"/>
      <c r="LYP339" s="14"/>
      <c r="LYQ339" s="3"/>
      <c r="LYR339" s="14"/>
      <c r="LYS339" s="3"/>
      <c r="LYT339" s="14"/>
      <c r="LYU339" s="3"/>
      <c r="LYV339" s="14"/>
      <c r="LYW339" s="3"/>
      <c r="LYX339" s="14"/>
      <c r="LYY339" s="3"/>
      <c r="LYZ339" s="14"/>
      <c r="LZA339" s="3"/>
      <c r="LZB339" s="14"/>
      <c r="LZC339" s="3"/>
      <c r="LZD339" s="14"/>
      <c r="LZE339" s="3"/>
      <c r="LZF339" s="14"/>
      <c r="LZG339" s="3"/>
      <c r="LZH339" s="14"/>
      <c r="LZI339" s="3"/>
      <c r="LZJ339" s="14"/>
      <c r="LZK339" s="3"/>
      <c r="LZL339" s="14"/>
      <c r="LZM339" s="3"/>
      <c r="LZN339" s="14"/>
      <c r="LZO339" s="3"/>
      <c r="LZP339" s="14"/>
      <c r="LZQ339" s="3"/>
      <c r="LZR339" s="14"/>
      <c r="LZS339" s="3"/>
      <c r="LZT339" s="14"/>
      <c r="LZU339" s="3"/>
      <c r="LZV339" s="14"/>
      <c r="LZW339" s="3"/>
      <c r="LZX339" s="14"/>
      <c r="LZY339" s="3"/>
      <c r="LZZ339" s="14"/>
      <c r="MAA339" s="3"/>
      <c r="MAB339" s="14"/>
      <c r="MAC339" s="3"/>
      <c r="MAD339" s="14"/>
      <c r="MAE339" s="3"/>
      <c r="MAF339" s="14"/>
      <c r="MAG339" s="3"/>
      <c r="MAH339" s="14"/>
      <c r="MAI339" s="3"/>
      <c r="MAJ339" s="14"/>
      <c r="MAK339" s="3"/>
      <c r="MAL339" s="14"/>
      <c r="MAM339" s="3"/>
      <c r="MAN339" s="14"/>
      <c r="MAO339" s="3"/>
      <c r="MAP339" s="14"/>
      <c r="MAQ339" s="3"/>
      <c r="MAR339" s="14"/>
      <c r="MAS339" s="3"/>
      <c r="MAT339" s="14"/>
      <c r="MAU339" s="3"/>
      <c r="MAV339" s="14"/>
      <c r="MAW339" s="3"/>
      <c r="MAX339" s="14"/>
      <c r="MAY339" s="3"/>
      <c r="MAZ339" s="14"/>
      <c r="MBA339" s="3"/>
      <c r="MBB339" s="14"/>
      <c r="MBC339" s="3"/>
      <c r="MBD339" s="14"/>
      <c r="MBE339" s="3"/>
      <c r="MBF339" s="14"/>
      <c r="MBG339" s="3"/>
      <c r="MBH339" s="14"/>
      <c r="MBI339" s="3"/>
      <c r="MBJ339" s="14"/>
      <c r="MBK339" s="3"/>
      <c r="MBL339" s="14"/>
      <c r="MBM339" s="3"/>
      <c r="MBN339" s="14"/>
      <c r="MBO339" s="3"/>
      <c r="MBP339" s="14"/>
      <c r="MBQ339" s="3"/>
      <c r="MBR339" s="14"/>
      <c r="MBS339" s="3"/>
      <c r="MBT339" s="14"/>
      <c r="MBU339" s="3"/>
      <c r="MBV339" s="14"/>
      <c r="MBW339" s="3"/>
      <c r="MBX339" s="14"/>
      <c r="MBY339" s="3"/>
      <c r="MBZ339" s="14"/>
      <c r="MCA339" s="3"/>
      <c r="MCB339" s="14"/>
      <c r="MCC339" s="3"/>
      <c r="MCD339" s="14"/>
      <c r="MCE339" s="3"/>
      <c r="MCF339" s="14"/>
      <c r="MCG339" s="3"/>
      <c r="MCH339" s="14"/>
      <c r="MCI339" s="3"/>
      <c r="MCJ339" s="14"/>
      <c r="MCK339" s="3"/>
      <c r="MCL339" s="14"/>
      <c r="MCM339" s="3"/>
      <c r="MCN339" s="14"/>
      <c r="MCO339" s="3"/>
      <c r="MCP339" s="14"/>
      <c r="MCQ339" s="3"/>
      <c r="MCR339" s="14"/>
      <c r="MCS339" s="3"/>
      <c r="MCT339" s="14"/>
      <c r="MCU339" s="3"/>
      <c r="MCV339" s="14"/>
      <c r="MCW339" s="3"/>
      <c r="MCX339" s="14"/>
      <c r="MCY339" s="3"/>
      <c r="MCZ339" s="14"/>
      <c r="MDA339" s="3"/>
      <c r="MDB339" s="14"/>
      <c r="MDC339" s="3"/>
      <c r="MDD339" s="14"/>
      <c r="MDE339" s="3"/>
      <c r="MDF339" s="14"/>
      <c r="MDG339" s="3"/>
      <c r="MDH339" s="14"/>
      <c r="MDI339" s="3"/>
      <c r="MDJ339" s="14"/>
      <c r="MDK339" s="3"/>
      <c r="MDL339" s="14"/>
      <c r="MDM339" s="3"/>
      <c r="MDN339" s="14"/>
      <c r="MDO339" s="3"/>
      <c r="MDP339" s="14"/>
      <c r="MDQ339" s="3"/>
      <c r="MDR339" s="14"/>
      <c r="MDS339" s="3"/>
      <c r="MDT339" s="14"/>
      <c r="MDU339" s="3"/>
      <c r="MDV339" s="14"/>
      <c r="MDW339" s="3"/>
      <c r="MDX339" s="14"/>
      <c r="MDY339" s="3"/>
      <c r="MDZ339" s="14"/>
      <c r="MEA339" s="3"/>
      <c r="MEB339" s="14"/>
      <c r="MEC339" s="3"/>
      <c r="MED339" s="14"/>
      <c r="MEE339" s="3"/>
      <c r="MEF339" s="14"/>
      <c r="MEG339" s="3"/>
      <c r="MEH339" s="14"/>
      <c r="MEI339" s="3"/>
      <c r="MEJ339" s="14"/>
      <c r="MEK339" s="3"/>
      <c r="MEL339" s="14"/>
      <c r="MEM339" s="3"/>
      <c r="MEN339" s="14"/>
      <c r="MEO339" s="3"/>
      <c r="MEP339" s="14"/>
      <c r="MEQ339" s="3"/>
      <c r="MER339" s="14"/>
      <c r="MES339" s="3"/>
      <c r="MET339" s="14"/>
      <c r="MEU339" s="3"/>
      <c r="MEV339" s="14"/>
      <c r="MEW339" s="3"/>
      <c r="MEX339" s="14"/>
      <c r="MEY339" s="3"/>
      <c r="MEZ339" s="14"/>
      <c r="MFA339" s="3"/>
      <c r="MFB339" s="14"/>
      <c r="MFC339" s="3"/>
      <c r="MFD339" s="14"/>
      <c r="MFE339" s="3"/>
      <c r="MFF339" s="14"/>
      <c r="MFG339" s="3"/>
      <c r="MFH339" s="14"/>
      <c r="MFI339" s="3"/>
      <c r="MFJ339" s="14"/>
      <c r="MFK339" s="3"/>
      <c r="MFL339" s="14"/>
      <c r="MFM339" s="3"/>
      <c r="MFN339" s="14"/>
      <c r="MFO339" s="3"/>
      <c r="MFP339" s="14"/>
      <c r="MFQ339" s="3"/>
      <c r="MFR339" s="14"/>
      <c r="MFS339" s="3"/>
      <c r="MFT339" s="14"/>
      <c r="MFU339" s="3"/>
      <c r="MFV339" s="14"/>
      <c r="MFW339" s="3"/>
      <c r="MFX339" s="14"/>
      <c r="MFY339" s="3"/>
      <c r="MFZ339" s="14"/>
      <c r="MGA339" s="3"/>
      <c r="MGB339" s="14"/>
      <c r="MGC339" s="3"/>
      <c r="MGD339" s="14"/>
      <c r="MGE339" s="3"/>
      <c r="MGF339" s="14"/>
      <c r="MGG339" s="3"/>
      <c r="MGH339" s="14"/>
      <c r="MGI339" s="3"/>
      <c r="MGJ339" s="14"/>
      <c r="MGK339" s="3"/>
      <c r="MGL339" s="14"/>
      <c r="MGM339" s="3"/>
      <c r="MGN339" s="14"/>
      <c r="MGO339" s="3"/>
      <c r="MGP339" s="14"/>
      <c r="MGQ339" s="3"/>
      <c r="MGR339" s="14"/>
      <c r="MGS339" s="3"/>
      <c r="MGT339" s="14"/>
      <c r="MGU339" s="3"/>
      <c r="MGV339" s="14"/>
      <c r="MGW339" s="3"/>
      <c r="MGX339" s="14"/>
      <c r="MGY339" s="3"/>
      <c r="MGZ339" s="14"/>
      <c r="MHA339" s="3"/>
      <c r="MHB339" s="14"/>
      <c r="MHC339" s="3"/>
      <c r="MHD339" s="14"/>
      <c r="MHE339" s="3"/>
      <c r="MHF339" s="14"/>
      <c r="MHG339" s="3"/>
      <c r="MHH339" s="14"/>
      <c r="MHI339" s="3"/>
      <c r="MHJ339" s="14"/>
      <c r="MHK339" s="3"/>
      <c r="MHL339" s="14"/>
      <c r="MHM339" s="3"/>
      <c r="MHN339" s="14"/>
      <c r="MHO339" s="3"/>
      <c r="MHP339" s="14"/>
      <c r="MHQ339" s="3"/>
      <c r="MHR339" s="14"/>
      <c r="MHS339" s="3"/>
      <c r="MHT339" s="14"/>
      <c r="MHU339" s="3"/>
      <c r="MHV339" s="14"/>
      <c r="MHW339" s="3"/>
      <c r="MHX339" s="14"/>
      <c r="MHY339" s="3"/>
      <c r="MHZ339" s="14"/>
      <c r="MIA339" s="3"/>
      <c r="MIB339" s="14"/>
      <c r="MIC339" s="3"/>
      <c r="MID339" s="14"/>
      <c r="MIE339" s="3"/>
      <c r="MIF339" s="14"/>
      <c r="MIG339" s="3"/>
      <c r="MIH339" s="14"/>
      <c r="MII339" s="3"/>
      <c r="MIJ339" s="14"/>
      <c r="MIK339" s="3"/>
      <c r="MIL339" s="14"/>
      <c r="MIM339" s="3"/>
      <c r="MIN339" s="14"/>
      <c r="MIO339" s="3"/>
      <c r="MIP339" s="14"/>
      <c r="MIQ339" s="3"/>
      <c r="MIR339" s="14"/>
      <c r="MIS339" s="3"/>
      <c r="MIT339" s="14"/>
      <c r="MIU339" s="3"/>
      <c r="MIV339" s="14"/>
      <c r="MIW339" s="3"/>
      <c r="MIX339" s="14"/>
      <c r="MIY339" s="3"/>
      <c r="MIZ339" s="14"/>
      <c r="MJA339" s="3"/>
      <c r="MJB339" s="14"/>
      <c r="MJC339" s="3"/>
      <c r="MJD339" s="14"/>
      <c r="MJE339" s="3"/>
      <c r="MJF339" s="14"/>
      <c r="MJG339" s="3"/>
      <c r="MJH339" s="14"/>
      <c r="MJI339" s="3"/>
      <c r="MJJ339" s="14"/>
      <c r="MJK339" s="3"/>
      <c r="MJL339" s="14"/>
      <c r="MJM339" s="3"/>
      <c r="MJN339" s="14"/>
      <c r="MJO339" s="3"/>
      <c r="MJP339" s="14"/>
      <c r="MJQ339" s="3"/>
      <c r="MJR339" s="14"/>
      <c r="MJS339" s="3"/>
      <c r="MJT339" s="14"/>
      <c r="MJU339" s="3"/>
      <c r="MJV339" s="14"/>
      <c r="MJW339" s="3"/>
      <c r="MJX339" s="14"/>
      <c r="MJY339" s="3"/>
      <c r="MJZ339" s="14"/>
      <c r="MKA339" s="3"/>
      <c r="MKB339" s="14"/>
      <c r="MKC339" s="3"/>
      <c r="MKD339" s="14"/>
      <c r="MKE339" s="3"/>
      <c r="MKF339" s="14"/>
      <c r="MKG339" s="3"/>
      <c r="MKH339" s="14"/>
      <c r="MKI339" s="3"/>
      <c r="MKJ339" s="14"/>
      <c r="MKK339" s="3"/>
      <c r="MKL339" s="14"/>
      <c r="MKM339" s="3"/>
      <c r="MKN339" s="14"/>
      <c r="MKO339" s="3"/>
      <c r="MKP339" s="14"/>
      <c r="MKQ339" s="3"/>
      <c r="MKR339" s="14"/>
      <c r="MKS339" s="3"/>
      <c r="MKT339" s="14"/>
      <c r="MKU339" s="3"/>
      <c r="MKV339" s="14"/>
      <c r="MKW339" s="3"/>
      <c r="MKX339" s="14"/>
      <c r="MKY339" s="3"/>
      <c r="MKZ339" s="14"/>
      <c r="MLA339" s="3"/>
      <c r="MLB339" s="14"/>
      <c r="MLC339" s="3"/>
      <c r="MLD339" s="14"/>
      <c r="MLE339" s="3"/>
      <c r="MLF339" s="14"/>
      <c r="MLG339" s="3"/>
      <c r="MLH339" s="14"/>
      <c r="MLI339" s="3"/>
      <c r="MLJ339" s="14"/>
      <c r="MLK339" s="3"/>
      <c r="MLL339" s="14"/>
      <c r="MLM339" s="3"/>
      <c r="MLN339" s="14"/>
      <c r="MLO339" s="3"/>
      <c r="MLP339" s="14"/>
      <c r="MLQ339" s="3"/>
      <c r="MLR339" s="14"/>
      <c r="MLS339" s="3"/>
      <c r="MLT339" s="14"/>
      <c r="MLU339" s="3"/>
      <c r="MLV339" s="14"/>
      <c r="MLW339" s="3"/>
      <c r="MLX339" s="14"/>
      <c r="MLY339" s="3"/>
      <c r="MLZ339" s="14"/>
      <c r="MMA339" s="3"/>
      <c r="MMB339" s="14"/>
      <c r="MMC339" s="3"/>
      <c r="MMD339" s="14"/>
      <c r="MME339" s="3"/>
      <c r="MMF339" s="14"/>
      <c r="MMG339" s="3"/>
      <c r="MMH339" s="14"/>
      <c r="MMI339" s="3"/>
      <c r="MMJ339" s="14"/>
      <c r="MMK339" s="3"/>
      <c r="MML339" s="14"/>
      <c r="MMM339" s="3"/>
      <c r="MMN339" s="14"/>
      <c r="MMO339" s="3"/>
      <c r="MMP339" s="14"/>
      <c r="MMQ339" s="3"/>
      <c r="MMR339" s="14"/>
      <c r="MMS339" s="3"/>
      <c r="MMT339" s="14"/>
      <c r="MMU339" s="3"/>
      <c r="MMV339" s="14"/>
      <c r="MMW339" s="3"/>
      <c r="MMX339" s="14"/>
      <c r="MMY339" s="3"/>
      <c r="MMZ339" s="14"/>
      <c r="MNA339" s="3"/>
      <c r="MNB339" s="14"/>
      <c r="MNC339" s="3"/>
      <c r="MND339" s="14"/>
      <c r="MNE339" s="3"/>
      <c r="MNF339" s="14"/>
      <c r="MNG339" s="3"/>
      <c r="MNH339" s="14"/>
      <c r="MNI339" s="3"/>
      <c r="MNJ339" s="14"/>
      <c r="MNK339" s="3"/>
      <c r="MNL339" s="14"/>
      <c r="MNM339" s="3"/>
      <c r="MNN339" s="14"/>
      <c r="MNO339" s="3"/>
      <c r="MNP339" s="14"/>
      <c r="MNQ339" s="3"/>
      <c r="MNR339" s="14"/>
      <c r="MNS339" s="3"/>
      <c r="MNT339" s="14"/>
      <c r="MNU339" s="3"/>
      <c r="MNV339" s="14"/>
      <c r="MNW339" s="3"/>
      <c r="MNX339" s="14"/>
      <c r="MNY339" s="3"/>
      <c r="MNZ339" s="14"/>
      <c r="MOA339" s="3"/>
      <c r="MOB339" s="14"/>
      <c r="MOC339" s="3"/>
      <c r="MOD339" s="14"/>
      <c r="MOE339" s="3"/>
      <c r="MOF339" s="14"/>
      <c r="MOG339" s="3"/>
      <c r="MOH339" s="14"/>
      <c r="MOI339" s="3"/>
      <c r="MOJ339" s="14"/>
      <c r="MOK339" s="3"/>
      <c r="MOL339" s="14"/>
      <c r="MOM339" s="3"/>
      <c r="MON339" s="14"/>
      <c r="MOO339" s="3"/>
      <c r="MOP339" s="14"/>
      <c r="MOQ339" s="3"/>
      <c r="MOR339" s="14"/>
      <c r="MOS339" s="3"/>
      <c r="MOT339" s="14"/>
      <c r="MOU339" s="3"/>
      <c r="MOV339" s="14"/>
      <c r="MOW339" s="3"/>
      <c r="MOX339" s="14"/>
      <c r="MOY339" s="3"/>
      <c r="MOZ339" s="14"/>
      <c r="MPA339" s="3"/>
      <c r="MPB339" s="14"/>
      <c r="MPC339" s="3"/>
      <c r="MPD339" s="14"/>
      <c r="MPE339" s="3"/>
      <c r="MPF339" s="14"/>
      <c r="MPG339" s="3"/>
      <c r="MPH339" s="14"/>
      <c r="MPI339" s="3"/>
      <c r="MPJ339" s="14"/>
      <c r="MPK339" s="3"/>
      <c r="MPL339" s="14"/>
      <c r="MPM339" s="3"/>
      <c r="MPN339" s="14"/>
      <c r="MPO339" s="3"/>
      <c r="MPP339" s="14"/>
      <c r="MPQ339" s="3"/>
      <c r="MPR339" s="14"/>
      <c r="MPS339" s="3"/>
      <c r="MPT339" s="14"/>
      <c r="MPU339" s="3"/>
      <c r="MPV339" s="14"/>
      <c r="MPW339" s="3"/>
      <c r="MPX339" s="14"/>
      <c r="MPY339" s="3"/>
      <c r="MPZ339" s="14"/>
      <c r="MQA339" s="3"/>
      <c r="MQB339" s="14"/>
      <c r="MQC339" s="3"/>
      <c r="MQD339" s="14"/>
      <c r="MQE339" s="3"/>
      <c r="MQF339" s="14"/>
      <c r="MQG339" s="3"/>
      <c r="MQH339" s="14"/>
      <c r="MQI339" s="3"/>
      <c r="MQJ339" s="14"/>
      <c r="MQK339" s="3"/>
      <c r="MQL339" s="14"/>
      <c r="MQM339" s="3"/>
      <c r="MQN339" s="14"/>
      <c r="MQO339" s="3"/>
      <c r="MQP339" s="14"/>
      <c r="MQQ339" s="3"/>
      <c r="MQR339" s="14"/>
      <c r="MQS339" s="3"/>
      <c r="MQT339" s="14"/>
      <c r="MQU339" s="3"/>
      <c r="MQV339" s="14"/>
      <c r="MQW339" s="3"/>
      <c r="MQX339" s="14"/>
      <c r="MQY339" s="3"/>
      <c r="MQZ339" s="14"/>
      <c r="MRA339" s="3"/>
      <c r="MRB339" s="14"/>
      <c r="MRC339" s="3"/>
      <c r="MRD339" s="14"/>
      <c r="MRE339" s="3"/>
      <c r="MRF339" s="14"/>
      <c r="MRG339" s="3"/>
      <c r="MRH339" s="14"/>
      <c r="MRI339" s="3"/>
      <c r="MRJ339" s="14"/>
      <c r="MRK339" s="3"/>
      <c r="MRL339" s="14"/>
      <c r="MRM339" s="3"/>
      <c r="MRN339" s="14"/>
      <c r="MRO339" s="3"/>
      <c r="MRP339" s="14"/>
      <c r="MRQ339" s="3"/>
      <c r="MRR339" s="14"/>
      <c r="MRS339" s="3"/>
      <c r="MRT339" s="14"/>
      <c r="MRU339" s="3"/>
      <c r="MRV339" s="14"/>
      <c r="MRW339" s="3"/>
      <c r="MRX339" s="14"/>
      <c r="MRY339" s="3"/>
      <c r="MRZ339" s="14"/>
      <c r="MSA339" s="3"/>
      <c r="MSB339" s="14"/>
      <c r="MSC339" s="3"/>
      <c r="MSD339" s="14"/>
      <c r="MSE339" s="3"/>
      <c r="MSF339" s="14"/>
      <c r="MSG339" s="3"/>
      <c r="MSH339" s="14"/>
      <c r="MSI339" s="3"/>
      <c r="MSJ339" s="14"/>
      <c r="MSK339" s="3"/>
      <c r="MSL339" s="14"/>
      <c r="MSM339" s="3"/>
      <c r="MSN339" s="14"/>
      <c r="MSO339" s="3"/>
      <c r="MSP339" s="14"/>
      <c r="MSQ339" s="3"/>
      <c r="MSR339" s="14"/>
      <c r="MSS339" s="3"/>
      <c r="MST339" s="14"/>
      <c r="MSU339" s="3"/>
      <c r="MSV339" s="14"/>
      <c r="MSW339" s="3"/>
      <c r="MSX339" s="14"/>
      <c r="MSY339" s="3"/>
      <c r="MSZ339" s="14"/>
      <c r="MTA339" s="3"/>
      <c r="MTB339" s="14"/>
      <c r="MTC339" s="3"/>
      <c r="MTD339" s="14"/>
      <c r="MTE339" s="3"/>
      <c r="MTF339" s="14"/>
      <c r="MTG339" s="3"/>
      <c r="MTH339" s="14"/>
      <c r="MTI339" s="3"/>
      <c r="MTJ339" s="14"/>
      <c r="MTK339" s="3"/>
      <c r="MTL339" s="14"/>
      <c r="MTM339" s="3"/>
      <c r="MTN339" s="14"/>
      <c r="MTO339" s="3"/>
      <c r="MTP339" s="14"/>
      <c r="MTQ339" s="3"/>
      <c r="MTR339" s="14"/>
      <c r="MTS339" s="3"/>
      <c r="MTT339" s="14"/>
      <c r="MTU339" s="3"/>
      <c r="MTV339" s="14"/>
      <c r="MTW339" s="3"/>
      <c r="MTX339" s="14"/>
      <c r="MTY339" s="3"/>
      <c r="MTZ339" s="14"/>
      <c r="MUA339" s="3"/>
      <c r="MUB339" s="14"/>
      <c r="MUC339" s="3"/>
      <c r="MUD339" s="14"/>
      <c r="MUE339" s="3"/>
      <c r="MUF339" s="14"/>
      <c r="MUG339" s="3"/>
      <c r="MUH339" s="14"/>
      <c r="MUI339" s="3"/>
      <c r="MUJ339" s="14"/>
      <c r="MUK339" s="3"/>
      <c r="MUL339" s="14"/>
      <c r="MUM339" s="3"/>
      <c r="MUN339" s="14"/>
      <c r="MUO339" s="3"/>
      <c r="MUP339" s="14"/>
      <c r="MUQ339" s="3"/>
      <c r="MUR339" s="14"/>
      <c r="MUS339" s="3"/>
      <c r="MUT339" s="14"/>
      <c r="MUU339" s="3"/>
      <c r="MUV339" s="14"/>
      <c r="MUW339" s="3"/>
      <c r="MUX339" s="14"/>
      <c r="MUY339" s="3"/>
      <c r="MUZ339" s="14"/>
      <c r="MVA339" s="3"/>
      <c r="MVB339" s="14"/>
      <c r="MVC339" s="3"/>
      <c r="MVD339" s="14"/>
      <c r="MVE339" s="3"/>
      <c r="MVF339" s="14"/>
      <c r="MVG339" s="3"/>
      <c r="MVH339" s="14"/>
      <c r="MVI339" s="3"/>
      <c r="MVJ339" s="14"/>
      <c r="MVK339" s="3"/>
      <c r="MVL339" s="14"/>
      <c r="MVM339" s="3"/>
      <c r="MVN339" s="14"/>
      <c r="MVO339" s="3"/>
      <c r="MVP339" s="14"/>
      <c r="MVQ339" s="3"/>
      <c r="MVR339" s="14"/>
      <c r="MVS339" s="3"/>
      <c r="MVT339" s="14"/>
      <c r="MVU339" s="3"/>
      <c r="MVV339" s="14"/>
      <c r="MVW339" s="3"/>
      <c r="MVX339" s="14"/>
      <c r="MVY339" s="3"/>
      <c r="MVZ339" s="14"/>
      <c r="MWA339" s="3"/>
      <c r="MWB339" s="14"/>
      <c r="MWC339" s="3"/>
      <c r="MWD339" s="14"/>
      <c r="MWE339" s="3"/>
      <c r="MWF339" s="14"/>
      <c r="MWG339" s="3"/>
      <c r="MWH339" s="14"/>
      <c r="MWI339" s="3"/>
      <c r="MWJ339" s="14"/>
      <c r="MWK339" s="3"/>
      <c r="MWL339" s="14"/>
      <c r="MWM339" s="3"/>
      <c r="MWN339" s="14"/>
      <c r="MWO339" s="3"/>
      <c r="MWP339" s="14"/>
      <c r="MWQ339" s="3"/>
      <c r="MWR339" s="14"/>
      <c r="MWS339" s="3"/>
      <c r="MWT339" s="14"/>
      <c r="MWU339" s="3"/>
      <c r="MWV339" s="14"/>
      <c r="MWW339" s="3"/>
      <c r="MWX339" s="14"/>
      <c r="MWY339" s="3"/>
      <c r="MWZ339" s="14"/>
      <c r="MXA339" s="3"/>
      <c r="MXB339" s="14"/>
      <c r="MXC339" s="3"/>
      <c r="MXD339" s="14"/>
      <c r="MXE339" s="3"/>
      <c r="MXF339" s="14"/>
      <c r="MXG339" s="3"/>
      <c r="MXH339" s="14"/>
      <c r="MXI339" s="3"/>
      <c r="MXJ339" s="14"/>
      <c r="MXK339" s="3"/>
      <c r="MXL339" s="14"/>
      <c r="MXM339" s="3"/>
      <c r="MXN339" s="14"/>
      <c r="MXO339" s="3"/>
      <c r="MXP339" s="14"/>
      <c r="MXQ339" s="3"/>
      <c r="MXR339" s="14"/>
      <c r="MXS339" s="3"/>
      <c r="MXT339" s="14"/>
      <c r="MXU339" s="3"/>
      <c r="MXV339" s="14"/>
      <c r="MXW339" s="3"/>
      <c r="MXX339" s="14"/>
      <c r="MXY339" s="3"/>
      <c r="MXZ339" s="14"/>
      <c r="MYA339" s="3"/>
      <c r="MYB339" s="14"/>
      <c r="MYC339" s="3"/>
      <c r="MYD339" s="14"/>
      <c r="MYE339" s="3"/>
      <c r="MYF339" s="14"/>
      <c r="MYG339" s="3"/>
      <c r="MYH339" s="14"/>
      <c r="MYI339" s="3"/>
      <c r="MYJ339" s="14"/>
      <c r="MYK339" s="3"/>
      <c r="MYL339" s="14"/>
      <c r="MYM339" s="3"/>
      <c r="MYN339" s="14"/>
      <c r="MYO339" s="3"/>
      <c r="MYP339" s="14"/>
      <c r="MYQ339" s="3"/>
      <c r="MYR339" s="14"/>
      <c r="MYS339" s="3"/>
      <c r="MYT339" s="14"/>
      <c r="MYU339" s="3"/>
      <c r="MYV339" s="14"/>
      <c r="MYW339" s="3"/>
      <c r="MYX339" s="14"/>
      <c r="MYY339" s="3"/>
      <c r="MYZ339" s="14"/>
      <c r="MZA339" s="3"/>
      <c r="MZB339" s="14"/>
      <c r="MZC339" s="3"/>
      <c r="MZD339" s="14"/>
      <c r="MZE339" s="3"/>
      <c r="MZF339" s="14"/>
      <c r="MZG339" s="3"/>
      <c r="MZH339" s="14"/>
      <c r="MZI339" s="3"/>
      <c r="MZJ339" s="14"/>
      <c r="MZK339" s="3"/>
      <c r="MZL339" s="14"/>
      <c r="MZM339" s="3"/>
      <c r="MZN339" s="14"/>
      <c r="MZO339" s="3"/>
      <c r="MZP339" s="14"/>
      <c r="MZQ339" s="3"/>
      <c r="MZR339" s="14"/>
      <c r="MZS339" s="3"/>
      <c r="MZT339" s="14"/>
      <c r="MZU339" s="3"/>
      <c r="MZV339" s="14"/>
      <c r="MZW339" s="3"/>
      <c r="MZX339" s="14"/>
      <c r="MZY339" s="3"/>
      <c r="MZZ339" s="14"/>
      <c r="NAA339" s="3"/>
      <c r="NAB339" s="14"/>
      <c r="NAC339" s="3"/>
      <c r="NAD339" s="14"/>
      <c r="NAE339" s="3"/>
      <c r="NAF339" s="14"/>
      <c r="NAG339" s="3"/>
      <c r="NAH339" s="14"/>
      <c r="NAI339" s="3"/>
      <c r="NAJ339" s="14"/>
      <c r="NAK339" s="3"/>
      <c r="NAL339" s="14"/>
      <c r="NAM339" s="3"/>
      <c r="NAN339" s="14"/>
      <c r="NAO339" s="3"/>
      <c r="NAP339" s="14"/>
      <c r="NAQ339" s="3"/>
      <c r="NAR339" s="14"/>
      <c r="NAS339" s="3"/>
      <c r="NAT339" s="14"/>
      <c r="NAU339" s="3"/>
      <c r="NAV339" s="14"/>
      <c r="NAW339" s="3"/>
      <c r="NAX339" s="14"/>
      <c r="NAY339" s="3"/>
      <c r="NAZ339" s="14"/>
      <c r="NBA339" s="3"/>
      <c r="NBB339" s="14"/>
      <c r="NBC339" s="3"/>
      <c r="NBD339" s="14"/>
      <c r="NBE339" s="3"/>
      <c r="NBF339" s="14"/>
      <c r="NBG339" s="3"/>
      <c r="NBH339" s="14"/>
      <c r="NBI339" s="3"/>
      <c r="NBJ339" s="14"/>
      <c r="NBK339" s="3"/>
      <c r="NBL339" s="14"/>
      <c r="NBM339" s="3"/>
      <c r="NBN339" s="14"/>
      <c r="NBO339" s="3"/>
      <c r="NBP339" s="14"/>
      <c r="NBQ339" s="3"/>
      <c r="NBR339" s="14"/>
      <c r="NBS339" s="3"/>
      <c r="NBT339" s="14"/>
      <c r="NBU339" s="3"/>
      <c r="NBV339" s="14"/>
      <c r="NBW339" s="3"/>
      <c r="NBX339" s="14"/>
      <c r="NBY339" s="3"/>
      <c r="NBZ339" s="14"/>
      <c r="NCA339" s="3"/>
      <c r="NCB339" s="14"/>
      <c r="NCC339" s="3"/>
      <c r="NCD339" s="14"/>
      <c r="NCE339" s="3"/>
      <c r="NCF339" s="14"/>
      <c r="NCG339" s="3"/>
      <c r="NCH339" s="14"/>
      <c r="NCI339" s="3"/>
      <c r="NCJ339" s="14"/>
      <c r="NCK339" s="3"/>
      <c r="NCL339" s="14"/>
      <c r="NCM339" s="3"/>
      <c r="NCN339" s="14"/>
      <c r="NCO339" s="3"/>
      <c r="NCP339" s="14"/>
      <c r="NCQ339" s="3"/>
      <c r="NCR339" s="14"/>
      <c r="NCS339" s="3"/>
      <c r="NCT339" s="14"/>
      <c r="NCU339" s="3"/>
      <c r="NCV339" s="14"/>
      <c r="NCW339" s="3"/>
      <c r="NCX339" s="14"/>
      <c r="NCY339" s="3"/>
      <c r="NCZ339" s="14"/>
      <c r="NDA339" s="3"/>
      <c r="NDB339" s="14"/>
      <c r="NDC339" s="3"/>
      <c r="NDD339" s="14"/>
      <c r="NDE339" s="3"/>
      <c r="NDF339" s="14"/>
      <c r="NDG339" s="3"/>
      <c r="NDH339" s="14"/>
      <c r="NDI339" s="3"/>
      <c r="NDJ339" s="14"/>
      <c r="NDK339" s="3"/>
      <c r="NDL339" s="14"/>
      <c r="NDM339" s="3"/>
      <c r="NDN339" s="14"/>
      <c r="NDO339" s="3"/>
      <c r="NDP339" s="14"/>
      <c r="NDQ339" s="3"/>
      <c r="NDR339" s="14"/>
      <c r="NDS339" s="3"/>
      <c r="NDT339" s="14"/>
      <c r="NDU339" s="3"/>
      <c r="NDV339" s="14"/>
      <c r="NDW339" s="3"/>
      <c r="NDX339" s="14"/>
      <c r="NDY339" s="3"/>
      <c r="NDZ339" s="14"/>
      <c r="NEA339" s="3"/>
      <c r="NEB339" s="14"/>
      <c r="NEC339" s="3"/>
      <c r="NED339" s="14"/>
      <c r="NEE339" s="3"/>
      <c r="NEF339" s="14"/>
      <c r="NEG339" s="3"/>
      <c r="NEH339" s="14"/>
      <c r="NEI339" s="3"/>
      <c r="NEJ339" s="14"/>
      <c r="NEK339" s="3"/>
      <c r="NEL339" s="14"/>
      <c r="NEM339" s="3"/>
      <c r="NEN339" s="14"/>
      <c r="NEO339" s="3"/>
      <c r="NEP339" s="14"/>
      <c r="NEQ339" s="3"/>
      <c r="NER339" s="14"/>
      <c r="NES339" s="3"/>
      <c r="NET339" s="14"/>
      <c r="NEU339" s="3"/>
      <c r="NEV339" s="14"/>
      <c r="NEW339" s="3"/>
      <c r="NEX339" s="14"/>
      <c r="NEY339" s="3"/>
      <c r="NEZ339" s="14"/>
      <c r="NFA339" s="3"/>
      <c r="NFB339" s="14"/>
      <c r="NFC339" s="3"/>
      <c r="NFD339" s="14"/>
      <c r="NFE339" s="3"/>
      <c r="NFF339" s="14"/>
      <c r="NFG339" s="3"/>
      <c r="NFH339" s="14"/>
      <c r="NFI339" s="3"/>
      <c r="NFJ339" s="14"/>
      <c r="NFK339" s="3"/>
      <c r="NFL339" s="14"/>
      <c r="NFM339" s="3"/>
      <c r="NFN339" s="14"/>
      <c r="NFO339" s="3"/>
      <c r="NFP339" s="14"/>
      <c r="NFQ339" s="3"/>
      <c r="NFR339" s="14"/>
      <c r="NFS339" s="3"/>
      <c r="NFT339" s="14"/>
      <c r="NFU339" s="3"/>
      <c r="NFV339" s="14"/>
      <c r="NFW339" s="3"/>
      <c r="NFX339" s="14"/>
      <c r="NFY339" s="3"/>
      <c r="NFZ339" s="14"/>
      <c r="NGA339" s="3"/>
      <c r="NGB339" s="14"/>
      <c r="NGC339" s="3"/>
      <c r="NGD339" s="14"/>
      <c r="NGE339" s="3"/>
      <c r="NGF339" s="14"/>
      <c r="NGG339" s="3"/>
      <c r="NGH339" s="14"/>
      <c r="NGI339" s="3"/>
      <c r="NGJ339" s="14"/>
      <c r="NGK339" s="3"/>
      <c r="NGL339" s="14"/>
      <c r="NGM339" s="3"/>
      <c r="NGN339" s="14"/>
      <c r="NGO339" s="3"/>
      <c r="NGP339" s="14"/>
      <c r="NGQ339" s="3"/>
      <c r="NGR339" s="14"/>
      <c r="NGS339" s="3"/>
      <c r="NGT339" s="14"/>
      <c r="NGU339" s="3"/>
      <c r="NGV339" s="14"/>
      <c r="NGW339" s="3"/>
      <c r="NGX339" s="14"/>
      <c r="NGY339" s="3"/>
      <c r="NGZ339" s="14"/>
      <c r="NHA339" s="3"/>
      <c r="NHB339" s="14"/>
      <c r="NHC339" s="3"/>
      <c r="NHD339" s="14"/>
      <c r="NHE339" s="3"/>
      <c r="NHF339" s="14"/>
      <c r="NHG339" s="3"/>
      <c r="NHH339" s="14"/>
      <c r="NHI339" s="3"/>
      <c r="NHJ339" s="14"/>
      <c r="NHK339" s="3"/>
      <c r="NHL339" s="14"/>
      <c r="NHM339" s="3"/>
      <c r="NHN339" s="14"/>
      <c r="NHO339" s="3"/>
      <c r="NHP339" s="14"/>
      <c r="NHQ339" s="3"/>
      <c r="NHR339" s="14"/>
      <c r="NHS339" s="3"/>
      <c r="NHT339" s="14"/>
      <c r="NHU339" s="3"/>
      <c r="NHV339" s="14"/>
      <c r="NHW339" s="3"/>
      <c r="NHX339" s="14"/>
      <c r="NHY339" s="3"/>
      <c r="NHZ339" s="14"/>
      <c r="NIA339" s="3"/>
      <c r="NIB339" s="14"/>
      <c r="NIC339" s="3"/>
      <c r="NID339" s="14"/>
      <c r="NIE339" s="3"/>
      <c r="NIF339" s="14"/>
      <c r="NIG339" s="3"/>
      <c r="NIH339" s="14"/>
      <c r="NII339" s="3"/>
      <c r="NIJ339" s="14"/>
      <c r="NIK339" s="3"/>
      <c r="NIL339" s="14"/>
      <c r="NIM339" s="3"/>
      <c r="NIN339" s="14"/>
      <c r="NIO339" s="3"/>
      <c r="NIP339" s="14"/>
      <c r="NIQ339" s="3"/>
      <c r="NIR339" s="14"/>
      <c r="NIS339" s="3"/>
      <c r="NIT339" s="14"/>
      <c r="NIU339" s="3"/>
      <c r="NIV339" s="14"/>
      <c r="NIW339" s="3"/>
      <c r="NIX339" s="14"/>
      <c r="NIY339" s="3"/>
      <c r="NIZ339" s="14"/>
      <c r="NJA339" s="3"/>
      <c r="NJB339" s="14"/>
      <c r="NJC339" s="3"/>
      <c r="NJD339" s="14"/>
      <c r="NJE339" s="3"/>
      <c r="NJF339" s="14"/>
      <c r="NJG339" s="3"/>
      <c r="NJH339" s="14"/>
      <c r="NJI339" s="3"/>
      <c r="NJJ339" s="14"/>
      <c r="NJK339" s="3"/>
      <c r="NJL339" s="14"/>
      <c r="NJM339" s="3"/>
      <c r="NJN339" s="14"/>
      <c r="NJO339" s="3"/>
      <c r="NJP339" s="14"/>
      <c r="NJQ339" s="3"/>
      <c r="NJR339" s="14"/>
      <c r="NJS339" s="3"/>
      <c r="NJT339" s="14"/>
      <c r="NJU339" s="3"/>
      <c r="NJV339" s="14"/>
      <c r="NJW339" s="3"/>
      <c r="NJX339" s="14"/>
      <c r="NJY339" s="3"/>
      <c r="NJZ339" s="14"/>
      <c r="NKA339" s="3"/>
      <c r="NKB339" s="14"/>
      <c r="NKC339" s="3"/>
      <c r="NKD339" s="14"/>
      <c r="NKE339" s="3"/>
      <c r="NKF339" s="14"/>
      <c r="NKG339" s="3"/>
      <c r="NKH339" s="14"/>
      <c r="NKI339" s="3"/>
      <c r="NKJ339" s="14"/>
      <c r="NKK339" s="3"/>
      <c r="NKL339" s="14"/>
      <c r="NKM339" s="3"/>
      <c r="NKN339" s="14"/>
      <c r="NKO339" s="3"/>
      <c r="NKP339" s="14"/>
      <c r="NKQ339" s="3"/>
      <c r="NKR339" s="14"/>
      <c r="NKS339" s="3"/>
      <c r="NKT339" s="14"/>
      <c r="NKU339" s="3"/>
      <c r="NKV339" s="14"/>
      <c r="NKW339" s="3"/>
      <c r="NKX339" s="14"/>
      <c r="NKY339" s="3"/>
      <c r="NKZ339" s="14"/>
      <c r="NLA339" s="3"/>
      <c r="NLB339" s="14"/>
      <c r="NLC339" s="3"/>
      <c r="NLD339" s="14"/>
      <c r="NLE339" s="3"/>
      <c r="NLF339" s="14"/>
      <c r="NLG339" s="3"/>
      <c r="NLH339" s="14"/>
      <c r="NLI339" s="3"/>
      <c r="NLJ339" s="14"/>
      <c r="NLK339" s="3"/>
      <c r="NLL339" s="14"/>
      <c r="NLM339" s="3"/>
      <c r="NLN339" s="14"/>
      <c r="NLO339" s="3"/>
      <c r="NLP339" s="14"/>
      <c r="NLQ339" s="3"/>
      <c r="NLR339" s="14"/>
      <c r="NLS339" s="3"/>
      <c r="NLT339" s="14"/>
      <c r="NLU339" s="3"/>
      <c r="NLV339" s="14"/>
      <c r="NLW339" s="3"/>
      <c r="NLX339" s="14"/>
      <c r="NLY339" s="3"/>
      <c r="NLZ339" s="14"/>
      <c r="NMA339" s="3"/>
      <c r="NMB339" s="14"/>
      <c r="NMC339" s="3"/>
      <c r="NMD339" s="14"/>
      <c r="NME339" s="3"/>
      <c r="NMF339" s="14"/>
      <c r="NMG339" s="3"/>
      <c r="NMH339" s="14"/>
      <c r="NMI339" s="3"/>
      <c r="NMJ339" s="14"/>
      <c r="NMK339" s="3"/>
      <c r="NML339" s="14"/>
      <c r="NMM339" s="3"/>
      <c r="NMN339" s="14"/>
      <c r="NMO339" s="3"/>
      <c r="NMP339" s="14"/>
      <c r="NMQ339" s="3"/>
      <c r="NMR339" s="14"/>
      <c r="NMS339" s="3"/>
      <c r="NMT339" s="14"/>
      <c r="NMU339" s="3"/>
      <c r="NMV339" s="14"/>
      <c r="NMW339" s="3"/>
      <c r="NMX339" s="14"/>
      <c r="NMY339" s="3"/>
      <c r="NMZ339" s="14"/>
      <c r="NNA339" s="3"/>
      <c r="NNB339" s="14"/>
      <c r="NNC339" s="3"/>
      <c r="NND339" s="14"/>
      <c r="NNE339" s="3"/>
      <c r="NNF339" s="14"/>
      <c r="NNG339" s="3"/>
      <c r="NNH339" s="14"/>
      <c r="NNI339" s="3"/>
      <c r="NNJ339" s="14"/>
      <c r="NNK339" s="3"/>
      <c r="NNL339" s="14"/>
      <c r="NNM339" s="3"/>
      <c r="NNN339" s="14"/>
      <c r="NNO339" s="3"/>
      <c r="NNP339" s="14"/>
      <c r="NNQ339" s="3"/>
      <c r="NNR339" s="14"/>
      <c r="NNS339" s="3"/>
      <c r="NNT339" s="14"/>
      <c r="NNU339" s="3"/>
      <c r="NNV339" s="14"/>
      <c r="NNW339" s="3"/>
      <c r="NNX339" s="14"/>
      <c r="NNY339" s="3"/>
      <c r="NNZ339" s="14"/>
      <c r="NOA339" s="3"/>
      <c r="NOB339" s="14"/>
      <c r="NOC339" s="3"/>
      <c r="NOD339" s="14"/>
      <c r="NOE339" s="3"/>
      <c r="NOF339" s="14"/>
      <c r="NOG339" s="3"/>
      <c r="NOH339" s="14"/>
      <c r="NOI339" s="3"/>
      <c r="NOJ339" s="14"/>
      <c r="NOK339" s="3"/>
      <c r="NOL339" s="14"/>
      <c r="NOM339" s="3"/>
      <c r="NON339" s="14"/>
      <c r="NOO339" s="3"/>
      <c r="NOP339" s="14"/>
      <c r="NOQ339" s="3"/>
      <c r="NOR339" s="14"/>
      <c r="NOS339" s="3"/>
      <c r="NOT339" s="14"/>
      <c r="NOU339" s="3"/>
      <c r="NOV339" s="14"/>
      <c r="NOW339" s="3"/>
      <c r="NOX339" s="14"/>
      <c r="NOY339" s="3"/>
      <c r="NOZ339" s="14"/>
      <c r="NPA339" s="3"/>
      <c r="NPB339" s="14"/>
      <c r="NPC339" s="3"/>
      <c r="NPD339" s="14"/>
      <c r="NPE339" s="3"/>
      <c r="NPF339" s="14"/>
      <c r="NPG339" s="3"/>
      <c r="NPH339" s="14"/>
      <c r="NPI339" s="3"/>
      <c r="NPJ339" s="14"/>
      <c r="NPK339" s="3"/>
      <c r="NPL339" s="14"/>
      <c r="NPM339" s="3"/>
      <c r="NPN339" s="14"/>
      <c r="NPO339" s="3"/>
      <c r="NPP339" s="14"/>
      <c r="NPQ339" s="3"/>
      <c r="NPR339" s="14"/>
      <c r="NPS339" s="3"/>
      <c r="NPT339" s="14"/>
      <c r="NPU339" s="3"/>
      <c r="NPV339" s="14"/>
      <c r="NPW339" s="3"/>
      <c r="NPX339" s="14"/>
      <c r="NPY339" s="3"/>
      <c r="NPZ339" s="14"/>
      <c r="NQA339" s="3"/>
      <c r="NQB339" s="14"/>
      <c r="NQC339" s="3"/>
      <c r="NQD339" s="14"/>
      <c r="NQE339" s="3"/>
      <c r="NQF339" s="14"/>
      <c r="NQG339" s="3"/>
      <c r="NQH339" s="14"/>
      <c r="NQI339" s="3"/>
      <c r="NQJ339" s="14"/>
      <c r="NQK339" s="3"/>
      <c r="NQL339" s="14"/>
      <c r="NQM339" s="3"/>
      <c r="NQN339" s="14"/>
      <c r="NQO339" s="3"/>
      <c r="NQP339" s="14"/>
      <c r="NQQ339" s="3"/>
      <c r="NQR339" s="14"/>
      <c r="NQS339" s="3"/>
      <c r="NQT339" s="14"/>
      <c r="NQU339" s="3"/>
      <c r="NQV339" s="14"/>
      <c r="NQW339" s="3"/>
      <c r="NQX339" s="14"/>
      <c r="NQY339" s="3"/>
      <c r="NQZ339" s="14"/>
      <c r="NRA339" s="3"/>
      <c r="NRB339" s="14"/>
      <c r="NRC339" s="3"/>
      <c r="NRD339" s="14"/>
      <c r="NRE339" s="3"/>
      <c r="NRF339" s="14"/>
      <c r="NRG339" s="3"/>
      <c r="NRH339" s="14"/>
      <c r="NRI339" s="3"/>
      <c r="NRJ339" s="14"/>
      <c r="NRK339" s="3"/>
      <c r="NRL339" s="14"/>
      <c r="NRM339" s="3"/>
      <c r="NRN339" s="14"/>
      <c r="NRO339" s="3"/>
      <c r="NRP339" s="14"/>
      <c r="NRQ339" s="3"/>
      <c r="NRR339" s="14"/>
      <c r="NRS339" s="3"/>
      <c r="NRT339" s="14"/>
      <c r="NRU339" s="3"/>
      <c r="NRV339" s="14"/>
      <c r="NRW339" s="3"/>
      <c r="NRX339" s="14"/>
      <c r="NRY339" s="3"/>
      <c r="NRZ339" s="14"/>
      <c r="NSA339" s="3"/>
      <c r="NSB339" s="14"/>
      <c r="NSC339" s="3"/>
      <c r="NSD339" s="14"/>
      <c r="NSE339" s="3"/>
      <c r="NSF339" s="14"/>
      <c r="NSG339" s="3"/>
      <c r="NSH339" s="14"/>
      <c r="NSI339" s="3"/>
      <c r="NSJ339" s="14"/>
      <c r="NSK339" s="3"/>
      <c r="NSL339" s="14"/>
      <c r="NSM339" s="3"/>
      <c r="NSN339" s="14"/>
      <c r="NSO339" s="3"/>
      <c r="NSP339" s="14"/>
      <c r="NSQ339" s="3"/>
      <c r="NSR339" s="14"/>
      <c r="NSS339" s="3"/>
      <c r="NST339" s="14"/>
      <c r="NSU339" s="3"/>
      <c r="NSV339" s="14"/>
      <c r="NSW339" s="3"/>
      <c r="NSX339" s="14"/>
      <c r="NSY339" s="3"/>
      <c r="NSZ339" s="14"/>
      <c r="NTA339" s="3"/>
      <c r="NTB339" s="14"/>
      <c r="NTC339" s="3"/>
      <c r="NTD339" s="14"/>
      <c r="NTE339" s="3"/>
      <c r="NTF339" s="14"/>
      <c r="NTG339" s="3"/>
      <c r="NTH339" s="14"/>
      <c r="NTI339" s="3"/>
      <c r="NTJ339" s="14"/>
      <c r="NTK339" s="3"/>
      <c r="NTL339" s="14"/>
      <c r="NTM339" s="3"/>
      <c r="NTN339" s="14"/>
      <c r="NTO339" s="3"/>
      <c r="NTP339" s="14"/>
      <c r="NTQ339" s="3"/>
      <c r="NTR339" s="14"/>
      <c r="NTS339" s="3"/>
      <c r="NTT339" s="14"/>
      <c r="NTU339" s="3"/>
      <c r="NTV339" s="14"/>
      <c r="NTW339" s="3"/>
      <c r="NTX339" s="14"/>
      <c r="NTY339" s="3"/>
      <c r="NTZ339" s="14"/>
      <c r="NUA339" s="3"/>
      <c r="NUB339" s="14"/>
      <c r="NUC339" s="3"/>
      <c r="NUD339" s="14"/>
      <c r="NUE339" s="3"/>
      <c r="NUF339" s="14"/>
      <c r="NUG339" s="3"/>
      <c r="NUH339" s="14"/>
      <c r="NUI339" s="3"/>
      <c r="NUJ339" s="14"/>
      <c r="NUK339" s="3"/>
      <c r="NUL339" s="14"/>
      <c r="NUM339" s="3"/>
      <c r="NUN339" s="14"/>
      <c r="NUO339" s="3"/>
      <c r="NUP339" s="14"/>
      <c r="NUQ339" s="3"/>
      <c r="NUR339" s="14"/>
      <c r="NUS339" s="3"/>
      <c r="NUT339" s="14"/>
      <c r="NUU339" s="3"/>
      <c r="NUV339" s="14"/>
      <c r="NUW339" s="3"/>
      <c r="NUX339" s="14"/>
      <c r="NUY339" s="3"/>
      <c r="NUZ339" s="14"/>
      <c r="NVA339" s="3"/>
      <c r="NVB339" s="14"/>
      <c r="NVC339" s="3"/>
      <c r="NVD339" s="14"/>
      <c r="NVE339" s="3"/>
      <c r="NVF339" s="14"/>
      <c r="NVG339" s="3"/>
      <c r="NVH339" s="14"/>
      <c r="NVI339" s="3"/>
      <c r="NVJ339" s="14"/>
      <c r="NVK339" s="3"/>
      <c r="NVL339" s="14"/>
      <c r="NVM339" s="3"/>
      <c r="NVN339" s="14"/>
      <c r="NVO339" s="3"/>
      <c r="NVP339" s="14"/>
      <c r="NVQ339" s="3"/>
      <c r="NVR339" s="14"/>
      <c r="NVS339" s="3"/>
      <c r="NVT339" s="14"/>
      <c r="NVU339" s="3"/>
      <c r="NVV339" s="14"/>
      <c r="NVW339" s="3"/>
      <c r="NVX339" s="14"/>
      <c r="NVY339" s="3"/>
      <c r="NVZ339" s="14"/>
      <c r="NWA339" s="3"/>
      <c r="NWB339" s="14"/>
      <c r="NWC339" s="3"/>
      <c r="NWD339" s="14"/>
      <c r="NWE339" s="3"/>
      <c r="NWF339" s="14"/>
      <c r="NWG339" s="3"/>
      <c r="NWH339" s="14"/>
      <c r="NWI339" s="3"/>
      <c r="NWJ339" s="14"/>
      <c r="NWK339" s="3"/>
      <c r="NWL339" s="14"/>
      <c r="NWM339" s="3"/>
      <c r="NWN339" s="14"/>
      <c r="NWO339" s="3"/>
      <c r="NWP339" s="14"/>
      <c r="NWQ339" s="3"/>
      <c r="NWR339" s="14"/>
      <c r="NWS339" s="3"/>
      <c r="NWT339" s="14"/>
      <c r="NWU339" s="3"/>
      <c r="NWV339" s="14"/>
      <c r="NWW339" s="3"/>
      <c r="NWX339" s="14"/>
      <c r="NWY339" s="3"/>
      <c r="NWZ339" s="14"/>
      <c r="NXA339" s="3"/>
      <c r="NXB339" s="14"/>
      <c r="NXC339" s="3"/>
      <c r="NXD339" s="14"/>
      <c r="NXE339" s="3"/>
      <c r="NXF339" s="14"/>
      <c r="NXG339" s="3"/>
      <c r="NXH339" s="14"/>
      <c r="NXI339" s="3"/>
      <c r="NXJ339" s="14"/>
      <c r="NXK339" s="3"/>
      <c r="NXL339" s="14"/>
      <c r="NXM339" s="3"/>
      <c r="NXN339" s="14"/>
      <c r="NXO339" s="3"/>
      <c r="NXP339" s="14"/>
      <c r="NXQ339" s="3"/>
      <c r="NXR339" s="14"/>
      <c r="NXS339" s="3"/>
      <c r="NXT339" s="14"/>
      <c r="NXU339" s="3"/>
      <c r="NXV339" s="14"/>
      <c r="NXW339" s="3"/>
      <c r="NXX339" s="14"/>
      <c r="NXY339" s="3"/>
      <c r="NXZ339" s="14"/>
      <c r="NYA339" s="3"/>
      <c r="NYB339" s="14"/>
      <c r="NYC339" s="3"/>
      <c r="NYD339" s="14"/>
      <c r="NYE339" s="3"/>
      <c r="NYF339" s="14"/>
      <c r="NYG339" s="3"/>
      <c r="NYH339" s="14"/>
      <c r="NYI339" s="3"/>
      <c r="NYJ339" s="14"/>
      <c r="NYK339" s="3"/>
      <c r="NYL339" s="14"/>
      <c r="NYM339" s="3"/>
      <c r="NYN339" s="14"/>
      <c r="NYO339" s="3"/>
      <c r="NYP339" s="14"/>
      <c r="NYQ339" s="3"/>
      <c r="NYR339" s="14"/>
      <c r="NYS339" s="3"/>
      <c r="NYT339" s="14"/>
      <c r="NYU339" s="3"/>
      <c r="NYV339" s="14"/>
      <c r="NYW339" s="3"/>
      <c r="NYX339" s="14"/>
      <c r="NYY339" s="3"/>
      <c r="NYZ339" s="14"/>
      <c r="NZA339" s="3"/>
      <c r="NZB339" s="14"/>
      <c r="NZC339" s="3"/>
      <c r="NZD339" s="14"/>
      <c r="NZE339" s="3"/>
      <c r="NZF339" s="14"/>
      <c r="NZG339" s="3"/>
      <c r="NZH339" s="14"/>
      <c r="NZI339" s="3"/>
      <c r="NZJ339" s="14"/>
      <c r="NZK339" s="3"/>
      <c r="NZL339" s="14"/>
      <c r="NZM339" s="3"/>
      <c r="NZN339" s="14"/>
      <c r="NZO339" s="3"/>
      <c r="NZP339" s="14"/>
      <c r="NZQ339" s="3"/>
      <c r="NZR339" s="14"/>
      <c r="NZS339" s="3"/>
      <c r="NZT339" s="14"/>
      <c r="NZU339" s="3"/>
      <c r="NZV339" s="14"/>
      <c r="NZW339" s="3"/>
      <c r="NZX339" s="14"/>
      <c r="NZY339" s="3"/>
      <c r="NZZ339" s="14"/>
      <c r="OAA339" s="3"/>
      <c r="OAB339" s="14"/>
      <c r="OAC339" s="3"/>
      <c r="OAD339" s="14"/>
      <c r="OAE339" s="3"/>
      <c r="OAF339" s="14"/>
      <c r="OAG339" s="3"/>
      <c r="OAH339" s="14"/>
      <c r="OAI339" s="3"/>
      <c r="OAJ339" s="14"/>
      <c r="OAK339" s="3"/>
      <c r="OAL339" s="14"/>
      <c r="OAM339" s="3"/>
      <c r="OAN339" s="14"/>
      <c r="OAO339" s="3"/>
      <c r="OAP339" s="14"/>
      <c r="OAQ339" s="3"/>
      <c r="OAR339" s="14"/>
      <c r="OAS339" s="3"/>
      <c r="OAT339" s="14"/>
      <c r="OAU339" s="3"/>
      <c r="OAV339" s="14"/>
      <c r="OAW339" s="3"/>
      <c r="OAX339" s="14"/>
      <c r="OAY339" s="3"/>
      <c r="OAZ339" s="14"/>
      <c r="OBA339" s="3"/>
      <c r="OBB339" s="14"/>
      <c r="OBC339" s="3"/>
      <c r="OBD339" s="14"/>
      <c r="OBE339" s="3"/>
      <c r="OBF339" s="14"/>
      <c r="OBG339" s="3"/>
      <c r="OBH339" s="14"/>
      <c r="OBI339" s="3"/>
      <c r="OBJ339" s="14"/>
      <c r="OBK339" s="3"/>
      <c r="OBL339" s="14"/>
      <c r="OBM339" s="3"/>
      <c r="OBN339" s="14"/>
      <c r="OBO339" s="3"/>
      <c r="OBP339" s="14"/>
      <c r="OBQ339" s="3"/>
      <c r="OBR339" s="14"/>
      <c r="OBS339" s="3"/>
      <c r="OBT339" s="14"/>
      <c r="OBU339" s="3"/>
      <c r="OBV339" s="14"/>
      <c r="OBW339" s="3"/>
      <c r="OBX339" s="14"/>
      <c r="OBY339" s="3"/>
      <c r="OBZ339" s="14"/>
      <c r="OCA339" s="3"/>
      <c r="OCB339" s="14"/>
      <c r="OCC339" s="3"/>
      <c r="OCD339" s="14"/>
      <c r="OCE339" s="3"/>
      <c r="OCF339" s="14"/>
      <c r="OCG339" s="3"/>
      <c r="OCH339" s="14"/>
      <c r="OCI339" s="3"/>
      <c r="OCJ339" s="14"/>
      <c r="OCK339" s="3"/>
      <c r="OCL339" s="14"/>
      <c r="OCM339" s="3"/>
      <c r="OCN339" s="14"/>
      <c r="OCO339" s="3"/>
      <c r="OCP339" s="14"/>
      <c r="OCQ339" s="3"/>
      <c r="OCR339" s="14"/>
      <c r="OCS339" s="3"/>
      <c r="OCT339" s="14"/>
      <c r="OCU339" s="3"/>
      <c r="OCV339" s="14"/>
      <c r="OCW339" s="3"/>
      <c r="OCX339" s="14"/>
      <c r="OCY339" s="3"/>
      <c r="OCZ339" s="14"/>
      <c r="ODA339" s="3"/>
      <c r="ODB339" s="14"/>
      <c r="ODC339" s="3"/>
      <c r="ODD339" s="14"/>
      <c r="ODE339" s="3"/>
      <c r="ODF339" s="14"/>
      <c r="ODG339" s="3"/>
      <c r="ODH339" s="14"/>
      <c r="ODI339" s="3"/>
      <c r="ODJ339" s="14"/>
      <c r="ODK339" s="3"/>
      <c r="ODL339" s="14"/>
      <c r="ODM339" s="3"/>
      <c r="ODN339" s="14"/>
      <c r="ODO339" s="3"/>
      <c r="ODP339" s="14"/>
      <c r="ODQ339" s="3"/>
      <c r="ODR339" s="14"/>
      <c r="ODS339" s="3"/>
      <c r="ODT339" s="14"/>
      <c r="ODU339" s="3"/>
      <c r="ODV339" s="14"/>
      <c r="ODW339" s="3"/>
      <c r="ODX339" s="14"/>
      <c r="ODY339" s="3"/>
      <c r="ODZ339" s="14"/>
      <c r="OEA339" s="3"/>
      <c r="OEB339" s="14"/>
      <c r="OEC339" s="3"/>
      <c r="OED339" s="14"/>
      <c r="OEE339" s="3"/>
      <c r="OEF339" s="14"/>
      <c r="OEG339" s="3"/>
      <c r="OEH339" s="14"/>
      <c r="OEI339" s="3"/>
      <c r="OEJ339" s="14"/>
      <c r="OEK339" s="3"/>
      <c r="OEL339" s="14"/>
      <c r="OEM339" s="3"/>
      <c r="OEN339" s="14"/>
      <c r="OEO339" s="3"/>
      <c r="OEP339" s="14"/>
      <c r="OEQ339" s="3"/>
      <c r="OER339" s="14"/>
      <c r="OES339" s="3"/>
      <c r="OET339" s="14"/>
      <c r="OEU339" s="3"/>
      <c r="OEV339" s="14"/>
      <c r="OEW339" s="3"/>
      <c r="OEX339" s="14"/>
      <c r="OEY339" s="3"/>
      <c r="OEZ339" s="14"/>
      <c r="OFA339" s="3"/>
      <c r="OFB339" s="14"/>
      <c r="OFC339" s="3"/>
      <c r="OFD339" s="14"/>
      <c r="OFE339" s="3"/>
      <c r="OFF339" s="14"/>
      <c r="OFG339" s="3"/>
      <c r="OFH339" s="14"/>
      <c r="OFI339" s="3"/>
      <c r="OFJ339" s="14"/>
      <c r="OFK339" s="3"/>
      <c r="OFL339" s="14"/>
      <c r="OFM339" s="3"/>
      <c r="OFN339" s="14"/>
      <c r="OFO339" s="3"/>
      <c r="OFP339" s="14"/>
      <c r="OFQ339" s="3"/>
      <c r="OFR339" s="14"/>
      <c r="OFS339" s="3"/>
      <c r="OFT339" s="14"/>
      <c r="OFU339" s="3"/>
      <c r="OFV339" s="14"/>
      <c r="OFW339" s="3"/>
      <c r="OFX339" s="14"/>
      <c r="OFY339" s="3"/>
      <c r="OFZ339" s="14"/>
      <c r="OGA339" s="3"/>
      <c r="OGB339" s="14"/>
      <c r="OGC339" s="3"/>
      <c r="OGD339" s="14"/>
      <c r="OGE339" s="3"/>
      <c r="OGF339" s="14"/>
      <c r="OGG339" s="3"/>
      <c r="OGH339" s="14"/>
      <c r="OGI339" s="3"/>
      <c r="OGJ339" s="14"/>
      <c r="OGK339" s="3"/>
      <c r="OGL339" s="14"/>
      <c r="OGM339" s="3"/>
      <c r="OGN339" s="14"/>
      <c r="OGO339" s="3"/>
      <c r="OGP339" s="14"/>
      <c r="OGQ339" s="3"/>
      <c r="OGR339" s="14"/>
      <c r="OGS339" s="3"/>
      <c r="OGT339" s="14"/>
      <c r="OGU339" s="3"/>
      <c r="OGV339" s="14"/>
      <c r="OGW339" s="3"/>
      <c r="OGX339" s="14"/>
      <c r="OGY339" s="3"/>
      <c r="OGZ339" s="14"/>
      <c r="OHA339" s="3"/>
      <c r="OHB339" s="14"/>
      <c r="OHC339" s="3"/>
      <c r="OHD339" s="14"/>
      <c r="OHE339" s="3"/>
      <c r="OHF339" s="14"/>
      <c r="OHG339" s="3"/>
      <c r="OHH339" s="14"/>
      <c r="OHI339" s="3"/>
      <c r="OHJ339" s="14"/>
      <c r="OHK339" s="3"/>
      <c r="OHL339" s="14"/>
      <c r="OHM339" s="3"/>
      <c r="OHN339" s="14"/>
      <c r="OHO339" s="3"/>
      <c r="OHP339" s="14"/>
      <c r="OHQ339" s="3"/>
      <c r="OHR339" s="14"/>
      <c r="OHS339" s="3"/>
      <c r="OHT339" s="14"/>
      <c r="OHU339" s="3"/>
      <c r="OHV339" s="14"/>
      <c r="OHW339" s="3"/>
      <c r="OHX339" s="14"/>
      <c r="OHY339" s="3"/>
      <c r="OHZ339" s="14"/>
      <c r="OIA339" s="3"/>
      <c r="OIB339" s="14"/>
      <c r="OIC339" s="3"/>
      <c r="OID339" s="14"/>
      <c r="OIE339" s="3"/>
      <c r="OIF339" s="14"/>
      <c r="OIG339" s="3"/>
      <c r="OIH339" s="14"/>
      <c r="OII339" s="3"/>
      <c r="OIJ339" s="14"/>
      <c r="OIK339" s="3"/>
      <c r="OIL339" s="14"/>
      <c r="OIM339" s="3"/>
      <c r="OIN339" s="14"/>
      <c r="OIO339" s="3"/>
      <c r="OIP339" s="14"/>
      <c r="OIQ339" s="3"/>
      <c r="OIR339" s="14"/>
      <c r="OIS339" s="3"/>
      <c r="OIT339" s="14"/>
      <c r="OIU339" s="3"/>
      <c r="OIV339" s="14"/>
      <c r="OIW339" s="3"/>
      <c r="OIX339" s="14"/>
      <c r="OIY339" s="3"/>
      <c r="OIZ339" s="14"/>
      <c r="OJA339" s="3"/>
      <c r="OJB339" s="14"/>
      <c r="OJC339" s="3"/>
      <c r="OJD339" s="14"/>
      <c r="OJE339" s="3"/>
      <c r="OJF339" s="14"/>
      <c r="OJG339" s="3"/>
      <c r="OJH339" s="14"/>
      <c r="OJI339" s="3"/>
      <c r="OJJ339" s="14"/>
      <c r="OJK339" s="3"/>
      <c r="OJL339" s="14"/>
      <c r="OJM339" s="3"/>
      <c r="OJN339" s="14"/>
      <c r="OJO339" s="3"/>
      <c r="OJP339" s="14"/>
      <c r="OJQ339" s="3"/>
      <c r="OJR339" s="14"/>
      <c r="OJS339" s="3"/>
      <c r="OJT339" s="14"/>
      <c r="OJU339" s="3"/>
      <c r="OJV339" s="14"/>
      <c r="OJW339" s="3"/>
      <c r="OJX339" s="14"/>
      <c r="OJY339" s="3"/>
      <c r="OJZ339" s="14"/>
      <c r="OKA339" s="3"/>
      <c r="OKB339" s="14"/>
      <c r="OKC339" s="3"/>
      <c r="OKD339" s="14"/>
      <c r="OKE339" s="3"/>
      <c r="OKF339" s="14"/>
      <c r="OKG339" s="3"/>
      <c r="OKH339" s="14"/>
      <c r="OKI339" s="3"/>
      <c r="OKJ339" s="14"/>
      <c r="OKK339" s="3"/>
      <c r="OKL339" s="14"/>
      <c r="OKM339" s="3"/>
      <c r="OKN339" s="14"/>
      <c r="OKO339" s="3"/>
      <c r="OKP339" s="14"/>
      <c r="OKQ339" s="3"/>
      <c r="OKR339" s="14"/>
      <c r="OKS339" s="3"/>
      <c r="OKT339" s="14"/>
      <c r="OKU339" s="3"/>
      <c r="OKV339" s="14"/>
      <c r="OKW339" s="3"/>
      <c r="OKX339" s="14"/>
      <c r="OKY339" s="3"/>
      <c r="OKZ339" s="14"/>
      <c r="OLA339" s="3"/>
      <c r="OLB339" s="14"/>
      <c r="OLC339" s="3"/>
      <c r="OLD339" s="14"/>
      <c r="OLE339" s="3"/>
      <c r="OLF339" s="14"/>
      <c r="OLG339" s="3"/>
      <c r="OLH339" s="14"/>
      <c r="OLI339" s="3"/>
      <c r="OLJ339" s="14"/>
      <c r="OLK339" s="3"/>
      <c r="OLL339" s="14"/>
      <c r="OLM339" s="3"/>
      <c r="OLN339" s="14"/>
      <c r="OLO339" s="3"/>
      <c r="OLP339" s="14"/>
      <c r="OLQ339" s="3"/>
      <c r="OLR339" s="14"/>
      <c r="OLS339" s="3"/>
      <c r="OLT339" s="14"/>
      <c r="OLU339" s="3"/>
      <c r="OLV339" s="14"/>
      <c r="OLW339" s="3"/>
      <c r="OLX339" s="14"/>
      <c r="OLY339" s="3"/>
      <c r="OLZ339" s="14"/>
      <c r="OMA339" s="3"/>
      <c r="OMB339" s="14"/>
      <c r="OMC339" s="3"/>
      <c r="OMD339" s="14"/>
      <c r="OME339" s="3"/>
      <c r="OMF339" s="14"/>
      <c r="OMG339" s="3"/>
      <c r="OMH339" s="14"/>
      <c r="OMI339" s="3"/>
      <c r="OMJ339" s="14"/>
      <c r="OMK339" s="3"/>
      <c r="OML339" s="14"/>
      <c r="OMM339" s="3"/>
      <c r="OMN339" s="14"/>
      <c r="OMO339" s="3"/>
      <c r="OMP339" s="14"/>
      <c r="OMQ339" s="3"/>
      <c r="OMR339" s="14"/>
      <c r="OMS339" s="3"/>
      <c r="OMT339" s="14"/>
      <c r="OMU339" s="3"/>
      <c r="OMV339" s="14"/>
      <c r="OMW339" s="3"/>
      <c r="OMX339" s="14"/>
      <c r="OMY339" s="3"/>
      <c r="OMZ339" s="14"/>
      <c r="ONA339" s="3"/>
      <c r="ONB339" s="14"/>
      <c r="ONC339" s="3"/>
      <c r="OND339" s="14"/>
      <c r="ONE339" s="3"/>
      <c r="ONF339" s="14"/>
      <c r="ONG339" s="3"/>
      <c r="ONH339" s="14"/>
      <c r="ONI339" s="3"/>
      <c r="ONJ339" s="14"/>
      <c r="ONK339" s="3"/>
      <c r="ONL339" s="14"/>
      <c r="ONM339" s="3"/>
      <c r="ONN339" s="14"/>
      <c r="ONO339" s="3"/>
      <c r="ONP339" s="14"/>
      <c r="ONQ339" s="3"/>
      <c r="ONR339" s="14"/>
      <c r="ONS339" s="3"/>
      <c r="ONT339" s="14"/>
      <c r="ONU339" s="3"/>
      <c r="ONV339" s="14"/>
      <c r="ONW339" s="3"/>
      <c r="ONX339" s="14"/>
      <c r="ONY339" s="3"/>
      <c r="ONZ339" s="14"/>
      <c r="OOA339" s="3"/>
      <c r="OOB339" s="14"/>
      <c r="OOC339" s="3"/>
      <c r="OOD339" s="14"/>
      <c r="OOE339" s="3"/>
      <c r="OOF339" s="14"/>
      <c r="OOG339" s="3"/>
      <c r="OOH339" s="14"/>
      <c r="OOI339" s="3"/>
      <c r="OOJ339" s="14"/>
      <c r="OOK339" s="3"/>
      <c r="OOL339" s="14"/>
      <c r="OOM339" s="3"/>
      <c r="OON339" s="14"/>
      <c r="OOO339" s="3"/>
      <c r="OOP339" s="14"/>
      <c r="OOQ339" s="3"/>
      <c r="OOR339" s="14"/>
      <c r="OOS339" s="3"/>
      <c r="OOT339" s="14"/>
      <c r="OOU339" s="3"/>
      <c r="OOV339" s="14"/>
      <c r="OOW339" s="3"/>
      <c r="OOX339" s="14"/>
      <c r="OOY339" s="3"/>
      <c r="OOZ339" s="14"/>
      <c r="OPA339" s="3"/>
      <c r="OPB339" s="14"/>
      <c r="OPC339" s="3"/>
      <c r="OPD339" s="14"/>
      <c r="OPE339" s="3"/>
      <c r="OPF339" s="14"/>
      <c r="OPG339" s="3"/>
      <c r="OPH339" s="14"/>
      <c r="OPI339" s="3"/>
      <c r="OPJ339" s="14"/>
      <c r="OPK339" s="3"/>
      <c r="OPL339" s="14"/>
      <c r="OPM339" s="3"/>
      <c r="OPN339" s="14"/>
      <c r="OPO339" s="3"/>
      <c r="OPP339" s="14"/>
      <c r="OPQ339" s="3"/>
      <c r="OPR339" s="14"/>
      <c r="OPS339" s="3"/>
      <c r="OPT339" s="14"/>
      <c r="OPU339" s="3"/>
      <c r="OPV339" s="14"/>
      <c r="OPW339" s="3"/>
      <c r="OPX339" s="14"/>
      <c r="OPY339" s="3"/>
      <c r="OPZ339" s="14"/>
      <c r="OQA339" s="3"/>
      <c r="OQB339" s="14"/>
      <c r="OQC339" s="3"/>
      <c r="OQD339" s="14"/>
      <c r="OQE339" s="3"/>
      <c r="OQF339" s="14"/>
      <c r="OQG339" s="3"/>
      <c r="OQH339" s="14"/>
      <c r="OQI339" s="3"/>
      <c r="OQJ339" s="14"/>
      <c r="OQK339" s="3"/>
      <c r="OQL339" s="14"/>
      <c r="OQM339" s="3"/>
      <c r="OQN339" s="14"/>
      <c r="OQO339" s="3"/>
      <c r="OQP339" s="14"/>
      <c r="OQQ339" s="3"/>
      <c r="OQR339" s="14"/>
      <c r="OQS339" s="3"/>
      <c r="OQT339" s="14"/>
      <c r="OQU339" s="3"/>
      <c r="OQV339" s="14"/>
      <c r="OQW339" s="3"/>
      <c r="OQX339" s="14"/>
      <c r="OQY339" s="3"/>
      <c r="OQZ339" s="14"/>
      <c r="ORA339" s="3"/>
      <c r="ORB339" s="14"/>
      <c r="ORC339" s="3"/>
      <c r="ORD339" s="14"/>
      <c r="ORE339" s="3"/>
      <c r="ORF339" s="14"/>
      <c r="ORG339" s="3"/>
      <c r="ORH339" s="14"/>
      <c r="ORI339" s="3"/>
      <c r="ORJ339" s="14"/>
      <c r="ORK339" s="3"/>
      <c r="ORL339" s="14"/>
      <c r="ORM339" s="3"/>
      <c r="ORN339" s="14"/>
      <c r="ORO339" s="3"/>
      <c r="ORP339" s="14"/>
      <c r="ORQ339" s="3"/>
      <c r="ORR339" s="14"/>
      <c r="ORS339" s="3"/>
      <c r="ORT339" s="14"/>
      <c r="ORU339" s="3"/>
      <c r="ORV339" s="14"/>
      <c r="ORW339" s="3"/>
      <c r="ORX339" s="14"/>
      <c r="ORY339" s="3"/>
      <c r="ORZ339" s="14"/>
      <c r="OSA339" s="3"/>
      <c r="OSB339" s="14"/>
      <c r="OSC339" s="3"/>
      <c r="OSD339" s="14"/>
      <c r="OSE339" s="3"/>
      <c r="OSF339" s="14"/>
      <c r="OSG339" s="3"/>
      <c r="OSH339" s="14"/>
      <c r="OSI339" s="3"/>
      <c r="OSJ339" s="14"/>
      <c r="OSK339" s="3"/>
      <c r="OSL339" s="14"/>
      <c r="OSM339" s="3"/>
      <c r="OSN339" s="14"/>
      <c r="OSO339" s="3"/>
      <c r="OSP339" s="14"/>
      <c r="OSQ339" s="3"/>
      <c r="OSR339" s="14"/>
      <c r="OSS339" s="3"/>
      <c r="OST339" s="14"/>
      <c r="OSU339" s="3"/>
      <c r="OSV339" s="14"/>
      <c r="OSW339" s="3"/>
      <c r="OSX339" s="14"/>
      <c r="OSY339" s="3"/>
      <c r="OSZ339" s="14"/>
      <c r="OTA339" s="3"/>
      <c r="OTB339" s="14"/>
      <c r="OTC339" s="3"/>
      <c r="OTD339" s="14"/>
      <c r="OTE339" s="3"/>
      <c r="OTF339" s="14"/>
      <c r="OTG339" s="3"/>
      <c r="OTH339" s="14"/>
      <c r="OTI339" s="3"/>
      <c r="OTJ339" s="14"/>
      <c r="OTK339" s="3"/>
      <c r="OTL339" s="14"/>
      <c r="OTM339" s="3"/>
      <c r="OTN339" s="14"/>
      <c r="OTO339" s="3"/>
      <c r="OTP339" s="14"/>
      <c r="OTQ339" s="3"/>
      <c r="OTR339" s="14"/>
      <c r="OTS339" s="3"/>
      <c r="OTT339" s="14"/>
      <c r="OTU339" s="3"/>
      <c r="OTV339" s="14"/>
      <c r="OTW339" s="3"/>
      <c r="OTX339" s="14"/>
      <c r="OTY339" s="3"/>
      <c r="OTZ339" s="14"/>
      <c r="OUA339" s="3"/>
      <c r="OUB339" s="14"/>
      <c r="OUC339" s="3"/>
      <c r="OUD339" s="14"/>
      <c r="OUE339" s="3"/>
      <c r="OUF339" s="14"/>
      <c r="OUG339" s="3"/>
      <c r="OUH339" s="14"/>
      <c r="OUI339" s="3"/>
      <c r="OUJ339" s="14"/>
      <c r="OUK339" s="3"/>
      <c r="OUL339" s="14"/>
      <c r="OUM339" s="3"/>
      <c r="OUN339" s="14"/>
      <c r="OUO339" s="3"/>
      <c r="OUP339" s="14"/>
      <c r="OUQ339" s="3"/>
      <c r="OUR339" s="14"/>
      <c r="OUS339" s="3"/>
      <c r="OUT339" s="14"/>
      <c r="OUU339" s="3"/>
      <c r="OUV339" s="14"/>
      <c r="OUW339" s="3"/>
      <c r="OUX339" s="14"/>
      <c r="OUY339" s="3"/>
      <c r="OUZ339" s="14"/>
      <c r="OVA339" s="3"/>
      <c r="OVB339" s="14"/>
      <c r="OVC339" s="3"/>
      <c r="OVD339" s="14"/>
      <c r="OVE339" s="3"/>
      <c r="OVF339" s="14"/>
      <c r="OVG339" s="3"/>
      <c r="OVH339" s="14"/>
      <c r="OVI339" s="3"/>
      <c r="OVJ339" s="14"/>
      <c r="OVK339" s="3"/>
      <c r="OVL339" s="14"/>
      <c r="OVM339" s="3"/>
      <c r="OVN339" s="14"/>
      <c r="OVO339" s="3"/>
      <c r="OVP339" s="14"/>
      <c r="OVQ339" s="3"/>
      <c r="OVR339" s="14"/>
      <c r="OVS339" s="3"/>
      <c r="OVT339" s="14"/>
      <c r="OVU339" s="3"/>
      <c r="OVV339" s="14"/>
      <c r="OVW339" s="3"/>
      <c r="OVX339" s="14"/>
      <c r="OVY339" s="3"/>
      <c r="OVZ339" s="14"/>
      <c r="OWA339" s="3"/>
      <c r="OWB339" s="14"/>
      <c r="OWC339" s="3"/>
      <c r="OWD339" s="14"/>
      <c r="OWE339" s="3"/>
      <c r="OWF339" s="14"/>
      <c r="OWG339" s="3"/>
      <c r="OWH339" s="14"/>
      <c r="OWI339" s="3"/>
      <c r="OWJ339" s="14"/>
      <c r="OWK339" s="3"/>
      <c r="OWL339" s="14"/>
      <c r="OWM339" s="3"/>
      <c r="OWN339" s="14"/>
      <c r="OWO339" s="3"/>
      <c r="OWP339" s="14"/>
      <c r="OWQ339" s="3"/>
      <c r="OWR339" s="14"/>
      <c r="OWS339" s="3"/>
      <c r="OWT339" s="14"/>
      <c r="OWU339" s="3"/>
      <c r="OWV339" s="14"/>
      <c r="OWW339" s="3"/>
      <c r="OWX339" s="14"/>
      <c r="OWY339" s="3"/>
      <c r="OWZ339" s="14"/>
      <c r="OXA339" s="3"/>
      <c r="OXB339" s="14"/>
      <c r="OXC339" s="3"/>
      <c r="OXD339" s="14"/>
      <c r="OXE339" s="3"/>
      <c r="OXF339" s="14"/>
      <c r="OXG339" s="3"/>
      <c r="OXH339" s="14"/>
      <c r="OXI339" s="3"/>
      <c r="OXJ339" s="14"/>
      <c r="OXK339" s="3"/>
      <c r="OXL339" s="14"/>
      <c r="OXM339" s="3"/>
      <c r="OXN339" s="14"/>
      <c r="OXO339" s="3"/>
      <c r="OXP339" s="14"/>
      <c r="OXQ339" s="3"/>
      <c r="OXR339" s="14"/>
      <c r="OXS339" s="3"/>
      <c r="OXT339" s="14"/>
      <c r="OXU339" s="3"/>
      <c r="OXV339" s="14"/>
      <c r="OXW339" s="3"/>
      <c r="OXX339" s="14"/>
      <c r="OXY339" s="3"/>
      <c r="OXZ339" s="14"/>
      <c r="OYA339" s="3"/>
      <c r="OYB339" s="14"/>
      <c r="OYC339" s="3"/>
      <c r="OYD339" s="14"/>
      <c r="OYE339" s="3"/>
      <c r="OYF339" s="14"/>
      <c r="OYG339" s="3"/>
      <c r="OYH339" s="14"/>
      <c r="OYI339" s="3"/>
      <c r="OYJ339" s="14"/>
      <c r="OYK339" s="3"/>
      <c r="OYL339" s="14"/>
      <c r="OYM339" s="3"/>
      <c r="OYN339" s="14"/>
      <c r="OYO339" s="3"/>
      <c r="OYP339" s="14"/>
      <c r="OYQ339" s="3"/>
      <c r="OYR339" s="14"/>
      <c r="OYS339" s="3"/>
      <c r="OYT339" s="14"/>
      <c r="OYU339" s="3"/>
      <c r="OYV339" s="14"/>
      <c r="OYW339" s="3"/>
      <c r="OYX339" s="14"/>
      <c r="OYY339" s="3"/>
      <c r="OYZ339" s="14"/>
      <c r="OZA339" s="3"/>
      <c r="OZB339" s="14"/>
      <c r="OZC339" s="3"/>
      <c r="OZD339" s="14"/>
      <c r="OZE339" s="3"/>
      <c r="OZF339" s="14"/>
      <c r="OZG339" s="3"/>
      <c r="OZH339" s="14"/>
      <c r="OZI339" s="3"/>
      <c r="OZJ339" s="14"/>
      <c r="OZK339" s="3"/>
      <c r="OZL339" s="14"/>
      <c r="OZM339" s="3"/>
      <c r="OZN339" s="14"/>
      <c r="OZO339" s="3"/>
      <c r="OZP339" s="14"/>
      <c r="OZQ339" s="3"/>
      <c r="OZR339" s="14"/>
      <c r="OZS339" s="3"/>
      <c r="OZT339" s="14"/>
      <c r="OZU339" s="3"/>
      <c r="OZV339" s="14"/>
      <c r="OZW339" s="3"/>
      <c r="OZX339" s="14"/>
      <c r="OZY339" s="3"/>
      <c r="OZZ339" s="14"/>
      <c r="PAA339" s="3"/>
      <c r="PAB339" s="14"/>
      <c r="PAC339" s="3"/>
      <c r="PAD339" s="14"/>
      <c r="PAE339" s="3"/>
      <c r="PAF339" s="14"/>
      <c r="PAG339" s="3"/>
      <c r="PAH339" s="14"/>
      <c r="PAI339" s="3"/>
      <c r="PAJ339" s="14"/>
      <c r="PAK339" s="3"/>
      <c r="PAL339" s="14"/>
      <c r="PAM339" s="3"/>
      <c r="PAN339" s="14"/>
      <c r="PAO339" s="3"/>
      <c r="PAP339" s="14"/>
      <c r="PAQ339" s="3"/>
      <c r="PAR339" s="14"/>
      <c r="PAS339" s="3"/>
      <c r="PAT339" s="14"/>
      <c r="PAU339" s="3"/>
      <c r="PAV339" s="14"/>
      <c r="PAW339" s="3"/>
      <c r="PAX339" s="14"/>
      <c r="PAY339" s="3"/>
      <c r="PAZ339" s="14"/>
      <c r="PBA339" s="3"/>
      <c r="PBB339" s="14"/>
      <c r="PBC339" s="3"/>
      <c r="PBD339" s="14"/>
      <c r="PBE339" s="3"/>
      <c r="PBF339" s="14"/>
      <c r="PBG339" s="3"/>
      <c r="PBH339" s="14"/>
      <c r="PBI339" s="3"/>
      <c r="PBJ339" s="14"/>
      <c r="PBK339" s="3"/>
      <c r="PBL339" s="14"/>
      <c r="PBM339" s="3"/>
      <c r="PBN339" s="14"/>
      <c r="PBO339" s="3"/>
      <c r="PBP339" s="14"/>
      <c r="PBQ339" s="3"/>
      <c r="PBR339" s="14"/>
      <c r="PBS339" s="3"/>
      <c r="PBT339" s="14"/>
      <c r="PBU339" s="3"/>
      <c r="PBV339" s="14"/>
      <c r="PBW339" s="3"/>
      <c r="PBX339" s="14"/>
      <c r="PBY339" s="3"/>
      <c r="PBZ339" s="14"/>
      <c r="PCA339" s="3"/>
      <c r="PCB339" s="14"/>
      <c r="PCC339" s="3"/>
      <c r="PCD339" s="14"/>
      <c r="PCE339" s="3"/>
      <c r="PCF339" s="14"/>
      <c r="PCG339" s="3"/>
      <c r="PCH339" s="14"/>
      <c r="PCI339" s="3"/>
      <c r="PCJ339" s="14"/>
      <c r="PCK339" s="3"/>
      <c r="PCL339" s="14"/>
      <c r="PCM339" s="3"/>
      <c r="PCN339" s="14"/>
      <c r="PCO339" s="3"/>
      <c r="PCP339" s="14"/>
      <c r="PCQ339" s="3"/>
      <c r="PCR339" s="14"/>
      <c r="PCS339" s="3"/>
      <c r="PCT339" s="14"/>
      <c r="PCU339" s="3"/>
      <c r="PCV339" s="14"/>
      <c r="PCW339" s="3"/>
      <c r="PCX339" s="14"/>
      <c r="PCY339" s="3"/>
      <c r="PCZ339" s="14"/>
      <c r="PDA339" s="3"/>
      <c r="PDB339" s="14"/>
      <c r="PDC339" s="3"/>
      <c r="PDD339" s="14"/>
      <c r="PDE339" s="3"/>
      <c r="PDF339" s="14"/>
      <c r="PDG339" s="3"/>
      <c r="PDH339" s="14"/>
      <c r="PDI339" s="3"/>
      <c r="PDJ339" s="14"/>
      <c r="PDK339" s="3"/>
      <c r="PDL339" s="14"/>
      <c r="PDM339" s="3"/>
      <c r="PDN339" s="14"/>
      <c r="PDO339" s="3"/>
      <c r="PDP339" s="14"/>
      <c r="PDQ339" s="3"/>
      <c r="PDR339" s="14"/>
      <c r="PDS339" s="3"/>
      <c r="PDT339" s="14"/>
      <c r="PDU339" s="3"/>
      <c r="PDV339" s="14"/>
      <c r="PDW339" s="3"/>
      <c r="PDX339" s="14"/>
      <c r="PDY339" s="3"/>
      <c r="PDZ339" s="14"/>
      <c r="PEA339" s="3"/>
      <c r="PEB339" s="14"/>
      <c r="PEC339" s="3"/>
      <c r="PED339" s="14"/>
      <c r="PEE339" s="3"/>
      <c r="PEF339" s="14"/>
      <c r="PEG339" s="3"/>
      <c r="PEH339" s="14"/>
      <c r="PEI339" s="3"/>
      <c r="PEJ339" s="14"/>
      <c r="PEK339" s="3"/>
      <c r="PEL339" s="14"/>
      <c r="PEM339" s="3"/>
      <c r="PEN339" s="14"/>
      <c r="PEO339" s="3"/>
      <c r="PEP339" s="14"/>
      <c r="PEQ339" s="3"/>
      <c r="PER339" s="14"/>
      <c r="PES339" s="3"/>
      <c r="PET339" s="14"/>
      <c r="PEU339" s="3"/>
      <c r="PEV339" s="14"/>
      <c r="PEW339" s="3"/>
      <c r="PEX339" s="14"/>
      <c r="PEY339" s="3"/>
      <c r="PEZ339" s="14"/>
      <c r="PFA339" s="3"/>
      <c r="PFB339" s="14"/>
      <c r="PFC339" s="3"/>
      <c r="PFD339" s="14"/>
      <c r="PFE339" s="3"/>
      <c r="PFF339" s="14"/>
      <c r="PFG339" s="3"/>
      <c r="PFH339" s="14"/>
      <c r="PFI339" s="3"/>
      <c r="PFJ339" s="14"/>
      <c r="PFK339" s="3"/>
      <c r="PFL339" s="14"/>
      <c r="PFM339" s="3"/>
      <c r="PFN339" s="14"/>
      <c r="PFO339" s="3"/>
      <c r="PFP339" s="14"/>
      <c r="PFQ339" s="3"/>
      <c r="PFR339" s="14"/>
      <c r="PFS339" s="3"/>
      <c r="PFT339" s="14"/>
      <c r="PFU339" s="3"/>
      <c r="PFV339" s="14"/>
      <c r="PFW339" s="3"/>
      <c r="PFX339" s="14"/>
      <c r="PFY339" s="3"/>
      <c r="PFZ339" s="14"/>
      <c r="PGA339" s="3"/>
      <c r="PGB339" s="14"/>
      <c r="PGC339" s="3"/>
      <c r="PGD339" s="14"/>
      <c r="PGE339" s="3"/>
      <c r="PGF339" s="14"/>
      <c r="PGG339" s="3"/>
      <c r="PGH339" s="14"/>
      <c r="PGI339" s="3"/>
      <c r="PGJ339" s="14"/>
      <c r="PGK339" s="3"/>
      <c r="PGL339" s="14"/>
      <c r="PGM339" s="3"/>
      <c r="PGN339" s="14"/>
      <c r="PGO339" s="3"/>
      <c r="PGP339" s="14"/>
      <c r="PGQ339" s="3"/>
      <c r="PGR339" s="14"/>
      <c r="PGS339" s="3"/>
      <c r="PGT339" s="14"/>
      <c r="PGU339" s="3"/>
      <c r="PGV339" s="14"/>
      <c r="PGW339" s="3"/>
      <c r="PGX339" s="14"/>
      <c r="PGY339" s="3"/>
      <c r="PGZ339" s="14"/>
      <c r="PHA339" s="3"/>
      <c r="PHB339" s="14"/>
      <c r="PHC339" s="3"/>
      <c r="PHD339" s="14"/>
      <c r="PHE339" s="3"/>
      <c r="PHF339" s="14"/>
      <c r="PHG339" s="3"/>
      <c r="PHH339" s="14"/>
      <c r="PHI339" s="3"/>
      <c r="PHJ339" s="14"/>
      <c r="PHK339" s="3"/>
      <c r="PHL339" s="14"/>
      <c r="PHM339" s="3"/>
      <c r="PHN339" s="14"/>
      <c r="PHO339" s="3"/>
      <c r="PHP339" s="14"/>
      <c r="PHQ339" s="3"/>
      <c r="PHR339" s="14"/>
      <c r="PHS339" s="3"/>
      <c r="PHT339" s="14"/>
      <c r="PHU339" s="3"/>
      <c r="PHV339" s="14"/>
      <c r="PHW339" s="3"/>
      <c r="PHX339" s="14"/>
      <c r="PHY339" s="3"/>
      <c r="PHZ339" s="14"/>
      <c r="PIA339" s="3"/>
      <c r="PIB339" s="14"/>
      <c r="PIC339" s="3"/>
      <c r="PID339" s="14"/>
      <c r="PIE339" s="3"/>
      <c r="PIF339" s="14"/>
      <c r="PIG339" s="3"/>
      <c r="PIH339" s="14"/>
      <c r="PII339" s="3"/>
      <c r="PIJ339" s="14"/>
      <c r="PIK339" s="3"/>
      <c r="PIL339" s="14"/>
      <c r="PIM339" s="3"/>
      <c r="PIN339" s="14"/>
      <c r="PIO339" s="3"/>
      <c r="PIP339" s="14"/>
      <c r="PIQ339" s="3"/>
      <c r="PIR339" s="14"/>
      <c r="PIS339" s="3"/>
      <c r="PIT339" s="14"/>
      <c r="PIU339" s="3"/>
      <c r="PIV339" s="14"/>
      <c r="PIW339" s="3"/>
      <c r="PIX339" s="14"/>
      <c r="PIY339" s="3"/>
      <c r="PIZ339" s="14"/>
      <c r="PJA339" s="3"/>
      <c r="PJB339" s="14"/>
      <c r="PJC339" s="3"/>
      <c r="PJD339" s="14"/>
      <c r="PJE339" s="3"/>
      <c r="PJF339" s="14"/>
      <c r="PJG339" s="3"/>
      <c r="PJH339" s="14"/>
      <c r="PJI339" s="3"/>
      <c r="PJJ339" s="14"/>
      <c r="PJK339" s="3"/>
      <c r="PJL339" s="14"/>
      <c r="PJM339" s="3"/>
      <c r="PJN339" s="14"/>
      <c r="PJO339" s="3"/>
      <c r="PJP339" s="14"/>
      <c r="PJQ339" s="3"/>
      <c r="PJR339" s="14"/>
      <c r="PJS339" s="3"/>
      <c r="PJT339" s="14"/>
      <c r="PJU339" s="3"/>
      <c r="PJV339" s="14"/>
      <c r="PJW339" s="3"/>
      <c r="PJX339" s="14"/>
      <c r="PJY339" s="3"/>
      <c r="PJZ339" s="14"/>
      <c r="PKA339" s="3"/>
      <c r="PKB339" s="14"/>
      <c r="PKC339" s="3"/>
      <c r="PKD339" s="14"/>
      <c r="PKE339" s="3"/>
      <c r="PKF339" s="14"/>
      <c r="PKG339" s="3"/>
      <c r="PKH339" s="14"/>
      <c r="PKI339" s="3"/>
      <c r="PKJ339" s="14"/>
      <c r="PKK339" s="3"/>
      <c r="PKL339" s="14"/>
      <c r="PKM339" s="3"/>
      <c r="PKN339" s="14"/>
      <c r="PKO339" s="3"/>
      <c r="PKP339" s="14"/>
      <c r="PKQ339" s="3"/>
      <c r="PKR339" s="14"/>
      <c r="PKS339" s="3"/>
      <c r="PKT339" s="14"/>
      <c r="PKU339" s="3"/>
      <c r="PKV339" s="14"/>
      <c r="PKW339" s="3"/>
      <c r="PKX339" s="14"/>
      <c r="PKY339" s="3"/>
      <c r="PKZ339" s="14"/>
      <c r="PLA339" s="3"/>
      <c r="PLB339" s="14"/>
      <c r="PLC339" s="3"/>
      <c r="PLD339" s="14"/>
      <c r="PLE339" s="3"/>
      <c r="PLF339" s="14"/>
      <c r="PLG339" s="3"/>
      <c r="PLH339" s="14"/>
      <c r="PLI339" s="3"/>
      <c r="PLJ339" s="14"/>
      <c r="PLK339" s="3"/>
      <c r="PLL339" s="14"/>
      <c r="PLM339" s="3"/>
      <c r="PLN339" s="14"/>
      <c r="PLO339" s="3"/>
      <c r="PLP339" s="14"/>
      <c r="PLQ339" s="3"/>
      <c r="PLR339" s="14"/>
      <c r="PLS339" s="3"/>
      <c r="PLT339" s="14"/>
      <c r="PLU339" s="3"/>
      <c r="PLV339" s="14"/>
      <c r="PLW339" s="3"/>
      <c r="PLX339" s="14"/>
      <c r="PLY339" s="3"/>
      <c r="PLZ339" s="14"/>
      <c r="PMA339" s="3"/>
      <c r="PMB339" s="14"/>
      <c r="PMC339" s="3"/>
      <c r="PMD339" s="14"/>
      <c r="PME339" s="3"/>
      <c r="PMF339" s="14"/>
      <c r="PMG339" s="3"/>
      <c r="PMH339" s="14"/>
      <c r="PMI339" s="3"/>
      <c r="PMJ339" s="14"/>
      <c r="PMK339" s="3"/>
      <c r="PML339" s="14"/>
      <c r="PMM339" s="3"/>
      <c r="PMN339" s="14"/>
      <c r="PMO339" s="3"/>
      <c r="PMP339" s="14"/>
      <c r="PMQ339" s="3"/>
      <c r="PMR339" s="14"/>
      <c r="PMS339" s="3"/>
      <c r="PMT339" s="14"/>
      <c r="PMU339" s="3"/>
      <c r="PMV339" s="14"/>
      <c r="PMW339" s="3"/>
      <c r="PMX339" s="14"/>
      <c r="PMY339" s="3"/>
      <c r="PMZ339" s="14"/>
      <c r="PNA339" s="3"/>
      <c r="PNB339" s="14"/>
      <c r="PNC339" s="3"/>
      <c r="PND339" s="14"/>
      <c r="PNE339" s="3"/>
      <c r="PNF339" s="14"/>
      <c r="PNG339" s="3"/>
      <c r="PNH339" s="14"/>
      <c r="PNI339" s="3"/>
      <c r="PNJ339" s="14"/>
      <c r="PNK339" s="3"/>
      <c r="PNL339" s="14"/>
      <c r="PNM339" s="3"/>
      <c r="PNN339" s="14"/>
      <c r="PNO339" s="3"/>
      <c r="PNP339" s="14"/>
      <c r="PNQ339" s="3"/>
      <c r="PNR339" s="14"/>
      <c r="PNS339" s="3"/>
      <c r="PNT339" s="14"/>
      <c r="PNU339" s="3"/>
      <c r="PNV339" s="14"/>
      <c r="PNW339" s="3"/>
      <c r="PNX339" s="14"/>
      <c r="PNY339" s="3"/>
      <c r="PNZ339" s="14"/>
      <c r="POA339" s="3"/>
      <c r="POB339" s="14"/>
      <c r="POC339" s="3"/>
      <c r="POD339" s="14"/>
      <c r="POE339" s="3"/>
      <c r="POF339" s="14"/>
      <c r="POG339" s="3"/>
      <c r="POH339" s="14"/>
      <c r="POI339" s="3"/>
      <c r="POJ339" s="14"/>
      <c r="POK339" s="3"/>
      <c r="POL339" s="14"/>
      <c r="POM339" s="3"/>
      <c r="PON339" s="14"/>
      <c r="POO339" s="3"/>
      <c r="POP339" s="14"/>
      <c r="POQ339" s="3"/>
      <c r="POR339" s="14"/>
      <c r="POS339" s="3"/>
      <c r="POT339" s="14"/>
      <c r="POU339" s="3"/>
      <c r="POV339" s="14"/>
      <c r="POW339" s="3"/>
      <c r="POX339" s="14"/>
      <c r="POY339" s="3"/>
      <c r="POZ339" s="14"/>
      <c r="PPA339" s="3"/>
      <c r="PPB339" s="14"/>
      <c r="PPC339" s="3"/>
      <c r="PPD339" s="14"/>
      <c r="PPE339" s="3"/>
      <c r="PPF339" s="14"/>
      <c r="PPG339" s="3"/>
      <c r="PPH339" s="14"/>
      <c r="PPI339" s="3"/>
      <c r="PPJ339" s="14"/>
      <c r="PPK339" s="3"/>
      <c r="PPL339" s="14"/>
      <c r="PPM339" s="3"/>
      <c r="PPN339" s="14"/>
      <c r="PPO339" s="3"/>
      <c r="PPP339" s="14"/>
      <c r="PPQ339" s="3"/>
      <c r="PPR339" s="14"/>
      <c r="PPS339" s="3"/>
      <c r="PPT339" s="14"/>
      <c r="PPU339" s="3"/>
      <c r="PPV339" s="14"/>
      <c r="PPW339" s="3"/>
      <c r="PPX339" s="14"/>
      <c r="PPY339" s="3"/>
      <c r="PPZ339" s="14"/>
      <c r="PQA339" s="3"/>
      <c r="PQB339" s="14"/>
      <c r="PQC339" s="3"/>
      <c r="PQD339" s="14"/>
      <c r="PQE339" s="3"/>
      <c r="PQF339" s="14"/>
      <c r="PQG339" s="3"/>
      <c r="PQH339" s="14"/>
      <c r="PQI339" s="3"/>
      <c r="PQJ339" s="14"/>
      <c r="PQK339" s="3"/>
      <c r="PQL339" s="14"/>
      <c r="PQM339" s="3"/>
      <c r="PQN339" s="14"/>
      <c r="PQO339" s="3"/>
      <c r="PQP339" s="14"/>
      <c r="PQQ339" s="3"/>
      <c r="PQR339" s="14"/>
      <c r="PQS339" s="3"/>
      <c r="PQT339" s="14"/>
      <c r="PQU339" s="3"/>
      <c r="PQV339" s="14"/>
      <c r="PQW339" s="3"/>
      <c r="PQX339" s="14"/>
      <c r="PQY339" s="3"/>
      <c r="PQZ339" s="14"/>
      <c r="PRA339" s="3"/>
      <c r="PRB339" s="14"/>
      <c r="PRC339" s="3"/>
      <c r="PRD339" s="14"/>
      <c r="PRE339" s="3"/>
      <c r="PRF339" s="14"/>
      <c r="PRG339" s="3"/>
      <c r="PRH339" s="14"/>
      <c r="PRI339" s="3"/>
      <c r="PRJ339" s="14"/>
      <c r="PRK339" s="3"/>
      <c r="PRL339" s="14"/>
      <c r="PRM339" s="3"/>
      <c r="PRN339" s="14"/>
      <c r="PRO339" s="3"/>
      <c r="PRP339" s="14"/>
      <c r="PRQ339" s="3"/>
      <c r="PRR339" s="14"/>
      <c r="PRS339" s="3"/>
      <c r="PRT339" s="14"/>
      <c r="PRU339" s="3"/>
      <c r="PRV339" s="14"/>
      <c r="PRW339" s="3"/>
      <c r="PRX339" s="14"/>
      <c r="PRY339" s="3"/>
      <c r="PRZ339" s="14"/>
      <c r="PSA339" s="3"/>
      <c r="PSB339" s="14"/>
      <c r="PSC339" s="3"/>
      <c r="PSD339" s="14"/>
      <c r="PSE339" s="3"/>
      <c r="PSF339" s="14"/>
      <c r="PSG339" s="3"/>
      <c r="PSH339" s="14"/>
      <c r="PSI339" s="3"/>
      <c r="PSJ339" s="14"/>
      <c r="PSK339" s="3"/>
      <c r="PSL339" s="14"/>
      <c r="PSM339" s="3"/>
      <c r="PSN339" s="14"/>
      <c r="PSO339" s="3"/>
      <c r="PSP339" s="14"/>
      <c r="PSQ339" s="3"/>
      <c r="PSR339" s="14"/>
      <c r="PSS339" s="3"/>
      <c r="PST339" s="14"/>
      <c r="PSU339" s="3"/>
      <c r="PSV339" s="14"/>
      <c r="PSW339" s="3"/>
      <c r="PSX339" s="14"/>
      <c r="PSY339" s="3"/>
      <c r="PSZ339" s="14"/>
      <c r="PTA339" s="3"/>
      <c r="PTB339" s="14"/>
      <c r="PTC339" s="3"/>
      <c r="PTD339" s="14"/>
      <c r="PTE339" s="3"/>
      <c r="PTF339" s="14"/>
      <c r="PTG339" s="3"/>
      <c r="PTH339" s="14"/>
      <c r="PTI339" s="3"/>
      <c r="PTJ339" s="14"/>
      <c r="PTK339" s="3"/>
      <c r="PTL339" s="14"/>
      <c r="PTM339" s="3"/>
      <c r="PTN339" s="14"/>
      <c r="PTO339" s="3"/>
      <c r="PTP339" s="14"/>
      <c r="PTQ339" s="3"/>
      <c r="PTR339" s="14"/>
      <c r="PTS339" s="3"/>
      <c r="PTT339" s="14"/>
      <c r="PTU339" s="3"/>
      <c r="PTV339" s="14"/>
      <c r="PTW339" s="3"/>
      <c r="PTX339" s="14"/>
      <c r="PTY339" s="3"/>
      <c r="PTZ339" s="14"/>
      <c r="PUA339" s="3"/>
      <c r="PUB339" s="14"/>
      <c r="PUC339" s="3"/>
      <c r="PUD339" s="14"/>
      <c r="PUE339" s="3"/>
      <c r="PUF339" s="14"/>
      <c r="PUG339" s="3"/>
      <c r="PUH339" s="14"/>
      <c r="PUI339" s="3"/>
      <c r="PUJ339" s="14"/>
      <c r="PUK339" s="3"/>
      <c r="PUL339" s="14"/>
      <c r="PUM339" s="3"/>
      <c r="PUN339" s="14"/>
      <c r="PUO339" s="3"/>
      <c r="PUP339" s="14"/>
      <c r="PUQ339" s="3"/>
      <c r="PUR339" s="14"/>
      <c r="PUS339" s="3"/>
      <c r="PUT339" s="14"/>
      <c r="PUU339" s="3"/>
      <c r="PUV339" s="14"/>
      <c r="PUW339" s="3"/>
      <c r="PUX339" s="14"/>
      <c r="PUY339" s="3"/>
      <c r="PUZ339" s="14"/>
      <c r="PVA339" s="3"/>
      <c r="PVB339" s="14"/>
      <c r="PVC339" s="3"/>
      <c r="PVD339" s="14"/>
      <c r="PVE339" s="3"/>
      <c r="PVF339" s="14"/>
      <c r="PVG339" s="3"/>
      <c r="PVH339" s="14"/>
      <c r="PVI339" s="3"/>
      <c r="PVJ339" s="14"/>
      <c r="PVK339" s="3"/>
      <c r="PVL339" s="14"/>
      <c r="PVM339" s="3"/>
      <c r="PVN339" s="14"/>
      <c r="PVO339" s="3"/>
      <c r="PVP339" s="14"/>
      <c r="PVQ339" s="3"/>
      <c r="PVR339" s="14"/>
      <c r="PVS339" s="3"/>
      <c r="PVT339" s="14"/>
      <c r="PVU339" s="3"/>
      <c r="PVV339" s="14"/>
      <c r="PVW339" s="3"/>
      <c r="PVX339" s="14"/>
      <c r="PVY339" s="3"/>
      <c r="PVZ339" s="14"/>
      <c r="PWA339" s="3"/>
      <c r="PWB339" s="14"/>
      <c r="PWC339" s="3"/>
      <c r="PWD339" s="14"/>
      <c r="PWE339" s="3"/>
      <c r="PWF339" s="14"/>
      <c r="PWG339" s="3"/>
      <c r="PWH339" s="14"/>
      <c r="PWI339" s="3"/>
      <c r="PWJ339" s="14"/>
      <c r="PWK339" s="3"/>
      <c r="PWL339" s="14"/>
      <c r="PWM339" s="3"/>
      <c r="PWN339" s="14"/>
      <c r="PWO339" s="3"/>
      <c r="PWP339" s="14"/>
      <c r="PWQ339" s="3"/>
      <c r="PWR339" s="14"/>
      <c r="PWS339" s="3"/>
      <c r="PWT339" s="14"/>
      <c r="PWU339" s="3"/>
      <c r="PWV339" s="14"/>
      <c r="PWW339" s="3"/>
      <c r="PWX339" s="14"/>
      <c r="PWY339" s="3"/>
      <c r="PWZ339" s="14"/>
      <c r="PXA339" s="3"/>
      <c r="PXB339" s="14"/>
      <c r="PXC339" s="3"/>
      <c r="PXD339" s="14"/>
      <c r="PXE339" s="3"/>
      <c r="PXF339" s="14"/>
      <c r="PXG339" s="3"/>
      <c r="PXH339" s="14"/>
      <c r="PXI339" s="3"/>
      <c r="PXJ339" s="14"/>
      <c r="PXK339" s="3"/>
      <c r="PXL339" s="14"/>
      <c r="PXM339" s="3"/>
      <c r="PXN339" s="14"/>
      <c r="PXO339" s="3"/>
      <c r="PXP339" s="14"/>
      <c r="PXQ339" s="3"/>
      <c r="PXR339" s="14"/>
      <c r="PXS339" s="3"/>
      <c r="PXT339" s="14"/>
      <c r="PXU339" s="3"/>
      <c r="PXV339" s="14"/>
      <c r="PXW339" s="3"/>
      <c r="PXX339" s="14"/>
      <c r="PXY339" s="3"/>
      <c r="PXZ339" s="14"/>
      <c r="PYA339" s="3"/>
      <c r="PYB339" s="14"/>
      <c r="PYC339" s="3"/>
      <c r="PYD339" s="14"/>
      <c r="PYE339" s="3"/>
      <c r="PYF339" s="14"/>
      <c r="PYG339" s="3"/>
      <c r="PYH339" s="14"/>
      <c r="PYI339" s="3"/>
      <c r="PYJ339" s="14"/>
      <c r="PYK339" s="3"/>
      <c r="PYL339" s="14"/>
      <c r="PYM339" s="3"/>
      <c r="PYN339" s="14"/>
      <c r="PYO339" s="3"/>
      <c r="PYP339" s="14"/>
      <c r="PYQ339" s="3"/>
      <c r="PYR339" s="14"/>
      <c r="PYS339" s="3"/>
      <c r="PYT339" s="14"/>
      <c r="PYU339" s="3"/>
      <c r="PYV339" s="14"/>
      <c r="PYW339" s="3"/>
      <c r="PYX339" s="14"/>
      <c r="PYY339" s="3"/>
      <c r="PYZ339" s="14"/>
      <c r="PZA339" s="3"/>
      <c r="PZB339" s="14"/>
      <c r="PZC339" s="3"/>
      <c r="PZD339" s="14"/>
      <c r="PZE339" s="3"/>
      <c r="PZF339" s="14"/>
      <c r="PZG339" s="3"/>
      <c r="PZH339" s="14"/>
      <c r="PZI339" s="3"/>
      <c r="PZJ339" s="14"/>
      <c r="PZK339" s="3"/>
      <c r="PZL339" s="14"/>
      <c r="PZM339" s="3"/>
      <c r="PZN339" s="14"/>
      <c r="PZO339" s="3"/>
      <c r="PZP339" s="14"/>
      <c r="PZQ339" s="3"/>
      <c r="PZR339" s="14"/>
      <c r="PZS339" s="3"/>
      <c r="PZT339" s="14"/>
      <c r="PZU339" s="3"/>
      <c r="PZV339" s="14"/>
      <c r="PZW339" s="3"/>
      <c r="PZX339" s="14"/>
      <c r="PZY339" s="3"/>
      <c r="PZZ339" s="14"/>
      <c r="QAA339" s="3"/>
      <c r="QAB339" s="14"/>
      <c r="QAC339" s="3"/>
      <c r="QAD339" s="14"/>
      <c r="QAE339" s="3"/>
      <c r="QAF339" s="14"/>
      <c r="QAG339" s="3"/>
      <c r="QAH339" s="14"/>
      <c r="QAI339" s="3"/>
      <c r="QAJ339" s="14"/>
      <c r="QAK339" s="3"/>
      <c r="QAL339" s="14"/>
      <c r="QAM339" s="3"/>
      <c r="QAN339" s="14"/>
      <c r="QAO339" s="3"/>
      <c r="QAP339" s="14"/>
      <c r="QAQ339" s="3"/>
      <c r="QAR339" s="14"/>
      <c r="QAS339" s="3"/>
      <c r="QAT339" s="14"/>
      <c r="QAU339" s="3"/>
      <c r="QAV339" s="14"/>
      <c r="QAW339" s="3"/>
      <c r="QAX339" s="14"/>
      <c r="QAY339" s="3"/>
      <c r="QAZ339" s="14"/>
      <c r="QBA339" s="3"/>
      <c r="QBB339" s="14"/>
      <c r="QBC339" s="3"/>
      <c r="QBD339" s="14"/>
      <c r="QBE339" s="3"/>
      <c r="QBF339" s="14"/>
      <c r="QBG339" s="3"/>
      <c r="QBH339" s="14"/>
      <c r="QBI339" s="3"/>
      <c r="QBJ339" s="14"/>
      <c r="QBK339" s="3"/>
      <c r="QBL339" s="14"/>
      <c r="QBM339" s="3"/>
      <c r="QBN339" s="14"/>
      <c r="QBO339" s="3"/>
      <c r="QBP339" s="14"/>
      <c r="QBQ339" s="3"/>
      <c r="QBR339" s="14"/>
      <c r="QBS339" s="3"/>
      <c r="QBT339" s="14"/>
      <c r="QBU339" s="3"/>
      <c r="QBV339" s="14"/>
      <c r="QBW339" s="3"/>
      <c r="QBX339" s="14"/>
      <c r="QBY339" s="3"/>
      <c r="QBZ339" s="14"/>
      <c r="QCA339" s="3"/>
      <c r="QCB339" s="14"/>
      <c r="QCC339" s="3"/>
      <c r="QCD339" s="14"/>
      <c r="QCE339" s="3"/>
      <c r="QCF339" s="14"/>
      <c r="QCG339" s="3"/>
      <c r="QCH339" s="14"/>
      <c r="QCI339" s="3"/>
      <c r="QCJ339" s="14"/>
      <c r="QCK339" s="3"/>
      <c r="QCL339" s="14"/>
      <c r="QCM339" s="3"/>
      <c r="QCN339" s="14"/>
      <c r="QCO339" s="3"/>
      <c r="QCP339" s="14"/>
      <c r="QCQ339" s="3"/>
      <c r="QCR339" s="14"/>
      <c r="QCS339" s="3"/>
      <c r="QCT339" s="14"/>
      <c r="QCU339" s="3"/>
      <c r="QCV339" s="14"/>
      <c r="QCW339" s="3"/>
      <c r="QCX339" s="14"/>
      <c r="QCY339" s="3"/>
      <c r="QCZ339" s="14"/>
      <c r="QDA339" s="3"/>
      <c r="QDB339" s="14"/>
      <c r="QDC339" s="3"/>
      <c r="QDD339" s="14"/>
      <c r="QDE339" s="3"/>
      <c r="QDF339" s="14"/>
      <c r="QDG339" s="3"/>
      <c r="QDH339" s="14"/>
      <c r="QDI339" s="3"/>
      <c r="QDJ339" s="14"/>
      <c r="QDK339" s="3"/>
      <c r="QDL339" s="14"/>
      <c r="QDM339" s="3"/>
      <c r="QDN339" s="14"/>
      <c r="QDO339" s="3"/>
      <c r="QDP339" s="14"/>
      <c r="QDQ339" s="3"/>
      <c r="QDR339" s="14"/>
      <c r="QDS339" s="3"/>
      <c r="QDT339" s="14"/>
      <c r="QDU339" s="3"/>
      <c r="QDV339" s="14"/>
      <c r="QDW339" s="3"/>
      <c r="QDX339" s="14"/>
      <c r="QDY339" s="3"/>
      <c r="QDZ339" s="14"/>
      <c r="QEA339" s="3"/>
      <c r="QEB339" s="14"/>
      <c r="QEC339" s="3"/>
      <c r="QED339" s="14"/>
      <c r="QEE339" s="3"/>
      <c r="QEF339" s="14"/>
      <c r="QEG339" s="3"/>
      <c r="QEH339" s="14"/>
      <c r="QEI339" s="3"/>
      <c r="QEJ339" s="14"/>
      <c r="QEK339" s="3"/>
      <c r="QEL339" s="14"/>
      <c r="QEM339" s="3"/>
      <c r="QEN339" s="14"/>
      <c r="QEO339" s="3"/>
      <c r="QEP339" s="14"/>
      <c r="QEQ339" s="3"/>
      <c r="QER339" s="14"/>
      <c r="QES339" s="3"/>
      <c r="QET339" s="14"/>
      <c r="QEU339" s="3"/>
      <c r="QEV339" s="14"/>
      <c r="QEW339" s="3"/>
      <c r="QEX339" s="14"/>
      <c r="QEY339" s="3"/>
      <c r="QEZ339" s="14"/>
      <c r="QFA339" s="3"/>
      <c r="QFB339" s="14"/>
      <c r="QFC339" s="3"/>
      <c r="QFD339" s="14"/>
      <c r="QFE339" s="3"/>
      <c r="QFF339" s="14"/>
      <c r="QFG339" s="3"/>
      <c r="QFH339" s="14"/>
      <c r="QFI339" s="3"/>
      <c r="QFJ339" s="14"/>
      <c r="QFK339" s="3"/>
      <c r="QFL339" s="14"/>
      <c r="QFM339" s="3"/>
      <c r="QFN339" s="14"/>
      <c r="QFO339" s="3"/>
      <c r="QFP339" s="14"/>
      <c r="QFQ339" s="3"/>
      <c r="QFR339" s="14"/>
      <c r="QFS339" s="3"/>
      <c r="QFT339" s="14"/>
      <c r="QFU339" s="3"/>
      <c r="QFV339" s="14"/>
      <c r="QFW339" s="3"/>
      <c r="QFX339" s="14"/>
      <c r="QFY339" s="3"/>
      <c r="QFZ339" s="14"/>
      <c r="QGA339" s="3"/>
      <c r="QGB339" s="14"/>
      <c r="QGC339" s="3"/>
      <c r="QGD339" s="14"/>
      <c r="QGE339" s="3"/>
      <c r="QGF339" s="14"/>
      <c r="QGG339" s="3"/>
      <c r="QGH339" s="14"/>
      <c r="QGI339" s="3"/>
      <c r="QGJ339" s="14"/>
      <c r="QGK339" s="3"/>
      <c r="QGL339" s="14"/>
      <c r="QGM339" s="3"/>
      <c r="QGN339" s="14"/>
      <c r="QGO339" s="3"/>
      <c r="QGP339" s="14"/>
      <c r="QGQ339" s="3"/>
      <c r="QGR339" s="14"/>
      <c r="QGS339" s="3"/>
      <c r="QGT339" s="14"/>
      <c r="QGU339" s="3"/>
      <c r="QGV339" s="14"/>
      <c r="QGW339" s="3"/>
      <c r="QGX339" s="14"/>
      <c r="QGY339" s="3"/>
      <c r="QGZ339" s="14"/>
      <c r="QHA339" s="3"/>
      <c r="QHB339" s="14"/>
      <c r="QHC339" s="3"/>
      <c r="QHD339" s="14"/>
      <c r="QHE339" s="3"/>
      <c r="QHF339" s="14"/>
      <c r="QHG339" s="3"/>
      <c r="QHH339" s="14"/>
      <c r="QHI339" s="3"/>
      <c r="QHJ339" s="14"/>
      <c r="QHK339" s="3"/>
      <c r="QHL339" s="14"/>
      <c r="QHM339" s="3"/>
      <c r="QHN339" s="14"/>
      <c r="QHO339" s="3"/>
      <c r="QHP339" s="14"/>
      <c r="QHQ339" s="3"/>
      <c r="QHR339" s="14"/>
      <c r="QHS339" s="3"/>
      <c r="QHT339" s="14"/>
      <c r="QHU339" s="3"/>
      <c r="QHV339" s="14"/>
      <c r="QHW339" s="3"/>
      <c r="QHX339" s="14"/>
      <c r="QHY339" s="3"/>
      <c r="QHZ339" s="14"/>
      <c r="QIA339" s="3"/>
      <c r="QIB339" s="14"/>
      <c r="QIC339" s="3"/>
      <c r="QID339" s="14"/>
      <c r="QIE339" s="3"/>
      <c r="QIF339" s="14"/>
      <c r="QIG339" s="3"/>
      <c r="QIH339" s="14"/>
      <c r="QII339" s="3"/>
      <c r="QIJ339" s="14"/>
      <c r="QIK339" s="3"/>
      <c r="QIL339" s="14"/>
      <c r="QIM339" s="3"/>
      <c r="QIN339" s="14"/>
      <c r="QIO339" s="3"/>
      <c r="QIP339" s="14"/>
      <c r="QIQ339" s="3"/>
      <c r="QIR339" s="14"/>
      <c r="QIS339" s="3"/>
      <c r="QIT339" s="14"/>
      <c r="QIU339" s="3"/>
      <c r="QIV339" s="14"/>
      <c r="QIW339" s="3"/>
      <c r="QIX339" s="14"/>
      <c r="QIY339" s="3"/>
      <c r="QIZ339" s="14"/>
      <c r="QJA339" s="3"/>
      <c r="QJB339" s="14"/>
      <c r="QJC339" s="3"/>
      <c r="QJD339" s="14"/>
      <c r="QJE339" s="3"/>
      <c r="QJF339" s="14"/>
      <c r="QJG339" s="3"/>
      <c r="QJH339" s="14"/>
      <c r="QJI339" s="3"/>
      <c r="QJJ339" s="14"/>
      <c r="QJK339" s="3"/>
      <c r="QJL339" s="14"/>
      <c r="QJM339" s="3"/>
      <c r="QJN339" s="14"/>
      <c r="QJO339" s="3"/>
      <c r="QJP339" s="14"/>
      <c r="QJQ339" s="3"/>
      <c r="QJR339" s="14"/>
      <c r="QJS339" s="3"/>
      <c r="QJT339" s="14"/>
      <c r="QJU339" s="3"/>
      <c r="QJV339" s="14"/>
      <c r="QJW339" s="3"/>
      <c r="QJX339" s="14"/>
      <c r="QJY339" s="3"/>
      <c r="QJZ339" s="14"/>
      <c r="QKA339" s="3"/>
      <c r="QKB339" s="14"/>
      <c r="QKC339" s="3"/>
      <c r="QKD339" s="14"/>
      <c r="QKE339" s="3"/>
      <c r="QKF339" s="14"/>
      <c r="QKG339" s="3"/>
      <c r="QKH339" s="14"/>
      <c r="QKI339" s="3"/>
      <c r="QKJ339" s="14"/>
      <c r="QKK339" s="3"/>
      <c r="QKL339" s="14"/>
      <c r="QKM339" s="3"/>
      <c r="QKN339" s="14"/>
      <c r="QKO339" s="3"/>
      <c r="QKP339" s="14"/>
      <c r="QKQ339" s="3"/>
      <c r="QKR339" s="14"/>
      <c r="QKS339" s="3"/>
      <c r="QKT339" s="14"/>
      <c r="QKU339" s="3"/>
      <c r="QKV339" s="14"/>
      <c r="QKW339" s="3"/>
      <c r="QKX339" s="14"/>
      <c r="QKY339" s="3"/>
      <c r="QKZ339" s="14"/>
      <c r="QLA339" s="3"/>
      <c r="QLB339" s="14"/>
      <c r="QLC339" s="3"/>
      <c r="QLD339" s="14"/>
      <c r="QLE339" s="3"/>
      <c r="QLF339" s="14"/>
      <c r="QLG339" s="3"/>
      <c r="QLH339" s="14"/>
      <c r="QLI339" s="3"/>
      <c r="QLJ339" s="14"/>
      <c r="QLK339" s="3"/>
      <c r="QLL339" s="14"/>
      <c r="QLM339" s="3"/>
      <c r="QLN339" s="14"/>
      <c r="QLO339" s="3"/>
      <c r="QLP339" s="14"/>
      <c r="QLQ339" s="3"/>
      <c r="QLR339" s="14"/>
      <c r="QLS339" s="3"/>
      <c r="QLT339" s="14"/>
      <c r="QLU339" s="3"/>
      <c r="QLV339" s="14"/>
      <c r="QLW339" s="3"/>
      <c r="QLX339" s="14"/>
      <c r="QLY339" s="3"/>
      <c r="QLZ339" s="14"/>
      <c r="QMA339" s="3"/>
      <c r="QMB339" s="14"/>
      <c r="QMC339" s="3"/>
      <c r="QMD339" s="14"/>
      <c r="QME339" s="3"/>
      <c r="QMF339" s="14"/>
      <c r="QMG339" s="3"/>
      <c r="QMH339" s="14"/>
      <c r="QMI339" s="3"/>
      <c r="QMJ339" s="14"/>
      <c r="QMK339" s="3"/>
      <c r="QML339" s="14"/>
      <c r="QMM339" s="3"/>
      <c r="QMN339" s="14"/>
      <c r="QMO339" s="3"/>
      <c r="QMP339" s="14"/>
      <c r="QMQ339" s="3"/>
      <c r="QMR339" s="14"/>
      <c r="QMS339" s="3"/>
      <c r="QMT339" s="14"/>
      <c r="QMU339" s="3"/>
      <c r="QMV339" s="14"/>
      <c r="QMW339" s="3"/>
      <c r="QMX339" s="14"/>
      <c r="QMY339" s="3"/>
      <c r="QMZ339" s="14"/>
      <c r="QNA339" s="3"/>
      <c r="QNB339" s="14"/>
      <c r="QNC339" s="3"/>
      <c r="QND339" s="14"/>
      <c r="QNE339" s="3"/>
      <c r="QNF339" s="14"/>
      <c r="QNG339" s="3"/>
      <c r="QNH339" s="14"/>
      <c r="QNI339" s="3"/>
      <c r="QNJ339" s="14"/>
      <c r="QNK339" s="3"/>
      <c r="QNL339" s="14"/>
      <c r="QNM339" s="3"/>
      <c r="QNN339" s="14"/>
      <c r="QNO339" s="3"/>
      <c r="QNP339" s="14"/>
      <c r="QNQ339" s="3"/>
      <c r="QNR339" s="14"/>
      <c r="QNS339" s="3"/>
      <c r="QNT339" s="14"/>
      <c r="QNU339" s="3"/>
      <c r="QNV339" s="14"/>
      <c r="QNW339" s="3"/>
      <c r="QNX339" s="14"/>
      <c r="QNY339" s="3"/>
      <c r="QNZ339" s="14"/>
      <c r="QOA339" s="3"/>
      <c r="QOB339" s="14"/>
      <c r="QOC339" s="3"/>
      <c r="QOD339" s="14"/>
      <c r="QOE339" s="3"/>
      <c r="QOF339" s="14"/>
      <c r="QOG339" s="3"/>
      <c r="QOH339" s="14"/>
      <c r="QOI339" s="3"/>
      <c r="QOJ339" s="14"/>
      <c r="QOK339" s="3"/>
      <c r="QOL339" s="14"/>
      <c r="QOM339" s="3"/>
      <c r="QON339" s="14"/>
      <c r="QOO339" s="3"/>
      <c r="QOP339" s="14"/>
      <c r="QOQ339" s="3"/>
      <c r="QOR339" s="14"/>
      <c r="QOS339" s="3"/>
      <c r="QOT339" s="14"/>
      <c r="QOU339" s="3"/>
      <c r="QOV339" s="14"/>
      <c r="QOW339" s="3"/>
      <c r="QOX339" s="14"/>
      <c r="QOY339" s="3"/>
      <c r="QOZ339" s="14"/>
      <c r="QPA339" s="3"/>
      <c r="QPB339" s="14"/>
      <c r="QPC339" s="3"/>
      <c r="QPD339" s="14"/>
      <c r="QPE339" s="3"/>
      <c r="QPF339" s="14"/>
      <c r="QPG339" s="3"/>
      <c r="QPH339" s="14"/>
      <c r="QPI339" s="3"/>
      <c r="QPJ339" s="14"/>
      <c r="QPK339" s="3"/>
      <c r="QPL339" s="14"/>
      <c r="QPM339" s="3"/>
      <c r="QPN339" s="14"/>
      <c r="QPO339" s="3"/>
      <c r="QPP339" s="14"/>
      <c r="QPQ339" s="3"/>
      <c r="QPR339" s="14"/>
      <c r="QPS339" s="3"/>
      <c r="QPT339" s="14"/>
      <c r="QPU339" s="3"/>
      <c r="QPV339" s="14"/>
      <c r="QPW339" s="3"/>
      <c r="QPX339" s="14"/>
      <c r="QPY339" s="3"/>
      <c r="QPZ339" s="14"/>
      <c r="QQA339" s="3"/>
      <c r="QQB339" s="14"/>
      <c r="QQC339" s="3"/>
      <c r="QQD339" s="14"/>
      <c r="QQE339" s="3"/>
      <c r="QQF339" s="14"/>
      <c r="QQG339" s="3"/>
      <c r="QQH339" s="14"/>
      <c r="QQI339" s="3"/>
      <c r="QQJ339" s="14"/>
      <c r="QQK339" s="3"/>
      <c r="QQL339" s="14"/>
      <c r="QQM339" s="3"/>
      <c r="QQN339" s="14"/>
      <c r="QQO339" s="3"/>
      <c r="QQP339" s="14"/>
      <c r="QQQ339" s="3"/>
      <c r="QQR339" s="14"/>
      <c r="QQS339" s="3"/>
      <c r="QQT339" s="14"/>
      <c r="QQU339" s="3"/>
      <c r="QQV339" s="14"/>
      <c r="QQW339" s="3"/>
      <c r="QQX339" s="14"/>
      <c r="QQY339" s="3"/>
      <c r="QQZ339" s="14"/>
      <c r="QRA339" s="3"/>
      <c r="QRB339" s="14"/>
      <c r="QRC339" s="3"/>
      <c r="QRD339" s="14"/>
      <c r="QRE339" s="3"/>
      <c r="QRF339" s="14"/>
      <c r="QRG339" s="3"/>
      <c r="QRH339" s="14"/>
      <c r="QRI339" s="3"/>
      <c r="QRJ339" s="14"/>
      <c r="QRK339" s="3"/>
      <c r="QRL339" s="14"/>
      <c r="QRM339" s="3"/>
      <c r="QRN339" s="14"/>
      <c r="QRO339" s="3"/>
      <c r="QRP339" s="14"/>
      <c r="QRQ339" s="3"/>
      <c r="QRR339" s="14"/>
      <c r="QRS339" s="3"/>
      <c r="QRT339" s="14"/>
      <c r="QRU339" s="3"/>
      <c r="QRV339" s="14"/>
      <c r="QRW339" s="3"/>
      <c r="QRX339" s="14"/>
      <c r="QRY339" s="3"/>
      <c r="QRZ339" s="14"/>
      <c r="QSA339" s="3"/>
      <c r="QSB339" s="14"/>
      <c r="QSC339" s="3"/>
      <c r="QSD339" s="14"/>
      <c r="QSE339" s="3"/>
      <c r="QSF339" s="14"/>
      <c r="QSG339" s="3"/>
      <c r="QSH339" s="14"/>
      <c r="QSI339" s="3"/>
      <c r="QSJ339" s="14"/>
      <c r="QSK339" s="3"/>
      <c r="QSL339" s="14"/>
      <c r="QSM339" s="3"/>
      <c r="QSN339" s="14"/>
      <c r="QSO339" s="3"/>
      <c r="QSP339" s="14"/>
      <c r="QSQ339" s="3"/>
      <c r="QSR339" s="14"/>
      <c r="QSS339" s="3"/>
      <c r="QST339" s="14"/>
      <c r="QSU339" s="3"/>
      <c r="QSV339" s="14"/>
      <c r="QSW339" s="3"/>
      <c r="QSX339" s="14"/>
      <c r="QSY339" s="3"/>
      <c r="QSZ339" s="14"/>
      <c r="QTA339" s="3"/>
      <c r="QTB339" s="14"/>
      <c r="QTC339" s="3"/>
      <c r="QTD339" s="14"/>
      <c r="QTE339" s="3"/>
      <c r="QTF339" s="14"/>
      <c r="QTG339" s="3"/>
      <c r="QTH339" s="14"/>
      <c r="QTI339" s="3"/>
      <c r="QTJ339" s="14"/>
      <c r="QTK339" s="3"/>
      <c r="QTL339" s="14"/>
      <c r="QTM339" s="3"/>
      <c r="QTN339" s="14"/>
      <c r="QTO339" s="3"/>
      <c r="QTP339" s="14"/>
      <c r="QTQ339" s="3"/>
      <c r="QTR339" s="14"/>
      <c r="QTS339" s="3"/>
      <c r="QTT339" s="14"/>
      <c r="QTU339" s="3"/>
      <c r="QTV339" s="14"/>
      <c r="QTW339" s="3"/>
      <c r="QTX339" s="14"/>
      <c r="QTY339" s="3"/>
      <c r="QTZ339" s="14"/>
      <c r="QUA339" s="3"/>
      <c r="QUB339" s="14"/>
      <c r="QUC339" s="3"/>
      <c r="QUD339" s="14"/>
      <c r="QUE339" s="3"/>
      <c r="QUF339" s="14"/>
      <c r="QUG339" s="3"/>
      <c r="QUH339" s="14"/>
      <c r="QUI339" s="3"/>
      <c r="QUJ339" s="14"/>
      <c r="QUK339" s="3"/>
      <c r="QUL339" s="14"/>
      <c r="QUM339" s="3"/>
      <c r="QUN339" s="14"/>
      <c r="QUO339" s="3"/>
      <c r="QUP339" s="14"/>
      <c r="QUQ339" s="3"/>
      <c r="QUR339" s="14"/>
      <c r="QUS339" s="3"/>
      <c r="QUT339" s="14"/>
      <c r="QUU339" s="3"/>
      <c r="QUV339" s="14"/>
      <c r="QUW339" s="3"/>
      <c r="QUX339" s="14"/>
      <c r="QUY339" s="3"/>
      <c r="QUZ339" s="14"/>
      <c r="QVA339" s="3"/>
      <c r="QVB339" s="14"/>
      <c r="QVC339" s="3"/>
      <c r="QVD339" s="14"/>
      <c r="QVE339" s="3"/>
      <c r="QVF339" s="14"/>
      <c r="QVG339" s="3"/>
      <c r="QVH339" s="14"/>
      <c r="QVI339" s="3"/>
      <c r="QVJ339" s="14"/>
      <c r="QVK339" s="3"/>
      <c r="QVL339" s="14"/>
      <c r="QVM339" s="3"/>
      <c r="QVN339" s="14"/>
      <c r="QVO339" s="3"/>
      <c r="QVP339" s="14"/>
      <c r="QVQ339" s="3"/>
      <c r="QVR339" s="14"/>
      <c r="QVS339" s="3"/>
      <c r="QVT339" s="14"/>
      <c r="QVU339" s="3"/>
      <c r="QVV339" s="14"/>
      <c r="QVW339" s="3"/>
      <c r="QVX339" s="14"/>
      <c r="QVY339" s="3"/>
      <c r="QVZ339" s="14"/>
      <c r="QWA339" s="3"/>
      <c r="QWB339" s="14"/>
      <c r="QWC339" s="3"/>
      <c r="QWD339" s="14"/>
      <c r="QWE339" s="3"/>
      <c r="QWF339" s="14"/>
      <c r="QWG339" s="3"/>
      <c r="QWH339" s="14"/>
      <c r="QWI339" s="3"/>
      <c r="QWJ339" s="14"/>
      <c r="QWK339" s="3"/>
      <c r="QWL339" s="14"/>
      <c r="QWM339" s="3"/>
      <c r="QWN339" s="14"/>
      <c r="QWO339" s="3"/>
      <c r="QWP339" s="14"/>
      <c r="QWQ339" s="3"/>
      <c r="QWR339" s="14"/>
      <c r="QWS339" s="3"/>
      <c r="QWT339" s="14"/>
      <c r="QWU339" s="3"/>
      <c r="QWV339" s="14"/>
      <c r="QWW339" s="3"/>
      <c r="QWX339" s="14"/>
      <c r="QWY339" s="3"/>
      <c r="QWZ339" s="14"/>
      <c r="QXA339" s="3"/>
      <c r="QXB339" s="14"/>
      <c r="QXC339" s="3"/>
      <c r="QXD339" s="14"/>
      <c r="QXE339" s="3"/>
      <c r="QXF339" s="14"/>
      <c r="QXG339" s="3"/>
      <c r="QXH339" s="14"/>
      <c r="QXI339" s="3"/>
      <c r="QXJ339" s="14"/>
      <c r="QXK339" s="3"/>
      <c r="QXL339" s="14"/>
      <c r="QXM339" s="3"/>
      <c r="QXN339" s="14"/>
      <c r="QXO339" s="3"/>
      <c r="QXP339" s="14"/>
      <c r="QXQ339" s="3"/>
      <c r="QXR339" s="14"/>
      <c r="QXS339" s="3"/>
      <c r="QXT339" s="14"/>
      <c r="QXU339" s="3"/>
      <c r="QXV339" s="14"/>
      <c r="QXW339" s="3"/>
      <c r="QXX339" s="14"/>
      <c r="QXY339" s="3"/>
      <c r="QXZ339" s="14"/>
      <c r="QYA339" s="3"/>
      <c r="QYB339" s="14"/>
      <c r="QYC339" s="3"/>
      <c r="QYD339" s="14"/>
      <c r="QYE339" s="3"/>
      <c r="QYF339" s="14"/>
      <c r="QYG339" s="3"/>
      <c r="QYH339" s="14"/>
      <c r="QYI339" s="3"/>
      <c r="QYJ339" s="14"/>
      <c r="QYK339" s="3"/>
      <c r="QYL339" s="14"/>
      <c r="QYM339" s="3"/>
      <c r="QYN339" s="14"/>
      <c r="QYO339" s="3"/>
      <c r="QYP339" s="14"/>
      <c r="QYQ339" s="3"/>
      <c r="QYR339" s="14"/>
      <c r="QYS339" s="3"/>
      <c r="QYT339" s="14"/>
      <c r="QYU339" s="3"/>
      <c r="QYV339" s="14"/>
      <c r="QYW339" s="3"/>
      <c r="QYX339" s="14"/>
      <c r="QYY339" s="3"/>
      <c r="QYZ339" s="14"/>
      <c r="QZA339" s="3"/>
      <c r="QZB339" s="14"/>
      <c r="QZC339" s="3"/>
      <c r="QZD339" s="14"/>
      <c r="QZE339" s="3"/>
      <c r="QZF339" s="14"/>
      <c r="QZG339" s="3"/>
      <c r="QZH339" s="14"/>
      <c r="QZI339" s="3"/>
      <c r="QZJ339" s="14"/>
      <c r="QZK339" s="3"/>
      <c r="QZL339" s="14"/>
      <c r="QZM339" s="3"/>
      <c r="QZN339" s="14"/>
      <c r="QZO339" s="3"/>
      <c r="QZP339" s="14"/>
      <c r="QZQ339" s="3"/>
      <c r="QZR339" s="14"/>
      <c r="QZS339" s="3"/>
      <c r="QZT339" s="14"/>
      <c r="QZU339" s="3"/>
      <c r="QZV339" s="14"/>
      <c r="QZW339" s="3"/>
      <c r="QZX339" s="14"/>
      <c r="QZY339" s="3"/>
      <c r="QZZ339" s="14"/>
      <c r="RAA339" s="3"/>
      <c r="RAB339" s="14"/>
      <c r="RAC339" s="3"/>
      <c r="RAD339" s="14"/>
      <c r="RAE339" s="3"/>
      <c r="RAF339" s="14"/>
      <c r="RAG339" s="3"/>
      <c r="RAH339" s="14"/>
      <c r="RAI339" s="3"/>
      <c r="RAJ339" s="14"/>
      <c r="RAK339" s="3"/>
      <c r="RAL339" s="14"/>
      <c r="RAM339" s="3"/>
      <c r="RAN339" s="14"/>
      <c r="RAO339" s="3"/>
      <c r="RAP339" s="14"/>
      <c r="RAQ339" s="3"/>
      <c r="RAR339" s="14"/>
      <c r="RAS339" s="3"/>
      <c r="RAT339" s="14"/>
      <c r="RAU339" s="3"/>
      <c r="RAV339" s="14"/>
      <c r="RAW339" s="3"/>
      <c r="RAX339" s="14"/>
      <c r="RAY339" s="3"/>
      <c r="RAZ339" s="14"/>
      <c r="RBA339" s="3"/>
      <c r="RBB339" s="14"/>
      <c r="RBC339" s="3"/>
      <c r="RBD339" s="14"/>
      <c r="RBE339" s="3"/>
      <c r="RBF339" s="14"/>
      <c r="RBG339" s="3"/>
      <c r="RBH339" s="14"/>
      <c r="RBI339" s="3"/>
      <c r="RBJ339" s="14"/>
      <c r="RBK339" s="3"/>
      <c r="RBL339" s="14"/>
      <c r="RBM339" s="3"/>
      <c r="RBN339" s="14"/>
      <c r="RBO339" s="3"/>
      <c r="RBP339" s="14"/>
      <c r="RBQ339" s="3"/>
      <c r="RBR339" s="14"/>
      <c r="RBS339" s="3"/>
      <c r="RBT339" s="14"/>
      <c r="RBU339" s="3"/>
      <c r="RBV339" s="14"/>
      <c r="RBW339" s="3"/>
      <c r="RBX339" s="14"/>
      <c r="RBY339" s="3"/>
      <c r="RBZ339" s="14"/>
      <c r="RCA339" s="3"/>
      <c r="RCB339" s="14"/>
      <c r="RCC339" s="3"/>
      <c r="RCD339" s="14"/>
      <c r="RCE339" s="3"/>
      <c r="RCF339" s="14"/>
      <c r="RCG339" s="3"/>
      <c r="RCH339" s="14"/>
      <c r="RCI339" s="3"/>
      <c r="RCJ339" s="14"/>
      <c r="RCK339" s="3"/>
      <c r="RCL339" s="14"/>
      <c r="RCM339" s="3"/>
      <c r="RCN339" s="14"/>
      <c r="RCO339" s="3"/>
      <c r="RCP339" s="14"/>
      <c r="RCQ339" s="3"/>
      <c r="RCR339" s="14"/>
      <c r="RCS339" s="3"/>
      <c r="RCT339" s="14"/>
      <c r="RCU339" s="3"/>
      <c r="RCV339" s="14"/>
      <c r="RCW339" s="3"/>
      <c r="RCX339" s="14"/>
      <c r="RCY339" s="3"/>
      <c r="RCZ339" s="14"/>
      <c r="RDA339" s="3"/>
      <c r="RDB339" s="14"/>
      <c r="RDC339" s="3"/>
      <c r="RDD339" s="14"/>
      <c r="RDE339" s="3"/>
      <c r="RDF339" s="14"/>
      <c r="RDG339" s="3"/>
      <c r="RDH339" s="14"/>
      <c r="RDI339" s="3"/>
      <c r="RDJ339" s="14"/>
      <c r="RDK339" s="3"/>
      <c r="RDL339" s="14"/>
      <c r="RDM339" s="3"/>
      <c r="RDN339" s="14"/>
      <c r="RDO339" s="3"/>
      <c r="RDP339" s="14"/>
      <c r="RDQ339" s="3"/>
      <c r="RDR339" s="14"/>
      <c r="RDS339" s="3"/>
      <c r="RDT339" s="14"/>
      <c r="RDU339" s="3"/>
      <c r="RDV339" s="14"/>
      <c r="RDW339" s="3"/>
      <c r="RDX339" s="14"/>
      <c r="RDY339" s="3"/>
      <c r="RDZ339" s="14"/>
      <c r="REA339" s="3"/>
      <c r="REB339" s="14"/>
      <c r="REC339" s="3"/>
      <c r="RED339" s="14"/>
      <c r="REE339" s="3"/>
      <c r="REF339" s="14"/>
      <c r="REG339" s="3"/>
      <c r="REH339" s="14"/>
      <c r="REI339" s="3"/>
      <c r="REJ339" s="14"/>
      <c r="REK339" s="3"/>
      <c r="REL339" s="14"/>
      <c r="REM339" s="3"/>
      <c r="REN339" s="14"/>
      <c r="REO339" s="3"/>
      <c r="REP339" s="14"/>
      <c r="REQ339" s="3"/>
      <c r="RER339" s="14"/>
      <c r="RES339" s="3"/>
      <c r="RET339" s="14"/>
      <c r="REU339" s="3"/>
      <c r="REV339" s="14"/>
      <c r="REW339" s="3"/>
      <c r="REX339" s="14"/>
      <c r="REY339" s="3"/>
      <c r="REZ339" s="14"/>
      <c r="RFA339" s="3"/>
      <c r="RFB339" s="14"/>
      <c r="RFC339" s="3"/>
      <c r="RFD339" s="14"/>
      <c r="RFE339" s="3"/>
      <c r="RFF339" s="14"/>
      <c r="RFG339" s="3"/>
      <c r="RFH339" s="14"/>
      <c r="RFI339" s="3"/>
      <c r="RFJ339" s="14"/>
      <c r="RFK339" s="3"/>
      <c r="RFL339" s="14"/>
      <c r="RFM339" s="3"/>
      <c r="RFN339" s="14"/>
      <c r="RFO339" s="3"/>
      <c r="RFP339" s="14"/>
      <c r="RFQ339" s="3"/>
      <c r="RFR339" s="14"/>
      <c r="RFS339" s="3"/>
      <c r="RFT339" s="14"/>
      <c r="RFU339" s="3"/>
      <c r="RFV339" s="14"/>
      <c r="RFW339" s="3"/>
      <c r="RFX339" s="14"/>
      <c r="RFY339" s="3"/>
      <c r="RFZ339" s="14"/>
      <c r="RGA339" s="3"/>
      <c r="RGB339" s="14"/>
      <c r="RGC339" s="3"/>
      <c r="RGD339" s="14"/>
      <c r="RGE339" s="3"/>
      <c r="RGF339" s="14"/>
      <c r="RGG339" s="3"/>
      <c r="RGH339" s="14"/>
      <c r="RGI339" s="3"/>
      <c r="RGJ339" s="14"/>
      <c r="RGK339" s="3"/>
      <c r="RGL339" s="14"/>
      <c r="RGM339" s="3"/>
      <c r="RGN339" s="14"/>
      <c r="RGO339" s="3"/>
      <c r="RGP339" s="14"/>
      <c r="RGQ339" s="3"/>
      <c r="RGR339" s="14"/>
      <c r="RGS339" s="3"/>
      <c r="RGT339" s="14"/>
      <c r="RGU339" s="3"/>
      <c r="RGV339" s="14"/>
      <c r="RGW339" s="3"/>
      <c r="RGX339" s="14"/>
      <c r="RGY339" s="3"/>
      <c r="RGZ339" s="14"/>
      <c r="RHA339" s="3"/>
      <c r="RHB339" s="14"/>
      <c r="RHC339" s="3"/>
      <c r="RHD339" s="14"/>
      <c r="RHE339" s="3"/>
      <c r="RHF339" s="14"/>
      <c r="RHG339" s="3"/>
      <c r="RHH339" s="14"/>
      <c r="RHI339" s="3"/>
      <c r="RHJ339" s="14"/>
      <c r="RHK339" s="3"/>
      <c r="RHL339" s="14"/>
      <c r="RHM339" s="3"/>
      <c r="RHN339" s="14"/>
      <c r="RHO339" s="3"/>
      <c r="RHP339" s="14"/>
      <c r="RHQ339" s="3"/>
      <c r="RHR339" s="14"/>
      <c r="RHS339" s="3"/>
      <c r="RHT339" s="14"/>
      <c r="RHU339" s="3"/>
      <c r="RHV339" s="14"/>
      <c r="RHW339" s="3"/>
      <c r="RHX339" s="14"/>
      <c r="RHY339" s="3"/>
      <c r="RHZ339" s="14"/>
      <c r="RIA339" s="3"/>
      <c r="RIB339" s="14"/>
      <c r="RIC339" s="3"/>
      <c r="RID339" s="14"/>
      <c r="RIE339" s="3"/>
      <c r="RIF339" s="14"/>
      <c r="RIG339" s="3"/>
      <c r="RIH339" s="14"/>
      <c r="RII339" s="3"/>
      <c r="RIJ339" s="14"/>
      <c r="RIK339" s="3"/>
      <c r="RIL339" s="14"/>
      <c r="RIM339" s="3"/>
      <c r="RIN339" s="14"/>
      <c r="RIO339" s="3"/>
      <c r="RIP339" s="14"/>
      <c r="RIQ339" s="3"/>
      <c r="RIR339" s="14"/>
      <c r="RIS339" s="3"/>
      <c r="RIT339" s="14"/>
      <c r="RIU339" s="3"/>
      <c r="RIV339" s="14"/>
      <c r="RIW339" s="3"/>
      <c r="RIX339" s="14"/>
      <c r="RIY339" s="3"/>
      <c r="RIZ339" s="14"/>
      <c r="RJA339" s="3"/>
      <c r="RJB339" s="14"/>
      <c r="RJC339" s="3"/>
      <c r="RJD339" s="14"/>
      <c r="RJE339" s="3"/>
      <c r="RJF339" s="14"/>
      <c r="RJG339" s="3"/>
      <c r="RJH339" s="14"/>
      <c r="RJI339" s="3"/>
      <c r="RJJ339" s="14"/>
      <c r="RJK339" s="3"/>
      <c r="RJL339" s="14"/>
      <c r="RJM339" s="3"/>
      <c r="RJN339" s="14"/>
      <c r="RJO339" s="3"/>
      <c r="RJP339" s="14"/>
      <c r="RJQ339" s="3"/>
      <c r="RJR339" s="14"/>
      <c r="RJS339" s="3"/>
      <c r="RJT339" s="14"/>
      <c r="RJU339" s="3"/>
      <c r="RJV339" s="14"/>
      <c r="RJW339" s="3"/>
      <c r="RJX339" s="14"/>
      <c r="RJY339" s="3"/>
      <c r="RJZ339" s="14"/>
      <c r="RKA339" s="3"/>
      <c r="RKB339" s="14"/>
      <c r="RKC339" s="3"/>
      <c r="RKD339" s="14"/>
      <c r="RKE339" s="3"/>
      <c r="RKF339" s="14"/>
      <c r="RKG339" s="3"/>
      <c r="RKH339" s="14"/>
      <c r="RKI339" s="3"/>
      <c r="RKJ339" s="14"/>
      <c r="RKK339" s="3"/>
      <c r="RKL339" s="14"/>
      <c r="RKM339" s="3"/>
      <c r="RKN339" s="14"/>
      <c r="RKO339" s="3"/>
      <c r="RKP339" s="14"/>
      <c r="RKQ339" s="3"/>
      <c r="RKR339" s="14"/>
      <c r="RKS339" s="3"/>
      <c r="RKT339" s="14"/>
      <c r="RKU339" s="3"/>
      <c r="RKV339" s="14"/>
      <c r="RKW339" s="3"/>
      <c r="RKX339" s="14"/>
      <c r="RKY339" s="3"/>
      <c r="RKZ339" s="14"/>
      <c r="RLA339" s="3"/>
      <c r="RLB339" s="14"/>
      <c r="RLC339" s="3"/>
      <c r="RLD339" s="14"/>
      <c r="RLE339" s="3"/>
      <c r="RLF339" s="14"/>
      <c r="RLG339" s="3"/>
      <c r="RLH339" s="14"/>
      <c r="RLI339" s="3"/>
      <c r="RLJ339" s="14"/>
      <c r="RLK339" s="3"/>
      <c r="RLL339" s="14"/>
      <c r="RLM339" s="3"/>
      <c r="RLN339" s="14"/>
      <c r="RLO339" s="3"/>
      <c r="RLP339" s="14"/>
      <c r="RLQ339" s="3"/>
      <c r="RLR339" s="14"/>
      <c r="RLS339" s="3"/>
      <c r="RLT339" s="14"/>
      <c r="RLU339" s="3"/>
      <c r="RLV339" s="14"/>
      <c r="RLW339" s="3"/>
      <c r="RLX339" s="14"/>
      <c r="RLY339" s="3"/>
      <c r="RLZ339" s="14"/>
      <c r="RMA339" s="3"/>
      <c r="RMB339" s="14"/>
      <c r="RMC339" s="3"/>
      <c r="RMD339" s="14"/>
      <c r="RME339" s="3"/>
      <c r="RMF339" s="14"/>
      <c r="RMG339" s="3"/>
      <c r="RMH339" s="14"/>
      <c r="RMI339" s="3"/>
      <c r="RMJ339" s="14"/>
      <c r="RMK339" s="3"/>
      <c r="RML339" s="14"/>
      <c r="RMM339" s="3"/>
      <c r="RMN339" s="14"/>
      <c r="RMO339" s="3"/>
      <c r="RMP339" s="14"/>
      <c r="RMQ339" s="3"/>
      <c r="RMR339" s="14"/>
      <c r="RMS339" s="3"/>
      <c r="RMT339" s="14"/>
      <c r="RMU339" s="3"/>
      <c r="RMV339" s="14"/>
      <c r="RMW339" s="3"/>
      <c r="RMX339" s="14"/>
      <c r="RMY339" s="3"/>
      <c r="RMZ339" s="14"/>
      <c r="RNA339" s="3"/>
      <c r="RNB339" s="14"/>
      <c r="RNC339" s="3"/>
      <c r="RND339" s="14"/>
      <c r="RNE339" s="3"/>
      <c r="RNF339" s="14"/>
      <c r="RNG339" s="3"/>
      <c r="RNH339" s="14"/>
      <c r="RNI339" s="3"/>
      <c r="RNJ339" s="14"/>
      <c r="RNK339" s="3"/>
      <c r="RNL339" s="14"/>
      <c r="RNM339" s="3"/>
      <c r="RNN339" s="14"/>
      <c r="RNO339" s="3"/>
      <c r="RNP339" s="14"/>
      <c r="RNQ339" s="3"/>
      <c r="RNR339" s="14"/>
      <c r="RNS339" s="3"/>
      <c r="RNT339" s="14"/>
      <c r="RNU339" s="3"/>
      <c r="RNV339" s="14"/>
      <c r="RNW339" s="3"/>
      <c r="RNX339" s="14"/>
      <c r="RNY339" s="3"/>
      <c r="RNZ339" s="14"/>
      <c r="ROA339" s="3"/>
      <c r="ROB339" s="14"/>
      <c r="ROC339" s="3"/>
      <c r="ROD339" s="14"/>
      <c r="ROE339" s="3"/>
      <c r="ROF339" s="14"/>
      <c r="ROG339" s="3"/>
      <c r="ROH339" s="14"/>
      <c r="ROI339" s="3"/>
      <c r="ROJ339" s="14"/>
      <c r="ROK339" s="3"/>
      <c r="ROL339" s="14"/>
      <c r="ROM339" s="3"/>
      <c r="RON339" s="14"/>
      <c r="ROO339" s="3"/>
      <c r="ROP339" s="14"/>
      <c r="ROQ339" s="3"/>
      <c r="ROR339" s="14"/>
      <c r="ROS339" s="3"/>
      <c r="ROT339" s="14"/>
      <c r="ROU339" s="3"/>
      <c r="ROV339" s="14"/>
      <c r="ROW339" s="3"/>
      <c r="ROX339" s="14"/>
      <c r="ROY339" s="3"/>
      <c r="ROZ339" s="14"/>
      <c r="RPA339" s="3"/>
      <c r="RPB339" s="14"/>
      <c r="RPC339" s="3"/>
      <c r="RPD339" s="14"/>
      <c r="RPE339" s="3"/>
      <c r="RPF339" s="14"/>
      <c r="RPG339" s="3"/>
      <c r="RPH339" s="14"/>
      <c r="RPI339" s="3"/>
      <c r="RPJ339" s="14"/>
      <c r="RPK339" s="3"/>
      <c r="RPL339" s="14"/>
      <c r="RPM339" s="3"/>
      <c r="RPN339" s="14"/>
      <c r="RPO339" s="3"/>
      <c r="RPP339" s="14"/>
      <c r="RPQ339" s="3"/>
      <c r="RPR339" s="14"/>
      <c r="RPS339" s="3"/>
      <c r="RPT339" s="14"/>
      <c r="RPU339" s="3"/>
      <c r="RPV339" s="14"/>
      <c r="RPW339" s="3"/>
      <c r="RPX339" s="14"/>
      <c r="RPY339" s="3"/>
      <c r="RPZ339" s="14"/>
      <c r="RQA339" s="3"/>
      <c r="RQB339" s="14"/>
      <c r="RQC339" s="3"/>
      <c r="RQD339" s="14"/>
      <c r="RQE339" s="3"/>
      <c r="RQF339" s="14"/>
      <c r="RQG339" s="3"/>
      <c r="RQH339" s="14"/>
      <c r="RQI339" s="3"/>
      <c r="RQJ339" s="14"/>
      <c r="RQK339" s="3"/>
      <c r="RQL339" s="14"/>
      <c r="RQM339" s="3"/>
      <c r="RQN339" s="14"/>
      <c r="RQO339" s="3"/>
      <c r="RQP339" s="14"/>
      <c r="RQQ339" s="3"/>
      <c r="RQR339" s="14"/>
      <c r="RQS339" s="3"/>
      <c r="RQT339" s="14"/>
      <c r="RQU339" s="3"/>
      <c r="RQV339" s="14"/>
      <c r="RQW339" s="3"/>
      <c r="RQX339" s="14"/>
      <c r="RQY339" s="3"/>
      <c r="RQZ339" s="14"/>
      <c r="RRA339" s="3"/>
      <c r="RRB339" s="14"/>
      <c r="RRC339" s="3"/>
      <c r="RRD339" s="14"/>
      <c r="RRE339" s="3"/>
      <c r="RRF339" s="14"/>
      <c r="RRG339" s="3"/>
      <c r="RRH339" s="14"/>
      <c r="RRI339" s="3"/>
      <c r="RRJ339" s="14"/>
      <c r="RRK339" s="3"/>
      <c r="RRL339" s="14"/>
      <c r="RRM339" s="3"/>
      <c r="RRN339" s="14"/>
      <c r="RRO339" s="3"/>
      <c r="RRP339" s="14"/>
      <c r="RRQ339" s="3"/>
      <c r="RRR339" s="14"/>
      <c r="RRS339" s="3"/>
      <c r="RRT339" s="14"/>
      <c r="RRU339" s="3"/>
      <c r="RRV339" s="14"/>
      <c r="RRW339" s="3"/>
      <c r="RRX339" s="14"/>
      <c r="RRY339" s="3"/>
      <c r="RRZ339" s="14"/>
      <c r="RSA339" s="3"/>
      <c r="RSB339" s="14"/>
      <c r="RSC339" s="3"/>
      <c r="RSD339" s="14"/>
      <c r="RSE339" s="3"/>
      <c r="RSF339" s="14"/>
      <c r="RSG339" s="3"/>
      <c r="RSH339" s="14"/>
      <c r="RSI339" s="3"/>
      <c r="RSJ339" s="14"/>
      <c r="RSK339" s="3"/>
      <c r="RSL339" s="14"/>
      <c r="RSM339" s="3"/>
      <c r="RSN339" s="14"/>
      <c r="RSO339" s="3"/>
      <c r="RSP339" s="14"/>
      <c r="RSQ339" s="3"/>
      <c r="RSR339" s="14"/>
      <c r="RSS339" s="3"/>
      <c r="RST339" s="14"/>
      <c r="RSU339" s="3"/>
      <c r="RSV339" s="14"/>
      <c r="RSW339" s="3"/>
      <c r="RSX339" s="14"/>
      <c r="RSY339" s="3"/>
      <c r="RSZ339" s="14"/>
      <c r="RTA339" s="3"/>
      <c r="RTB339" s="14"/>
      <c r="RTC339" s="3"/>
      <c r="RTD339" s="14"/>
      <c r="RTE339" s="3"/>
      <c r="RTF339" s="14"/>
      <c r="RTG339" s="3"/>
      <c r="RTH339" s="14"/>
      <c r="RTI339" s="3"/>
      <c r="RTJ339" s="14"/>
      <c r="RTK339" s="3"/>
      <c r="RTL339" s="14"/>
      <c r="RTM339" s="3"/>
      <c r="RTN339" s="14"/>
      <c r="RTO339" s="3"/>
      <c r="RTP339" s="14"/>
      <c r="RTQ339" s="3"/>
      <c r="RTR339" s="14"/>
      <c r="RTS339" s="3"/>
      <c r="RTT339" s="14"/>
      <c r="RTU339" s="3"/>
      <c r="RTV339" s="14"/>
      <c r="RTW339" s="3"/>
      <c r="RTX339" s="14"/>
      <c r="RTY339" s="3"/>
      <c r="RTZ339" s="14"/>
      <c r="RUA339" s="3"/>
      <c r="RUB339" s="14"/>
      <c r="RUC339" s="3"/>
      <c r="RUD339" s="14"/>
      <c r="RUE339" s="3"/>
      <c r="RUF339" s="14"/>
      <c r="RUG339" s="3"/>
      <c r="RUH339" s="14"/>
      <c r="RUI339" s="3"/>
      <c r="RUJ339" s="14"/>
      <c r="RUK339" s="3"/>
      <c r="RUL339" s="14"/>
      <c r="RUM339" s="3"/>
      <c r="RUN339" s="14"/>
      <c r="RUO339" s="3"/>
      <c r="RUP339" s="14"/>
      <c r="RUQ339" s="3"/>
      <c r="RUR339" s="14"/>
      <c r="RUS339" s="3"/>
      <c r="RUT339" s="14"/>
      <c r="RUU339" s="3"/>
      <c r="RUV339" s="14"/>
      <c r="RUW339" s="3"/>
      <c r="RUX339" s="14"/>
      <c r="RUY339" s="3"/>
      <c r="RUZ339" s="14"/>
      <c r="RVA339" s="3"/>
      <c r="RVB339" s="14"/>
      <c r="RVC339" s="3"/>
      <c r="RVD339" s="14"/>
      <c r="RVE339" s="3"/>
      <c r="RVF339" s="14"/>
      <c r="RVG339" s="3"/>
      <c r="RVH339" s="14"/>
      <c r="RVI339" s="3"/>
      <c r="RVJ339" s="14"/>
      <c r="RVK339" s="3"/>
      <c r="RVL339" s="14"/>
      <c r="RVM339" s="3"/>
      <c r="RVN339" s="14"/>
      <c r="RVO339" s="3"/>
      <c r="RVP339" s="14"/>
      <c r="RVQ339" s="3"/>
      <c r="RVR339" s="14"/>
      <c r="RVS339" s="3"/>
      <c r="RVT339" s="14"/>
      <c r="RVU339" s="3"/>
      <c r="RVV339" s="14"/>
      <c r="RVW339" s="3"/>
      <c r="RVX339" s="14"/>
      <c r="RVY339" s="3"/>
      <c r="RVZ339" s="14"/>
      <c r="RWA339" s="3"/>
      <c r="RWB339" s="14"/>
      <c r="RWC339" s="3"/>
      <c r="RWD339" s="14"/>
      <c r="RWE339" s="3"/>
      <c r="RWF339" s="14"/>
      <c r="RWG339" s="3"/>
      <c r="RWH339" s="14"/>
      <c r="RWI339" s="3"/>
      <c r="RWJ339" s="14"/>
      <c r="RWK339" s="3"/>
      <c r="RWL339" s="14"/>
      <c r="RWM339" s="3"/>
      <c r="RWN339" s="14"/>
      <c r="RWO339" s="3"/>
      <c r="RWP339" s="14"/>
      <c r="RWQ339" s="3"/>
      <c r="RWR339" s="14"/>
      <c r="RWS339" s="3"/>
      <c r="RWT339" s="14"/>
      <c r="RWU339" s="3"/>
      <c r="RWV339" s="14"/>
      <c r="RWW339" s="3"/>
      <c r="RWX339" s="14"/>
      <c r="RWY339" s="3"/>
      <c r="RWZ339" s="14"/>
      <c r="RXA339" s="3"/>
      <c r="RXB339" s="14"/>
      <c r="RXC339" s="3"/>
      <c r="RXD339" s="14"/>
      <c r="RXE339" s="3"/>
      <c r="RXF339" s="14"/>
      <c r="RXG339" s="3"/>
      <c r="RXH339" s="14"/>
      <c r="RXI339" s="3"/>
      <c r="RXJ339" s="14"/>
      <c r="RXK339" s="3"/>
      <c r="RXL339" s="14"/>
      <c r="RXM339" s="3"/>
      <c r="RXN339" s="14"/>
      <c r="RXO339" s="3"/>
      <c r="RXP339" s="14"/>
      <c r="RXQ339" s="3"/>
      <c r="RXR339" s="14"/>
      <c r="RXS339" s="3"/>
      <c r="RXT339" s="14"/>
      <c r="RXU339" s="3"/>
      <c r="RXV339" s="14"/>
      <c r="RXW339" s="3"/>
      <c r="RXX339" s="14"/>
      <c r="RXY339" s="3"/>
      <c r="RXZ339" s="14"/>
      <c r="RYA339" s="3"/>
      <c r="RYB339" s="14"/>
      <c r="RYC339" s="3"/>
      <c r="RYD339" s="14"/>
      <c r="RYE339" s="3"/>
      <c r="RYF339" s="14"/>
      <c r="RYG339" s="3"/>
      <c r="RYH339" s="14"/>
      <c r="RYI339" s="3"/>
      <c r="RYJ339" s="14"/>
      <c r="RYK339" s="3"/>
      <c r="RYL339" s="14"/>
      <c r="RYM339" s="3"/>
      <c r="RYN339" s="14"/>
      <c r="RYO339" s="3"/>
      <c r="RYP339" s="14"/>
      <c r="RYQ339" s="3"/>
      <c r="RYR339" s="14"/>
      <c r="RYS339" s="3"/>
      <c r="RYT339" s="14"/>
      <c r="RYU339" s="3"/>
      <c r="RYV339" s="14"/>
      <c r="RYW339" s="3"/>
      <c r="RYX339" s="14"/>
      <c r="RYY339" s="3"/>
      <c r="RYZ339" s="14"/>
      <c r="RZA339" s="3"/>
      <c r="RZB339" s="14"/>
      <c r="RZC339" s="3"/>
      <c r="RZD339" s="14"/>
      <c r="RZE339" s="3"/>
      <c r="RZF339" s="14"/>
      <c r="RZG339" s="3"/>
      <c r="RZH339" s="14"/>
      <c r="RZI339" s="3"/>
      <c r="RZJ339" s="14"/>
      <c r="RZK339" s="3"/>
      <c r="RZL339" s="14"/>
      <c r="RZM339" s="3"/>
      <c r="RZN339" s="14"/>
      <c r="RZO339" s="3"/>
      <c r="RZP339" s="14"/>
      <c r="RZQ339" s="3"/>
      <c r="RZR339" s="14"/>
      <c r="RZS339" s="3"/>
      <c r="RZT339" s="14"/>
      <c r="RZU339" s="3"/>
      <c r="RZV339" s="14"/>
      <c r="RZW339" s="3"/>
      <c r="RZX339" s="14"/>
      <c r="RZY339" s="3"/>
      <c r="RZZ339" s="14"/>
      <c r="SAA339" s="3"/>
      <c r="SAB339" s="14"/>
      <c r="SAC339" s="3"/>
      <c r="SAD339" s="14"/>
      <c r="SAE339" s="3"/>
      <c r="SAF339" s="14"/>
      <c r="SAG339" s="3"/>
      <c r="SAH339" s="14"/>
      <c r="SAI339" s="3"/>
      <c r="SAJ339" s="14"/>
      <c r="SAK339" s="3"/>
      <c r="SAL339" s="14"/>
      <c r="SAM339" s="3"/>
      <c r="SAN339" s="14"/>
      <c r="SAO339" s="3"/>
      <c r="SAP339" s="14"/>
      <c r="SAQ339" s="3"/>
      <c r="SAR339" s="14"/>
      <c r="SAS339" s="3"/>
      <c r="SAT339" s="14"/>
      <c r="SAU339" s="3"/>
      <c r="SAV339" s="14"/>
      <c r="SAW339" s="3"/>
      <c r="SAX339" s="14"/>
      <c r="SAY339" s="3"/>
      <c r="SAZ339" s="14"/>
      <c r="SBA339" s="3"/>
      <c r="SBB339" s="14"/>
      <c r="SBC339" s="3"/>
      <c r="SBD339" s="14"/>
      <c r="SBE339" s="3"/>
      <c r="SBF339" s="14"/>
      <c r="SBG339" s="3"/>
      <c r="SBH339" s="14"/>
      <c r="SBI339" s="3"/>
      <c r="SBJ339" s="14"/>
      <c r="SBK339" s="3"/>
      <c r="SBL339" s="14"/>
      <c r="SBM339" s="3"/>
      <c r="SBN339" s="14"/>
      <c r="SBO339" s="3"/>
      <c r="SBP339" s="14"/>
      <c r="SBQ339" s="3"/>
      <c r="SBR339" s="14"/>
      <c r="SBS339" s="3"/>
      <c r="SBT339" s="14"/>
      <c r="SBU339" s="3"/>
      <c r="SBV339" s="14"/>
      <c r="SBW339" s="3"/>
      <c r="SBX339" s="14"/>
      <c r="SBY339" s="3"/>
      <c r="SBZ339" s="14"/>
      <c r="SCA339" s="3"/>
      <c r="SCB339" s="14"/>
      <c r="SCC339" s="3"/>
      <c r="SCD339" s="14"/>
      <c r="SCE339" s="3"/>
      <c r="SCF339" s="14"/>
      <c r="SCG339" s="3"/>
      <c r="SCH339" s="14"/>
      <c r="SCI339" s="3"/>
      <c r="SCJ339" s="14"/>
      <c r="SCK339" s="3"/>
      <c r="SCL339" s="14"/>
      <c r="SCM339" s="3"/>
      <c r="SCN339" s="14"/>
      <c r="SCO339" s="3"/>
      <c r="SCP339" s="14"/>
      <c r="SCQ339" s="3"/>
      <c r="SCR339" s="14"/>
      <c r="SCS339" s="3"/>
      <c r="SCT339" s="14"/>
      <c r="SCU339" s="3"/>
      <c r="SCV339" s="14"/>
      <c r="SCW339" s="3"/>
      <c r="SCX339" s="14"/>
      <c r="SCY339" s="3"/>
      <c r="SCZ339" s="14"/>
      <c r="SDA339" s="3"/>
      <c r="SDB339" s="14"/>
      <c r="SDC339" s="3"/>
      <c r="SDD339" s="14"/>
      <c r="SDE339" s="3"/>
      <c r="SDF339" s="14"/>
      <c r="SDG339" s="3"/>
      <c r="SDH339" s="14"/>
      <c r="SDI339" s="3"/>
      <c r="SDJ339" s="14"/>
      <c r="SDK339" s="3"/>
      <c r="SDL339" s="14"/>
      <c r="SDM339" s="3"/>
      <c r="SDN339" s="14"/>
      <c r="SDO339" s="3"/>
      <c r="SDP339" s="14"/>
      <c r="SDQ339" s="3"/>
      <c r="SDR339" s="14"/>
      <c r="SDS339" s="3"/>
      <c r="SDT339" s="14"/>
      <c r="SDU339" s="3"/>
      <c r="SDV339" s="14"/>
      <c r="SDW339" s="3"/>
      <c r="SDX339" s="14"/>
      <c r="SDY339" s="3"/>
      <c r="SDZ339" s="14"/>
      <c r="SEA339" s="3"/>
      <c r="SEB339" s="14"/>
      <c r="SEC339" s="3"/>
      <c r="SED339" s="14"/>
      <c r="SEE339" s="3"/>
      <c r="SEF339" s="14"/>
      <c r="SEG339" s="3"/>
      <c r="SEH339" s="14"/>
      <c r="SEI339" s="3"/>
      <c r="SEJ339" s="14"/>
      <c r="SEK339" s="3"/>
      <c r="SEL339" s="14"/>
      <c r="SEM339" s="3"/>
      <c r="SEN339" s="14"/>
      <c r="SEO339" s="3"/>
      <c r="SEP339" s="14"/>
      <c r="SEQ339" s="3"/>
      <c r="SER339" s="14"/>
      <c r="SES339" s="3"/>
      <c r="SET339" s="14"/>
      <c r="SEU339" s="3"/>
      <c r="SEV339" s="14"/>
      <c r="SEW339" s="3"/>
      <c r="SEX339" s="14"/>
      <c r="SEY339" s="3"/>
      <c r="SEZ339" s="14"/>
      <c r="SFA339" s="3"/>
      <c r="SFB339" s="14"/>
      <c r="SFC339" s="3"/>
      <c r="SFD339" s="14"/>
      <c r="SFE339" s="3"/>
      <c r="SFF339" s="14"/>
      <c r="SFG339" s="3"/>
      <c r="SFH339" s="14"/>
      <c r="SFI339" s="3"/>
      <c r="SFJ339" s="14"/>
      <c r="SFK339" s="3"/>
      <c r="SFL339" s="14"/>
      <c r="SFM339" s="3"/>
      <c r="SFN339" s="14"/>
      <c r="SFO339" s="3"/>
      <c r="SFP339" s="14"/>
      <c r="SFQ339" s="3"/>
      <c r="SFR339" s="14"/>
      <c r="SFS339" s="3"/>
      <c r="SFT339" s="14"/>
      <c r="SFU339" s="3"/>
      <c r="SFV339" s="14"/>
      <c r="SFW339" s="3"/>
      <c r="SFX339" s="14"/>
      <c r="SFY339" s="3"/>
      <c r="SFZ339" s="14"/>
      <c r="SGA339" s="3"/>
      <c r="SGB339" s="14"/>
      <c r="SGC339" s="3"/>
      <c r="SGD339" s="14"/>
      <c r="SGE339" s="3"/>
      <c r="SGF339" s="14"/>
      <c r="SGG339" s="3"/>
      <c r="SGH339" s="14"/>
      <c r="SGI339" s="3"/>
      <c r="SGJ339" s="14"/>
      <c r="SGK339" s="3"/>
      <c r="SGL339" s="14"/>
      <c r="SGM339" s="3"/>
      <c r="SGN339" s="14"/>
      <c r="SGO339" s="3"/>
      <c r="SGP339" s="14"/>
      <c r="SGQ339" s="3"/>
      <c r="SGR339" s="14"/>
      <c r="SGS339" s="3"/>
      <c r="SGT339" s="14"/>
      <c r="SGU339" s="3"/>
      <c r="SGV339" s="14"/>
      <c r="SGW339" s="3"/>
      <c r="SGX339" s="14"/>
      <c r="SGY339" s="3"/>
      <c r="SGZ339" s="14"/>
      <c r="SHA339" s="3"/>
      <c r="SHB339" s="14"/>
      <c r="SHC339" s="3"/>
      <c r="SHD339" s="14"/>
      <c r="SHE339" s="3"/>
      <c r="SHF339" s="14"/>
      <c r="SHG339" s="3"/>
      <c r="SHH339" s="14"/>
      <c r="SHI339" s="3"/>
      <c r="SHJ339" s="14"/>
      <c r="SHK339" s="3"/>
      <c r="SHL339" s="14"/>
      <c r="SHM339" s="3"/>
      <c r="SHN339" s="14"/>
      <c r="SHO339" s="3"/>
      <c r="SHP339" s="14"/>
      <c r="SHQ339" s="3"/>
      <c r="SHR339" s="14"/>
      <c r="SHS339" s="3"/>
      <c r="SHT339" s="14"/>
      <c r="SHU339" s="3"/>
      <c r="SHV339" s="14"/>
      <c r="SHW339" s="3"/>
      <c r="SHX339" s="14"/>
      <c r="SHY339" s="3"/>
      <c r="SHZ339" s="14"/>
      <c r="SIA339" s="3"/>
      <c r="SIB339" s="14"/>
      <c r="SIC339" s="3"/>
      <c r="SID339" s="14"/>
      <c r="SIE339" s="3"/>
      <c r="SIF339" s="14"/>
      <c r="SIG339" s="3"/>
      <c r="SIH339" s="14"/>
      <c r="SII339" s="3"/>
      <c r="SIJ339" s="14"/>
      <c r="SIK339" s="3"/>
      <c r="SIL339" s="14"/>
      <c r="SIM339" s="3"/>
      <c r="SIN339" s="14"/>
      <c r="SIO339" s="3"/>
      <c r="SIP339" s="14"/>
      <c r="SIQ339" s="3"/>
      <c r="SIR339" s="14"/>
      <c r="SIS339" s="3"/>
      <c r="SIT339" s="14"/>
      <c r="SIU339" s="3"/>
      <c r="SIV339" s="14"/>
      <c r="SIW339" s="3"/>
      <c r="SIX339" s="14"/>
      <c r="SIY339" s="3"/>
      <c r="SIZ339" s="14"/>
      <c r="SJA339" s="3"/>
      <c r="SJB339" s="14"/>
      <c r="SJC339" s="3"/>
      <c r="SJD339" s="14"/>
      <c r="SJE339" s="3"/>
      <c r="SJF339" s="14"/>
      <c r="SJG339" s="3"/>
      <c r="SJH339" s="14"/>
      <c r="SJI339" s="3"/>
      <c r="SJJ339" s="14"/>
      <c r="SJK339" s="3"/>
      <c r="SJL339" s="14"/>
      <c r="SJM339" s="3"/>
      <c r="SJN339" s="14"/>
      <c r="SJO339" s="3"/>
      <c r="SJP339" s="14"/>
      <c r="SJQ339" s="3"/>
      <c r="SJR339" s="14"/>
      <c r="SJS339" s="3"/>
      <c r="SJT339" s="14"/>
      <c r="SJU339" s="3"/>
      <c r="SJV339" s="14"/>
      <c r="SJW339" s="3"/>
      <c r="SJX339" s="14"/>
      <c r="SJY339" s="3"/>
      <c r="SJZ339" s="14"/>
      <c r="SKA339" s="3"/>
      <c r="SKB339" s="14"/>
      <c r="SKC339" s="3"/>
      <c r="SKD339" s="14"/>
      <c r="SKE339" s="3"/>
      <c r="SKF339" s="14"/>
      <c r="SKG339" s="3"/>
      <c r="SKH339" s="14"/>
      <c r="SKI339" s="3"/>
      <c r="SKJ339" s="14"/>
      <c r="SKK339" s="3"/>
      <c r="SKL339" s="14"/>
      <c r="SKM339" s="3"/>
      <c r="SKN339" s="14"/>
      <c r="SKO339" s="3"/>
      <c r="SKP339" s="14"/>
      <c r="SKQ339" s="3"/>
      <c r="SKR339" s="14"/>
      <c r="SKS339" s="3"/>
      <c r="SKT339" s="14"/>
      <c r="SKU339" s="3"/>
      <c r="SKV339" s="14"/>
      <c r="SKW339" s="3"/>
      <c r="SKX339" s="14"/>
      <c r="SKY339" s="3"/>
      <c r="SKZ339" s="14"/>
      <c r="SLA339" s="3"/>
      <c r="SLB339" s="14"/>
      <c r="SLC339" s="3"/>
      <c r="SLD339" s="14"/>
      <c r="SLE339" s="3"/>
      <c r="SLF339" s="14"/>
      <c r="SLG339" s="3"/>
      <c r="SLH339" s="14"/>
      <c r="SLI339" s="3"/>
      <c r="SLJ339" s="14"/>
      <c r="SLK339" s="3"/>
      <c r="SLL339" s="14"/>
      <c r="SLM339" s="3"/>
      <c r="SLN339" s="14"/>
      <c r="SLO339" s="3"/>
      <c r="SLP339" s="14"/>
      <c r="SLQ339" s="3"/>
      <c r="SLR339" s="14"/>
      <c r="SLS339" s="3"/>
      <c r="SLT339" s="14"/>
      <c r="SLU339" s="3"/>
      <c r="SLV339" s="14"/>
      <c r="SLW339" s="3"/>
      <c r="SLX339" s="14"/>
      <c r="SLY339" s="3"/>
      <c r="SLZ339" s="14"/>
      <c r="SMA339" s="3"/>
      <c r="SMB339" s="14"/>
      <c r="SMC339" s="3"/>
      <c r="SMD339" s="14"/>
      <c r="SME339" s="3"/>
      <c r="SMF339" s="14"/>
      <c r="SMG339" s="3"/>
      <c r="SMH339" s="14"/>
      <c r="SMI339" s="3"/>
      <c r="SMJ339" s="14"/>
      <c r="SMK339" s="3"/>
      <c r="SML339" s="14"/>
      <c r="SMM339" s="3"/>
      <c r="SMN339" s="14"/>
      <c r="SMO339" s="3"/>
      <c r="SMP339" s="14"/>
      <c r="SMQ339" s="3"/>
      <c r="SMR339" s="14"/>
      <c r="SMS339" s="3"/>
      <c r="SMT339" s="14"/>
      <c r="SMU339" s="3"/>
      <c r="SMV339" s="14"/>
      <c r="SMW339" s="3"/>
      <c r="SMX339" s="14"/>
      <c r="SMY339" s="3"/>
      <c r="SMZ339" s="14"/>
      <c r="SNA339" s="3"/>
      <c r="SNB339" s="14"/>
      <c r="SNC339" s="3"/>
      <c r="SND339" s="14"/>
      <c r="SNE339" s="3"/>
      <c r="SNF339" s="14"/>
      <c r="SNG339" s="3"/>
      <c r="SNH339" s="14"/>
      <c r="SNI339" s="3"/>
      <c r="SNJ339" s="14"/>
      <c r="SNK339" s="3"/>
      <c r="SNL339" s="14"/>
      <c r="SNM339" s="3"/>
      <c r="SNN339" s="14"/>
      <c r="SNO339" s="3"/>
      <c r="SNP339" s="14"/>
      <c r="SNQ339" s="3"/>
      <c r="SNR339" s="14"/>
      <c r="SNS339" s="3"/>
      <c r="SNT339" s="14"/>
      <c r="SNU339" s="3"/>
      <c r="SNV339" s="14"/>
      <c r="SNW339" s="3"/>
      <c r="SNX339" s="14"/>
      <c r="SNY339" s="3"/>
      <c r="SNZ339" s="14"/>
      <c r="SOA339" s="3"/>
      <c r="SOB339" s="14"/>
      <c r="SOC339" s="3"/>
      <c r="SOD339" s="14"/>
      <c r="SOE339" s="3"/>
      <c r="SOF339" s="14"/>
      <c r="SOG339" s="3"/>
      <c r="SOH339" s="14"/>
      <c r="SOI339" s="3"/>
      <c r="SOJ339" s="14"/>
      <c r="SOK339" s="3"/>
      <c r="SOL339" s="14"/>
      <c r="SOM339" s="3"/>
      <c r="SON339" s="14"/>
      <c r="SOO339" s="3"/>
      <c r="SOP339" s="14"/>
      <c r="SOQ339" s="3"/>
      <c r="SOR339" s="14"/>
      <c r="SOS339" s="3"/>
      <c r="SOT339" s="14"/>
      <c r="SOU339" s="3"/>
      <c r="SOV339" s="14"/>
      <c r="SOW339" s="3"/>
      <c r="SOX339" s="14"/>
      <c r="SOY339" s="3"/>
      <c r="SOZ339" s="14"/>
      <c r="SPA339" s="3"/>
      <c r="SPB339" s="14"/>
      <c r="SPC339" s="3"/>
      <c r="SPD339" s="14"/>
      <c r="SPE339" s="3"/>
      <c r="SPF339" s="14"/>
      <c r="SPG339" s="3"/>
      <c r="SPH339" s="14"/>
      <c r="SPI339" s="3"/>
      <c r="SPJ339" s="14"/>
      <c r="SPK339" s="3"/>
      <c r="SPL339" s="14"/>
      <c r="SPM339" s="3"/>
      <c r="SPN339" s="14"/>
      <c r="SPO339" s="3"/>
      <c r="SPP339" s="14"/>
      <c r="SPQ339" s="3"/>
      <c r="SPR339" s="14"/>
      <c r="SPS339" s="3"/>
      <c r="SPT339" s="14"/>
      <c r="SPU339" s="3"/>
      <c r="SPV339" s="14"/>
      <c r="SPW339" s="3"/>
      <c r="SPX339" s="14"/>
      <c r="SPY339" s="3"/>
      <c r="SPZ339" s="14"/>
      <c r="SQA339" s="3"/>
      <c r="SQB339" s="14"/>
      <c r="SQC339" s="3"/>
      <c r="SQD339" s="14"/>
      <c r="SQE339" s="3"/>
      <c r="SQF339" s="14"/>
      <c r="SQG339" s="3"/>
      <c r="SQH339" s="14"/>
      <c r="SQI339" s="3"/>
      <c r="SQJ339" s="14"/>
      <c r="SQK339" s="3"/>
      <c r="SQL339" s="14"/>
      <c r="SQM339" s="3"/>
      <c r="SQN339" s="14"/>
      <c r="SQO339" s="3"/>
      <c r="SQP339" s="14"/>
      <c r="SQQ339" s="3"/>
      <c r="SQR339" s="14"/>
      <c r="SQS339" s="3"/>
      <c r="SQT339" s="14"/>
      <c r="SQU339" s="3"/>
      <c r="SQV339" s="14"/>
      <c r="SQW339" s="3"/>
      <c r="SQX339" s="14"/>
      <c r="SQY339" s="3"/>
      <c r="SQZ339" s="14"/>
      <c r="SRA339" s="3"/>
      <c r="SRB339" s="14"/>
      <c r="SRC339" s="3"/>
      <c r="SRD339" s="14"/>
      <c r="SRE339" s="3"/>
      <c r="SRF339" s="14"/>
      <c r="SRG339" s="3"/>
      <c r="SRH339" s="14"/>
      <c r="SRI339" s="3"/>
      <c r="SRJ339" s="14"/>
      <c r="SRK339" s="3"/>
      <c r="SRL339" s="14"/>
      <c r="SRM339" s="3"/>
      <c r="SRN339" s="14"/>
      <c r="SRO339" s="3"/>
      <c r="SRP339" s="14"/>
      <c r="SRQ339" s="3"/>
      <c r="SRR339" s="14"/>
      <c r="SRS339" s="3"/>
      <c r="SRT339" s="14"/>
      <c r="SRU339" s="3"/>
      <c r="SRV339" s="14"/>
      <c r="SRW339" s="3"/>
      <c r="SRX339" s="14"/>
      <c r="SRY339" s="3"/>
      <c r="SRZ339" s="14"/>
      <c r="SSA339" s="3"/>
      <c r="SSB339" s="14"/>
      <c r="SSC339" s="3"/>
      <c r="SSD339" s="14"/>
      <c r="SSE339" s="3"/>
      <c r="SSF339" s="14"/>
      <c r="SSG339" s="3"/>
      <c r="SSH339" s="14"/>
      <c r="SSI339" s="3"/>
      <c r="SSJ339" s="14"/>
      <c r="SSK339" s="3"/>
      <c r="SSL339" s="14"/>
      <c r="SSM339" s="3"/>
      <c r="SSN339" s="14"/>
      <c r="SSO339" s="3"/>
      <c r="SSP339" s="14"/>
      <c r="SSQ339" s="3"/>
      <c r="SSR339" s="14"/>
      <c r="SSS339" s="3"/>
      <c r="SST339" s="14"/>
      <c r="SSU339" s="3"/>
      <c r="SSV339" s="14"/>
      <c r="SSW339" s="3"/>
      <c r="SSX339" s="14"/>
      <c r="SSY339" s="3"/>
      <c r="SSZ339" s="14"/>
      <c r="STA339" s="3"/>
      <c r="STB339" s="14"/>
      <c r="STC339" s="3"/>
      <c r="STD339" s="14"/>
      <c r="STE339" s="3"/>
      <c r="STF339" s="14"/>
      <c r="STG339" s="3"/>
      <c r="STH339" s="14"/>
      <c r="STI339" s="3"/>
      <c r="STJ339" s="14"/>
      <c r="STK339" s="3"/>
      <c r="STL339" s="14"/>
      <c r="STM339" s="3"/>
      <c r="STN339" s="14"/>
      <c r="STO339" s="3"/>
      <c r="STP339" s="14"/>
      <c r="STQ339" s="3"/>
      <c r="STR339" s="14"/>
      <c r="STS339" s="3"/>
      <c r="STT339" s="14"/>
      <c r="STU339" s="3"/>
      <c r="STV339" s="14"/>
      <c r="STW339" s="3"/>
      <c r="STX339" s="14"/>
      <c r="STY339" s="3"/>
      <c r="STZ339" s="14"/>
      <c r="SUA339" s="3"/>
      <c r="SUB339" s="14"/>
      <c r="SUC339" s="3"/>
      <c r="SUD339" s="14"/>
      <c r="SUE339" s="3"/>
      <c r="SUF339" s="14"/>
      <c r="SUG339" s="3"/>
      <c r="SUH339" s="14"/>
      <c r="SUI339" s="3"/>
      <c r="SUJ339" s="14"/>
      <c r="SUK339" s="3"/>
      <c r="SUL339" s="14"/>
      <c r="SUM339" s="3"/>
      <c r="SUN339" s="14"/>
      <c r="SUO339" s="3"/>
      <c r="SUP339" s="14"/>
      <c r="SUQ339" s="3"/>
      <c r="SUR339" s="14"/>
      <c r="SUS339" s="3"/>
      <c r="SUT339" s="14"/>
      <c r="SUU339" s="3"/>
      <c r="SUV339" s="14"/>
      <c r="SUW339" s="3"/>
      <c r="SUX339" s="14"/>
      <c r="SUY339" s="3"/>
      <c r="SUZ339" s="14"/>
      <c r="SVA339" s="3"/>
      <c r="SVB339" s="14"/>
      <c r="SVC339" s="3"/>
      <c r="SVD339" s="14"/>
      <c r="SVE339" s="3"/>
      <c r="SVF339" s="14"/>
      <c r="SVG339" s="3"/>
      <c r="SVH339" s="14"/>
      <c r="SVI339" s="3"/>
      <c r="SVJ339" s="14"/>
      <c r="SVK339" s="3"/>
      <c r="SVL339" s="14"/>
      <c r="SVM339" s="3"/>
      <c r="SVN339" s="14"/>
      <c r="SVO339" s="3"/>
      <c r="SVP339" s="14"/>
      <c r="SVQ339" s="3"/>
      <c r="SVR339" s="14"/>
      <c r="SVS339" s="3"/>
      <c r="SVT339" s="14"/>
      <c r="SVU339" s="3"/>
      <c r="SVV339" s="14"/>
      <c r="SVW339" s="3"/>
      <c r="SVX339" s="14"/>
      <c r="SVY339" s="3"/>
      <c r="SVZ339" s="14"/>
      <c r="SWA339" s="3"/>
      <c r="SWB339" s="14"/>
      <c r="SWC339" s="3"/>
      <c r="SWD339" s="14"/>
      <c r="SWE339" s="3"/>
      <c r="SWF339" s="14"/>
      <c r="SWG339" s="3"/>
      <c r="SWH339" s="14"/>
      <c r="SWI339" s="3"/>
      <c r="SWJ339" s="14"/>
      <c r="SWK339" s="3"/>
      <c r="SWL339" s="14"/>
      <c r="SWM339" s="3"/>
      <c r="SWN339" s="14"/>
      <c r="SWO339" s="3"/>
      <c r="SWP339" s="14"/>
      <c r="SWQ339" s="3"/>
      <c r="SWR339" s="14"/>
      <c r="SWS339" s="3"/>
      <c r="SWT339" s="14"/>
      <c r="SWU339" s="3"/>
      <c r="SWV339" s="14"/>
      <c r="SWW339" s="3"/>
      <c r="SWX339" s="14"/>
      <c r="SWY339" s="3"/>
      <c r="SWZ339" s="14"/>
      <c r="SXA339" s="3"/>
      <c r="SXB339" s="14"/>
      <c r="SXC339" s="3"/>
      <c r="SXD339" s="14"/>
      <c r="SXE339" s="3"/>
      <c r="SXF339" s="14"/>
      <c r="SXG339" s="3"/>
      <c r="SXH339" s="14"/>
      <c r="SXI339" s="3"/>
      <c r="SXJ339" s="14"/>
      <c r="SXK339" s="3"/>
      <c r="SXL339" s="14"/>
      <c r="SXM339" s="3"/>
      <c r="SXN339" s="14"/>
      <c r="SXO339" s="3"/>
      <c r="SXP339" s="14"/>
      <c r="SXQ339" s="3"/>
      <c r="SXR339" s="14"/>
      <c r="SXS339" s="3"/>
      <c r="SXT339" s="14"/>
      <c r="SXU339" s="3"/>
      <c r="SXV339" s="14"/>
      <c r="SXW339" s="3"/>
      <c r="SXX339" s="14"/>
      <c r="SXY339" s="3"/>
      <c r="SXZ339" s="14"/>
      <c r="SYA339" s="3"/>
      <c r="SYB339" s="14"/>
      <c r="SYC339" s="3"/>
      <c r="SYD339" s="14"/>
      <c r="SYE339" s="3"/>
      <c r="SYF339" s="14"/>
      <c r="SYG339" s="3"/>
      <c r="SYH339" s="14"/>
      <c r="SYI339" s="3"/>
      <c r="SYJ339" s="14"/>
      <c r="SYK339" s="3"/>
      <c r="SYL339" s="14"/>
      <c r="SYM339" s="3"/>
      <c r="SYN339" s="14"/>
      <c r="SYO339" s="3"/>
      <c r="SYP339" s="14"/>
      <c r="SYQ339" s="3"/>
      <c r="SYR339" s="14"/>
      <c r="SYS339" s="3"/>
      <c r="SYT339" s="14"/>
      <c r="SYU339" s="3"/>
      <c r="SYV339" s="14"/>
      <c r="SYW339" s="3"/>
      <c r="SYX339" s="14"/>
      <c r="SYY339" s="3"/>
      <c r="SYZ339" s="14"/>
      <c r="SZA339" s="3"/>
      <c r="SZB339" s="14"/>
      <c r="SZC339" s="3"/>
      <c r="SZD339" s="14"/>
      <c r="SZE339" s="3"/>
      <c r="SZF339" s="14"/>
      <c r="SZG339" s="3"/>
      <c r="SZH339" s="14"/>
      <c r="SZI339" s="3"/>
      <c r="SZJ339" s="14"/>
      <c r="SZK339" s="3"/>
      <c r="SZL339" s="14"/>
      <c r="SZM339" s="3"/>
      <c r="SZN339" s="14"/>
      <c r="SZO339" s="3"/>
      <c r="SZP339" s="14"/>
      <c r="SZQ339" s="3"/>
      <c r="SZR339" s="14"/>
      <c r="SZS339" s="3"/>
      <c r="SZT339" s="14"/>
      <c r="SZU339" s="3"/>
      <c r="SZV339" s="14"/>
      <c r="SZW339" s="3"/>
      <c r="SZX339" s="14"/>
      <c r="SZY339" s="3"/>
      <c r="SZZ339" s="14"/>
      <c r="TAA339" s="3"/>
      <c r="TAB339" s="14"/>
      <c r="TAC339" s="3"/>
      <c r="TAD339" s="14"/>
      <c r="TAE339" s="3"/>
      <c r="TAF339" s="14"/>
      <c r="TAG339" s="3"/>
      <c r="TAH339" s="14"/>
      <c r="TAI339" s="3"/>
      <c r="TAJ339" s="14"/>
      <c r="TAK339" s="3"/>
      <c r="TAL339" s="14"/>
      <c r="TAM339" s="3"/>
      <c r="TAN339" s="14"/>
      <c r="TAO339" s="3"/>
      <c r="TAP339" s="14"/>
      <c r="TAQ339" s="3"/>
      <c r="TAR339" s="14"/>
      <c r="TAS339" s="3"/>
      <c r="TAT339" s="14"/>
      <c r="TAU339" s="3"/>
      <c r="TAV339" s="14"/>
      <c r="TAW339" s="3"/>
      <c r="TAX339" s="14"/>
      <c r="TAY339" s="3"/>
      <c r="TAZ339" s="14"/>
      <c r="TBA339" s="3"/>
      <c r="TBB339" s="14"/>
      <c r="TBC339" s="3"/>
      <c r="TBD339" s="14"/>
      <c r="TBE339" s="3"/>
      <c r="TBF339" s="14"/>
      <c r="TBG339" s="3"/>
      <c r="TBH339" s="14"/>
      <c r="TBI339" s="3"/>
      <c r="TBJ339" s="14"/>
      <c r="TBK339" s="3"/>
      <c r="TBL339" s="14"/>
      <c r="TBM339" s="3"/>
      <c r="TBN339" s="14"/>
      <c r="TBO339" s="3"/>
      <c r="TBP339" s="14"/>
      <c r="TBQ339" s="3"/>
      <c r="TBR339" s="14"/>
      <c r="TBS339" s="3"/>
      <c r="TBT339" s="14"/>
      <c r="TBU339" s="3"/>
      <c r="TBV339" s="14"/>
      <c r="TBW339" s="3"/>
      <c r="TBX339" s="14"/>
      <c r="TBY339" s="3"/>
      <c r="TBZ339" s="14"/>
      <c r="TCA339" s="3"/>
      <c r="TCB339" s="14"/>
      <c r="TCC339" s="3"/>
      <c r="TCD339" s="14"/>
      <c r="TCE339" s="3"/>
      <c r="TCF339" s="14"/>
      <c r="TCG339" s="3"/>
      <c r="TCH339" s="14"/>
      <c r="TCI339" s="3"/>
      <c r="TCJ339" s="14"/>
      <c r="TCK339" s="3"/>
      <c r="TCL339" s="14"/>
      <c r="TCM339" s="3"/>
      <c r="TCN339" s="14"/>
      <c r="TCO339" s="3"/>
      <c r="TCP339" s="14"/>
      <c r="TCQ339" s="3"/>
      <c r="TCR339" s="14"/>
      <c r="TCS339" s="3"/>
      <c r="TCT339" s="14"/>
      <c r="TCU339" s="3"/>
      <c r="TCV339" s="14"/>
      <c r="TCW339" s="3"/>
      <c r="TCX339" s="14"/>
      <c r="TCY339" s="3"/>
      <c r="TCZ339" s="14"/>
      <c r="TDA339" s="3"/>
      <c r="TDB339" s="14"/>
      <c r="TDC339" s="3"/>
      <c r="TDD339" s="14"/>
      <c r="TDE339" s="3"/>
      <c r="TDF339" s="14"/>
      <c r="TDG339" s="3"/>
      <c r="TDH339" s="14"/>
      <c r="TDI339" s="3"/>
      <c r="TDJ339" s="14"/>
      <c r="TDK339" s="3"/>
      <c r="TDL339" s="14"/>
      <c r="TDM339" s="3"/>
      <c r="TDN339" s="14"/>
      <c r="TDO339" s="3"/>
      <c r="TDP339" s="14"/>
      <c r="TDQ339" s="3"/>
      <c r="TDR339" s="14"/>
      <c r="TDS339" s="3"/>
      <c r="TDT339" s="14"/>
      <c r="TDU339" s="3"/>
      <c r="TDV339" s="14"/>
      <c r="TDW339" s="3"/>
      <c r="TDX339" s="14"/>
      <c r="TDY339" s="3"/>
      <c r="TDZ339" s="14"/>
      <c r="TEA339" s="3"/>
      <c r="TEB339" s="14"/>
      <c r="TEC339" s="3"/>
      <c r="TED339" s="14"/>
      <c r="TEE339" s="3"/>
      <c r="TEF339" s="14"/>
      <c r="TEG339" s="3"/>
      <c r="TEH339" s="14"/>
      <c r="TEI339" s="3"/>
      <c r="TEJ339" s="14"/>
      <c r="TEK339" s="3"/>
      <c r="TEL339" s="14"/>
      <c r="TEM339" s="3"/>
      <c r="TEN339" s="14"/>
      <c r="TEO339" s="3"/>
      <c r="TEP339" s="14"/>
      <c r="TEQ339" s="3"/>
      <c r="TER339" s="14"/>
      <c r="TES339" s="3"/>
      <c r="TET339" s="14"/>
      <c r="TEU339" s="3"/>
      <c r="TEV339" s="14"/>
      <c r="TEW339" s="3"/>
      <c r="TEX339" s="14"/>
      <c r="TEY339" s="3"/>
      <c r="TEZ339" s="14"/>
      <c r="TFA339" s="3"/>
      <c r="TFB339" s="14"/>
      <c r="TFC339" s="3"/>
      <c r="TFD339" s="14"/>
      <c r="TFE339" s="3"/>
      <c r="TFF339" s="14"/>
      <c r="TFG339" s="3"/>
      <c r="TFH339" s="14"/>
      <c r="TFI339" s="3"/>
      <c r="TFJ339" s="14"/>
      <c r="TFK339" s="3"/>
      <c r="TFL339" s="14"/>
      <c r="TFM339" s="3"/>
      <c r="TFN339" s="14"/>
      <c r="TFO339" s="3"/>
      <c r="TFP339" s="14"/>
      <c r="TFQ339" s="3"/>
      <c r="TFR339" s="14"/>
      <c r="TFS339" s="3"/>
      <c r="TFT339" s="14"/>
      <c r="TFU339" s="3"/>
      <c r="TFV339" s="14"/>
      <c r="TFW339" s="3"/>
      <c r="TFX339" s="14"/>
      <c r="TFY339" s="3"/>
      <c r="TFZ339" s="14"/>
      <c r="TGA339" s="3"/>
      <c r="TGB339" s="14"/>
      <c r="TGC339" s="3"/>
      <c r="TGD339" s="14"/>
      <c r="TGE339" s="3"/>
      <c r="TGF339" s="14"/>
      <c r="TGG339" s="3"/>
      <c r="TGH339" s="14"/>
      <c r="TGI339" s="3"/>
      <c r="TGJ339" s="14"/>
      <c r="TGK339" s="3"/>
      <c r="TGL339" s="14"/>
      <c r="TGM339" s="3"/>
      <c r="TGN339" s="14"/>
      <c r="TGO339" s="3"/>
      <c r="TGP339" s="14"/>
      <c r="TGQ339" s="3"/>
      <c r="TGR339" s="14"/>
      <c r="TGS339" s="3"/>
      <c r="TGT339" s="14"/>
      <c r="TGU339" s="3"/>
      <c r="TGV339" s="14"/>
      <c r="TGW339" s="3"/>
      <c r="TGX339" s="14"/>
      <c r="TGY339" s="3"/>
      <c r="TGZ339" s="14"/>
      <c r="THA339" s="3"/>
      <c r="THB339" s="14"/>
      <c r="THC339" s="3"/>
      <c r="THD339" s="14"/>
      <c r="THE339" s="3"/>
      <c r="THF339" s="14"/>
      <c r="THG339" s="3"/>
      <c r="THH339" s="14"/>
      <c r="THI339" s="3"/>
      <c r="THJ339" s="14"/>
      <c r="THK339" s="3"/>
      <c r="THL339" s="14"/>
      <c r="THM339" s="3"/>
      <c r="THN339" s="14"/>
      <c r="THO339" s="3"/>
      <c r="THP339" s="14"/>
      <c r="THQ339" s="3"/>
      <c r="THR339" s="14"/>
      <c r="THS339" s="3"/>
      <c r="THT339" s="14"/>
      <c r="THU339" s="3"/>
      <c r="THV339" s="14"/>
      <c r="THW339" s="3"/>
      <c r="THX339" s="14"/>
      <c r="THY339" s="3"/>
      <c r="THZ339" s="14"/>
      <c r="TIA339" s="3"/>
      <c r="TIB339" s="14"/>
      <c r="TIC339" s="3"/>
      <c r="TID339" s="14"/>
      <c r="TIE339" s="3"/>
      <c r="TIF339" s="14"/>
      <c r="TIG339" s="3"/>
      <c r="TIH339" s="14"/>
      <c r="TII339" s="3"/>
      <c r="TIJ339" s="14"/>
      <c r="TIK339" s="3"/>
      <c r="TIL339" s="14"/>
      <c r="TIM339" s="3"/>
      <c r="TIN339" s="14"/>
      <c r="TIO339" s="3"/>
      <c r="TIP339" s="14"/>
      <c r="TIQ339" s="3"/>
      <c r="TIR339" s="14"/>
      <c r="TIS339" s="3"/>
      <c r="TIT339" s="14"/>
      <c r="TIU339" s="3"/>
      <c r="TIV339" s="14"/>
      <c r="TIW339" s="3"/>
      <c r="TIX339" s="14"/>
      <c r="TIY339" s="3"/>
      <c r="TIZ339" s="14"/>
      <c r="TJA339" s="3"/>
      <c r="TJB339" s="14"/>
      <c r="TJC339" s="3"/>
      <c r="TJD339" s="14"/>
      <c r="TJE339" s="3"/>
      <c r="TJF339" s="14"/>
      <c r="TJG339" s="3"/>
      <c r="TJH339" s="14"/>
      <c r="TJI339" s="3"/>
      <c r="TJJ339" s="14"/>
      <c r="TJK339" s="3"/>
      <c r="TJL339" s="14"/>
      <c r="TJM339" s="3"/>
      <c r="TJN339" s="14"/>
      <c r="TJO339" s="3"/>
      <c r="TJP339" s="14"/>
      <c r="TJQ339" s="3"/>
      <c r="TJR339" s="14"/>
      <c r="TJS339" s="3"/>
      <c r="TJT339" s="14"/>
      <c r="TJU339" s="3"/>
      <c r="TJV339" s="14"/>
      <c r="TJW339" s="3"/>
      <c r="TJX339" s="14"/>
      <c r="TJY339" s="3"/>
      <c r="TJZ339" s="14"/>
      <c r="TKA339" s="3"/>
      <c r="TKB339" s="14"/>
      <c r="TKC339" s="3"/>
      <c r="TKD339" s="14"/>
      <c r="TKE339" s="3"/>
      <c r="TKF339" s="14"/>
      <c r="TKG339" s="3"/>
      <c r="TKH339" s="14"/>
      <c r="TKI339" s="3"/>
      <c r="TKJ339" s="14"/>
      <c r="TKK339" s="3"/>
      <c r="TKL339" s="14"/>
      <c r="TKM339" s="3"/>
      <c r="TKN339" s="14"/>
      <c r="TKO339" s="3"/>
      <c r="TKP339" s="14"/>
      <c r="TKQ339" s="3"/>
      <c r="TKR339" s="14"/>
      <c r="TKS339" s="3"/>
      <c r="TKT339" s="14"/>
      <c r="TKU339" s="3"/>
      <c r="TKV339" s="14"/>
      <c r="TKW339" s="3"/>
      <c r="TKX339" s="14"/>
      <c r="TKY339" s="3"/>
      <c r="TKZ339" s="14"/>
      <c r="TLA339" s="3"/>
      <c r="TLB339" s="14"/>
      <c r="TLC339" s="3"/>
      <c r="TLD339" s="14"/>
      <c r="TLE339" s="3"/>
      <c r="TLF339" s="14"/>
      <c r="TLG339" s="3"/>
      <c r="TLH339" s="14"/>
      <c r="TLI339" s="3"/>
      <c r="TLJ339" s="14"/>
      <c r="TLK339" s="3"/>
      <c r="TLL339" s="14"/>
      <c r="TLM339" s="3"/>
      <c r="TLN339" s="14"/>
      <c r="TLO339" s="3"/>
      <c r="TLP339" s="14"/>
      <c r="TLQ339" s="3"/>
      <c r="TLR339" s="14"/>
      <c r="TLS339" s="3"/>
      <c r="TLT339" s="14"/>
      <c r="TLU339" s="3"/>
      <c r="TLV339" s="14"/>
      <c r="TLW339" s="3"/>
      <c r="TLX339" s="14"/>
      <c r="TLY339" s="3"/>
      <c r="TLZ339" s="14"/>
      <c r="TMA339" s="3"/>
      <c r="TMB339" s="14"/>
      <c r="TMC339" s="3"/>
      <c r="TMD339" s="14"/>
      <c r="TME339" s="3"/>
      <c r="TMF339" s="14"/>
      <c r="TMG339" s="3"/>
      <c r="TMH339" s="14"/>
      <c r="TMI339" s="3"/>
      <c r="TMJ339" s="14"/>
      <c r="TMK339" s="3"/>
      <c r="TML339" s="14"/>
      <c r="TMM339" s="3"/>
      <c r="TMN339" s="14"/>
      <c r="TMO339" s="3"/>
      <c r="TMP339" s="14"/>
      <c r="TMQ339" s="3"/>
      <c r="TMR339" s="14"/>
      <c r="TMS339" s="3"/>
      <c r="TMT339" s="14"/>
      <c r="TMU339" s="3"/>
      <c r="TMV339" s="14"/>
      <c r="TMW339" s="3"/>
      <c r="TMX339" s="14"/>
      <c r="TMY339" s="3"/>
      <c r="TMZ339" s="14"/>
      <c r="TNA339" s="3"/>
      <c r="TNB339" s="14"/>
      <c r="TNC339" s="3"/>
      <c r="TND339" s="14"/>
      <c r="TNE339" s="3"/>
      <c r="TNF339" s="14"/>
      <c r="TNG339" s="3"/>
      <c r="TNH339" s="14"/>
      <c r="TNI339" s="3"/>
      <c r="TNJ339" s="14"/>
      <c r="TNK339" s="3"/>
      <c r="TNL339" s="14"/>
      <c r="TNM339" s="3"/>
      <c r="TNN339" s="14"/>
      <c r="TNO339" s="3"/>
      <c r="TNP339" s="14"/>
      <c r="TNQ339" s="3"/>
      <c r="TNR339" s="14"/>
      <c r="TNS339" s="3"/>
      <c r="TNT339" s="14"/>
      <c r="TNU339" s="3"/>
      <c r="TNV339" s="14"/>
      <c r="TNW339" s="3"/>
      <c r="TNX339" s="14"/>
      <c r="TNY339" s="3"/>
      <c r="TNZ339" s="14"/>
      <c r="TOA339" s="3"/>
      <c r="TOB339" s="14"/>
      <c r="TOC339" s="3"/>
      <c r="TOD339" s="14"/>
      <c r="TOE339" s="3"/>
      <c r="TOF339" s="14"/>
      <c r="TOG339" s="3"/>
      <c r="TOH339" s="14"/>
      <c r="TOI339" s="3"/>
      <c r="TOJ339" s="14"/>
      <c r="TOK339" s="3"/>
      <c r="TOL339" s="14"/>
      <c r="TOM339" s="3"/>
      <c r="TON339" s="14"/>
      <c r="TOO339" s="3"/>
      <c r="TOP339" s="14"/>
      <c r="TOQ339" s="3"/>
      <c r="TOR339" s="14"/>
      <c r="TOS339" s="3"/>
      <c r="TOT339" s="14"/>
      <c r="TOU339" s="3"/>
      <c r="TOV339" s="14"/>
      <c r="TOW339" s="3"/>
      <c r="TOX339" s="14"/>
      <c r="TOY339" s="3"/>
      <c r="TOZ339" s="14"/>
      <c r="TPA339" s="3"/>
      <c r="TPB339" s="14"/>
      <c r="TPC339" s="3"/>
      <c r="TPD339" s="14"/>
      <c r="TPE339" s="3"/>
      <c r="TPF339" s="14"/>
      <c r="TPG339" s="3"/>
      <c r="TPH339" s="14"/>
      <c r="TPI339" s="3"/>
      <c r="TPJ339" s="14"/>
      <c r="TPK339" s="3"/>
      <c r="TPL339" s="14"/>
      <c r="TPM339" s="3"/>
      <c r="TPN339" s="14"/>
      <c r="TPO339" s="3"/>
      <c r="TPP339" s="14"/>
      <c r="TPQ339" s="3"/>
      <c r="TPR339" s="14"/>
      <c r="TPS339" s="3"/>
      <c r="TPT339" s="14"/>
      <c r="TPU339" s="3"/>
      <c r="TPV339" s="14"/>
      <c r="TPW339" s="3"/>
      <c r="TPX339" s="14"/>
      <c r="TPY339" s="3"/>
      <c r="TPZ339" s="14"/>
      <c r="TQA339" s="3"/>
      <c r="TQB339" s="14"/>
      <c r="TQC339" s="3"/>
      <c r="TQD339" s="14"/>
      <c r="TQE339" s="3"/>
      <c r="TQF339" s="14"/>
      <c r="TQG339" s="3"/>
      <c r="TQH339" s="14"/>
      <c r="TQI339" s="3"/>
      <c r="TQJ339" s="14"/>
      <c r="TQK339" s="3"/>
      <c r="TQL339" s="14"/>
      <c r="TQM339" s="3"/>
      <c r="TQN339" s="14"/>
      <c r="TQO339" s="3"/>
      <c r="TQP339" s="14"/>
      <c r="TQQ339" s="3"/>
      <c r="TQR339" s="14"/>
      <c r="TQS339" s="3"/>
      <c r="TQT339" s="14"/>
      <c r="TQU339" s="3"/>
      <c r="TQV339" s="14"/>
      <c r="TQW339" s="3"/>
      <c r="TQX339" s="14"/>
      <c r="TQY339" s="3"/>
      <c r="TQZ339" s="14"/>
      <c r="TRA339" s="3"/>
      <c r="TRB339" s="14"/>
      <c r="TRC339" s="3"/>
      <c r="TRD339" s="14"/>
      <c r="TRE339" s="3"/>
      <c r="TRF339" s="14"/>
      <c r="TRG339" s="3"/>
      <c r="TRH339" s="14"/>
      <c r="TRI339" s="3"/>
      <c r="TRJ339" s="14"/>
      <c r="TRK339" s="3"/>
      <c r="TRL339" s="14"/>
      <c r="TRM339" s="3"/>
      <c r="TRN339" s="14"/>
      <c r="TRO339" s="3"/>
      <c r="TRP339" s="14"/>
      <c r="TRQ339" s="3"/>
      <c r="TRR339" s="14"/>
      <c r="TRS339" s="3"/>
      <c r="TRT339" s="14"/>
      <c r="TRU339" s="3"/>
      <c r="TRV339" s="14"/>
      <c r="TRW339" s="3"/>
      <c r="TRX339" s="14"/>
      <c r="TRY339" s="3"/>
      <c r="TRZ339" s="14"/>
      <c r="TSA339" s="3"/>
      <c r="TSB339" s="14"/>
      <c r="TSC339" s="3"/>
      <c r="TSD339" s="14"/>
      <c r="TSE339" s="3"/>
      <c r="TSF339" s="14"/>
      <c r="TSG339" s="3"/>
      <c r="TSH339" s="14"/>
      <c r="TSI339" s="3"/>
      <c r="TSJ339" s="14"/>
      <c r="TSK339" s="3"/>
      <c r="TSL339" s="14"/>
      <c r="TSM339" s="3"/>
      <c r="TSN339" s="14"/>
      <c r="TSO339" s="3"/>
      <c r="TSP339" s="14"/>
      <c r="TSQ339" s="3"/>
      <c r="TSR339" s="14"/>
      <c r="TSS339" s="3"/>
      <c r="TST339" s="14"/>
      <c r="TSU339" s="3"/>
      <c r="TSV339" s="14"/>
      <c r="TSW339" s="3"/>
      <c r="TSX339" s="14"/>
      <c r="TSY339" s="3"/>
      <c r="TSZ339" s="14"/>
      <c r="TTA339" s="3"/>
      <c r="TTB339" s="14"/>
      <c r="TTC339" s="3"/>
      <c r="TTD339" s="14"/>
      <c r="TTE339" s="3"/>
      <c r="TTF339" s="14"/>
      <c r="TTG339" s="3"/>
      <c r="TTH339" s="14"/>
      <c r="TTI339" s="3"/>
      <c r="TTJ339" s="14"/>
      <c r="TTK339" s="3"/>
      <c r="TTL339" s="14"/>
      <c r="TTM339" s="3"/>
      <c r="TTN339" s="14"/>
      <c r="TTO339" s="3"/>
      <c r="TTP339" s="14"/>
      <c r="TTQ339" s="3"/>
      <c r="TTR339" s="14"/>
      <c r="TTS339" s="3"/>
      <c r="TTT339" s="14"/>
      <c r="TTU339" s="3"/>
      <c r="TTV339" s="14"/>
      <c r="TTW339" s="3"/>
      <c r="TTX339" s="14"/>
      <c r="TTY339" s="3"/>
      <c r="TTZ339" s="14"/>
      <c r="TUA339" s="3"/>
      <c r="TUB339" s="14"/>
      <c r="TUC339" s="3"/>
      <c r="TUD339" s="14"/>
      <c r="TUE339" s="3"/>
      <c r="TUF339" s="14"/>
      <c r="TUG339" s="3"/>
      <c r="TUH339" s="14"/>
      <c r="TUI339" s="3"/>
      <c r="TUJ339" s="14"/>
      <c r="TUK339" s="3"/>
      <c r="TUL339" s="14"/>
      <c r="TUM339" s="3"/>
      <c r="TUN339" s="14"/>
      <c r="TUO339" s="3"/>
      <c r="TUP339" s="14"/>
      <c r="TUQ339" s="3"/>
      <c r="TUR339" s="14"/>
      <c r="TUS339" s="3"/>
      <c r="TUT339" s="14"/>
      <c r="TUU339" s="3"/>
      <c r="TUV339" s="14"/>
      <c r="TUW339" s="3"/>
      <c r="TUX339" s="14"/>
      <c r="TUY339" s="3"/>
      <c r="TUZ339" s="14"/>
      <c r="TVA339" s="3"/>
      <c r="TVB339" s="14"/>
      <c r="TVC339" s="3"/>
      <c r="TVD339" s="14"/>
      <c r="TVE339" s="3"/>
      <c r="TVF339" s="14"/>
      <c r="TVG339" s="3"/>
      <c r="TVH339" s="14"/>
      <c r="TVI339" s="3"/>
      <c r="TVJ339" s="14"/>
      <c r="TVK339" s="3"/>
      <c r="TVL339" s="14"/>
      <c r="TVM339" s="3"/>
      <c r="TVN339" s="14"/>
      <c r="TVO339" s="3"/>
      <c r="TVP339" s="14"/>
      <c r="TVQ339" s="3"/>
      <c r="TVR339" s="14"/>
      <c r="TVS339" s="3"/>
      <c r="TVT339" s="14"/>
      <c r="TVU339" s="3"/>
      <c r="TVV339" s="14"/>
      <c r="TVW339" s="3"/>
      <c r="TVX339" s="14"/>
      <c r="TVY339" s="3"/>
      <c r="TVZ339" s="14"/>
      <c r="TWA339" s="3"/>
      <c r="TWB339" s="14"/>
      <c r="TWC339" s="3"/>
      <c r="TWD339" s="14"/>
      <c r="TWE339" s="3"/>
      <c r="TWF339" s="14"/>
      <c r="TWG339" s="3"/>
      <c r="TWH339" s="14"/>
      <c r="TWI339" s="3"/>
      <c r="TWJ339" s="14"/>
      <c r="TWK339" s="3"/>
      <c r="TWL339" s="14"/>
      <c r="TWM339" s="3"/>
      <c r="TWN339" s="14"/>
      <c r="TWO339" s="3"/>
      <c r="TWP339" s="14"/>
      <c r="TWQ339" s="3"/>
      <c r="TWR339" s="14"/>
      <c r="TWS339" s="3"/>
      <c r="TWT339" s="14"/>
      <c r="TWU339" s="3"/>
      <c r="TWV339" s="14"/>
      <c r="TWW339" s="3"/>
      <c r="TWX339" s="14"/>
      <c r="TWY339" s="3"/>
      <c r="TWZ339" s="14"/>
      <c r="TXA339" s="3"/>
      <c r="TXB339" s="14"/>
      <c r="TXC339" s="3"/>
      <c r="TXD339" s="14"/>
      <c r="TXE339" s="3"/>
      <c r="TXF339" s="14"/>
      <c r="TXG339" s="3"/>
      <c r="TXH339" s="14"/>
      <c r="TXI339" s="3"/>
      <c r="TXJ339" s="14"/>
      <c r="TXK339" s="3"/>
      <c r="TXL339" s="14"/>
      <c r="TXM339" s="3"/>
      <c r="TXN339" s="14"/>
      <c r="TXO339" s="3"/>
      <c r="TXP339" s="14"/>
      <c r="TXQ339" s="3"/>
      <c r="TXR339" s="14"/>
      <c r="TXS339" s="3"/>
      <c r="TXT339" s="14"/>
      <c r="TXU339" s="3"/>
      <c r="TXV339" s="14"/>
      <c r="TXW339" s="3"/>
      <c r="TXX339" s="14"/>
      <c r="TXY339" s="3"/>
      <c r="TXZ339" s="14"/>
      <c r="TYA339" s="3"/>
      <c r="TYB339" s="14"/>
      <c r="TYC339" s="3"/>
      <c r="TYD339" s="14"/>
      <c r="TYE339" s="3"/>
      <c r="TYF339" s="14"/>
      <c r="TYG339" s="3"/>
      <c r="TYH339" s="14"/>
      <c r="TYI339" s="3"/>
      <c r="TYJ339" s="14"/>
      <c r="TYK339" s="3"/>
      <c r="TYL339" s="14"/>
      <c r="TYM339" s="3"/>
      <c r="TYN339" s="14"/>
      <c r="TYO339" s="3"/>
      <c r="TYP339" s="14"/>
      <c r="TYQ339" s="3"/>
      <c r="TYR339" s="14"/>
      <c r="TYS339" s="3"/>
      <c r="TYT339" s="14"/>
      <c r="TYU339" s="3"/>
      <c r="TYV339" s="14"/>
      <c r="TYW339" s="3"/>
      <c r="TYX339" s="14"/>
      <c r="TYY339" s="3"/>
      <c r="TYZ339" s="14"/>
      <c r="TZA339" s="3"/>
      <c r="TZB339" s="14"/>
      <c r="TZC339" s="3"/>
      <c r="TZD339" s="14"/>
      <c r="TZE339" s="3"/>
      <c r="TZF339" s="14"/>
      <c r="TZG339" s="3"/>
      <c r="TZH339" s="14"/>
      <c r="TZI339" s="3"/>
      <c r="TZJ339" s="14"/>
      <c r="TZK339" s="3"/>
      <c r="TZL339" s="14"/>
      <c r="TZM339" s="3"/>
      <c r="TZN339" s="14"/>
      <c r="TZO339" s="3"/>
      <c r="TZP339" s="14"/>
      <c r="TZQ339" s="3"/>
      <c r="TZR339" s="14"/>
      <c r="TZS339" s="3"/>
      <c r="TZT339" s="14"/>
      <c r="TZU339" s="3"/>
      <c r="TZV339" s="14"/>
      <c r="TZW339" s="3"/>
      <c r="TZX339" s="14"/>
      <c r="TZY339" s="3"/>
      <c r="TZZ339" s="14"/>
      <c r="UAA339" s="3"/>
      <c r="UAB339" s="14"/>
      <c r="UAC339" s="3"/>
      <c r="UAD339" s="14"/>
      <c r="UAE339" s="3"/>
      <c r="UAF339" s="14"/>
      <c r="UAG339" s="3"/>
      <c r="UAH339" s="14"/>
      <c r="UAI339" s="3"/>
      <c r="UAJ339" s="14"/>
      <c r="UAK339" s="3"/>
      <c r="UAL339" s="14"/>
      <c r="UAM339" s="3"/>
      <c r="UAN339" s="14"/>
      <c r="UAO339" s="3"/>
      <c r="UAP339" s="14"/>
      <c r="UAQ339" s="3"/>
      <c r="UAR339" s="14"/>
      <c r="UAS339" s="3"/>
      <c r="UAT339" s="14"/>
      <c r="UAU339" s="3"/>
      <c r="UAV339" s="14"/>
      <c r="UAW339" s="3"/>
      <c r="UAX339" s="14"/>
      <c r="UAY339" s="3"/>
      <c r="UAZ339" s="14"/>
      <c r="UBA339" s="3"/>
      <c r="UBB339" s="14"/>
      <c r="UBC339" s="3"/>
      <c r="UBD339" s="14"/>
      <c r="UBE339" s="3"/>
      <c r="UBF339" s="14"/>
      <c r="UBG339" s="3"/>
      <c r="UBH339" s="14"/>
      <c r="UBI339" s="3"/>
      <c r="UBJ339" s="14"/>
      <c r="UBK339" s="3"/>
      <c r="UBL339" s="14"/>
      <c r="UBM339" s="3"/>
      <c r="UBN339" s="14"/>
      <c r="UBO339" s="3"/>
      <c r="UBP339" s="14"/>
      <c r="UBQ339" s="3"/>
      <c r="UBR339" s="14"/>
      <c r="UBS339" s="3"/>
      <c r="UBT339" s="14"/>
      <c r="UBU339" s="3"/>
      <c r="UBV339" s="14"/>
      <c r="UBW339" s="3"/>
      <c r="UBX339" s="14"/>
      <c r="UBY339" s="3"/>
      <c r="UBZ339" s="14"/>
      <c r="UCA339" s="3"/>
      <c r="UCB339" s="14"/>
      <c r="UCC339" s="3"/>
      <c r="UCD339" s="14"/>
      <c r="UCE339" s="3"/>
      <c r="UCF339" s="14"/>
      <c r="UCG339" s="3"/>
      <c r="UCH339" s="14"/>
      <c r="UCI339" s="3"/>
      <c r="UCJ339" s="14"/>
      <c r="UCK339" s="3"/>
      <c r="UCL339" s="14"/>
      <c r="UCM339" s="3"/>
      <c r="UCN339" s="14"/>
      <c r="UCO339" s="3"/>
      <c r="UCP339" s="14"/>
      <c r="UCQ339" s="3"/>
      <c r="UCR339" s="14"/>
      <c r="UCS339" s="3"/>
      <c r="UCT339" s="14"/>
      <c r="UCU339" s="3"/>
      <c r="UCV339" s="14"/>
      <c r="UCW339" s="3"/>
      <c r="UCX339" s="14"/>
      <c r="UCY339" s="3"/>
      <c r="UCZ339" s="14"/>
      <c r="UDA339" s="3"/>
      <c r="UDB339" s="14"/>
      <c r="UDC339" s="3"/>
      <c r="UDD339" s="14"/>
      <c r="UDE339" s="3"/>
      <c r="UDF339" s="14"/>
      <c r="UDG339" s="3"/>
      <c r="UDH339" s="14"/>
      <c r="UDI339" s="3"/>
      <c r="UDJ339" s="14"/>
      <c r="UDK339" s="3"/>
      <c r="UDL339" s="14"/>
      <c r="UDM339" s="3"/>
      <c r="UDN339" s="14"/>
      <c r="UDO339" s="3"/>
      <c r="UDP339" s="14"/>
      <c r="UDQ339" s="3"/>
      <c r="UDR339" s="14"/>
      <c r="UDS339" s="3"/>
      <c r="UDT339" s="14"/>
      <c r="UDU339" s="3"/>
      <c r="UDV339" s="14"/>
      <c r="UDW339" s="3"/>
      <c r="UDX339" s="14"/>
      <c r="UDY339" s="3"/>
      <c r="UDZ339" s="14"/>
      <c r="UEA339" s="3"/>
      <c r="UEB339" s="14"/>
      <c r="UEC339" s="3"/>
      <c r="UED339" s="14"/>
      <c r="UEE339" s="3"/>
      <c r="UEF339" s="14"/>
      <c r="UEG339" s="3"/>
      <c r="UEH339" s="14"/>
      <c r="UEI339" s="3"/>
      <c r="UEJ339" s="14"/>
      <c r="UEK339" s="3"/>
      <c r="UEL339" s="14"/>
      <c r="UEM339" s="3"/>
      <c r="UEN339" s="14"/>
      <c r="UEO339" s="3"/>
      <c r="UEP339" s="14"/>
      <c r="UEQ339" s="3"/>
      <c r="UER339" s="14"/>
      <c r="UES339" s="3"/>
      <c r="UET339" s="14"/>
      <c r="UEU339" s="3"/>
      <c r="UEV339" s="14"/>
      <c r="UEW339" s="3"/>
      <c r="UEX339" s="14"/>
      <c r="UEY339" s="3"/>
      <c r="UEZ339" s="14"/>
      <c r="UFA339" s="3"/>
      <c r="UFB339" s="14"/>
      <c r="UFC339" s="3"/>
      <c r="UFD339" s="14"/>
      <c r="UFE339" s="3"/>
      <c r="UFF339" s="14"/>
      <c r="UFG339" s="3"/>
      <c r="UFH339" s="14"/>
      <c r="UFI339" s="3"/>
      <c r="UFJ339" s="14"/>
      <c r="UFK339" s="3"/>
      <c r="UFL339" s="14"/>
      <c r="UFM339" s="3"/>
      <c r="UFN339" s="14"/>
      <c r="UFO339" s="3"/>
      <c r="UFP339" s="14"/>
      <c r="UFQ339" s="3"/>
      <c r="UFR339" s="14"/>
      <c r="UFS339" s="3"/>
      <c r="UFT339" s="14"/>
      <c r="UFU339" s="3"/>
      <c r="UFV339" s="14"/>
      <c r="UFW339" s="3"/>
      <c r="UFX339" s="14"/>
      <c r="UFY339" s="3"/>
      <c r="UFZ339" s="14"/>
      <c r="UGA339" s="3"/>
      <c r="UGB339" s="14"/>
      <c r="UGC339" s="3"/>
      <c r="UGD339" s="14"/>
      <c r="UGE339" s="3"/>
      <c r="UGF339" s="14"/>
      <c r="UGG339" s="3"/>
      <c r="UGH339" s="14"/>
      <c r="UGI339" s="3"/>
      <c r="UGJ339" s="14"/>
      <c r="UGK339" s="3"/>
      <c r="UGL339" s="14"/>
      <c r="UGM339" s="3"/>
      <c r="UGN339" s="14"/>
      <c r="UGO339" s="3"/>
      <c r="UGP339" s="14"/>
      <c r="UGQ339" s="3"/>
      <c r="UGR339" s="14"/>
      <c r="UGS339" s="3"/>
      <c r="UGT339" s="14"/>
      <c r="UGU339" s="3"/>
      <c r="UGV339" s="14"/>
      <c r="UGW339" s="3"/>
      <c r="UGX339" s="14"/>
      <c r="UGY339" s="3"/>
      <c r="UGZ339" s="14"/>
      <c r="UHA339" s="3"/>
      <c r="UHB339" s="14"/>
      <c r="UHC339" s="3"/>
      <c r="UHD339" s="14"/>
      <c r="UHE339" s="3"/>
      <c r="UHF339" s="14"/>
      <c r="UHG339" s="3"/>
      <c r="UHH339" s="14"/>
      <c r="UHI339" s="3"/>
      <c r="UHJ339" s="14"/>
      <c r="UHK339" s="3"/>
      <c r="UHL339" s="14"/>
      <c r="UHM339" s="3"/>
      <c r="UHN339" s="14"/>
      <c r="UHO339" s="3"/>
      <c r="UHP339" s="14"/>
      <c r="UHQ339" s="3"/>
      <c r="UHR339" s="14"/>
      <c r="UHS339" s="3"/>
      <c r="UHT339" s="14"/>
      <c r="UHU339" s="3"/>
      <c r="UHV339" s="14"/>
      <c r="UHW339" s="3"/>
      <c r="UHX339" s="14"/>
      <c r="UHY339" s="3"/>
      <c r="UHZ339" s="14"/>
      <c r="UIA339" s="3"/>
      <c r="UIB339" s="14"/>
      <c r="UIC339" s="3"/>
      <c r="UID339" s="14"/>
      <c r="UIE339" s="3"/>
      <c r="UIF339" s="14"/>
      <c r="UIG339" s="3"/>
      <c r="UIH339" s="14"/>
      <c r="UII339" s="3"/>
      <c r="UIJ339" s="14"/>
      <c r="UIK339" s="3"/>
      <c r="UIL339" s="14"/>
      <c r="UIM339" s="3"/>
      <c r="UIN339" s="14"/>
      <c r="UIO339" s="3"/>
      <c r="UIP339" s="14"/>
      <c r="UIQ339" s="3"/>
      <c r="UIR339" s="14"/>
      <c r="UIS339" s="3"/>
      <c r="UIT339" s="14"/>
      <c r="UIU339" s="3"/>
      <c r="UIV339" s="14"/>
      <c r="UIW339" s="3"/>
      <c r="UIX339" s="14"/>
      <c r="UIY339" s="3"/>
      <c r="UIZ339" s="14"/>
      <c r="UJA339" s="3"/>
      <c r="UJB339" s="14"/>
      <c r="UJC339" s="3"/>
      <c r="UJD339" s="14"/>
      <c r="UJE339" s="3"/>
      <c r="UJF339" s="14"/>
      <c r="UJG339" s="3"/>
      <c r="UJH339" s="14"/>
      <c r="UJI339" s="3"/>
      <c r="UJJ339" s="14"/>
      <c r="UJK339" s="3"/>
      <c r="UJL339" s="14"/>
      <c r="UJM339" s="3"/>
      <c r="UJN339" s="14"/>
      <c r="UJO339" s="3"/>
      <c r="UJP339" s="14"/>
      <c r="UJQ339" s="3"/>
      <c r="UJR339" s="14"/>
      <c r="UJS339" s="3"/>
      <c r="UJT339" s="14"/>
      <c r="UJU339" s="3"/>
      <c r="UJV339" s="14"/>
      <c r="UJW339" s="3"/>
      <c r="UJX339" s="14"/>
      <c r="UJY339" s="3"/>
      <c r="UJZ339" s="14"/>
      <c r="UKA339" s="3"/>
      <c r="UKB339" s="14"/>
      <c r="UKC339" s="3"/>
      <c r="UKD339" s="14"/>
      <c r="UKE339" s="3"/>
      <c r="UKF339" s="14"/>
      <c r="UKG339" s="3"/>
      <c r="UKH339" s="14"/>
      <c r="UKI339" s="3"/>
      <c r="UKJ339" s="14"/>
      <c r="UKK339" s="3"/>
      <c r="UKL339" s="14"/>
      <c r="UKM339" s="3"/>
      <c r="UKN339" s="14"/>
      <c r="UKO339" s="3"/>
      <c r="UKP339" s="14"/>
      <c r="UKQ339" s="3"/>
      <c r="UKR339" s="14"/>
      <c r="UKS339" s="3"/>
      <c r="UKT339" s="14"/>
      <c r="UKU339" s="3"/>
      <c r="UKV339" s="14"/>
      <c r="UKW339" s="3"/>
      <c r="UKX339" s="14"/>
      <c r="UKY339" s="3"/>
      <c r="UKZ339" s="14"/>
      <c r="ULA339" s="3"/>
      <c r="ULB339" s="14"/>
      <c r="ULC339" s="3"/>
      <c r="ULD339" s="14"/>
      <c r="ULE339" s="3"/>
      <c r="ULF339" s="14"/>
      <c r="ULG339" s="3"/>
      <c r="ULH339" s="14"/>
      <c r="ULI339" s="3"/>
      <c r="ULJ339" s="14"/>
      <c r="ULK339" s="3"/>
      <c r="ULL339" s="14"/>
      <c r="ULM339" s="3"/>
      <c r="ULN339" s="14"/>
      <c r="ULO339" s="3"/>
      <c r="ULP339" s="14"/>
      <c r="ULQ339" s="3"/>
      <c r="ULR339" s="14"/>
      <c r="ULS339" s="3"/>
      <c r="ULT339" s="14"/>
      <c r="ULU339" s="3"/>
      <c r="ULV339" s="14"/>
      <c r="ULW339" s="3"/>
      <c r="ULX339" s="14"/>
      <c r="ULY339" s="3"/>
      <c r="ULZ339" s="14"/>
      <c r="UMA339" s="3"/>
      <c r="UMB339" s="14"/>
      <c r="UMC339" s="3"/>
      <c r="UMD339" s="14"/>
      <c r="UME339" s="3"/>
      <c r="UMF339" s="14"/>
      <c r="UMG339" s="3"/>
      <c r="UMH339" s="14"/>
      <c r="UMI339" s="3"/>
      <c r="UMJ339" s="14"/>
      <c r="UMK339" s="3"/>
      <c r="UML339" s="14"/>
      <c r="UMM339" s="3"/>
      <c r="UMN339" s="14"/>
      <c r="UMO339" s="3"/>
      <c r="UMP339" s="14"/>
      <c r="UMQ339" s="3"/>
      <c r="UMR339" s="14"/>
      <c r="UMS339" s="3"/>
      <c r="UMT339" s="14"/>
      <c r="UMU339" s="3"/>
      <c r="UMV339" s="14"/>
      <c r="UMW339" s="3"/>
      <c r="UMX339" s="14"/>
      <c r="UMY339" s="3"/>
      <c r="UMZ339" s="14"/>
      <c r="UNA339" s="3"/>
      <c r="UNB339" s="14"/>
      <c r="UNC339" s="3"/>
      <c r="UND339" s="14"/>
      <c r="UNE339" s="3"/>
      <c r="UNF339" s="14"/>
      <c r="UNG339" s="3"/>
      <c r="UNH339" s="14"/>
      <c r="UNI339" s="3"/>
      <c r="UNJ339" s="14"/>
      <c r="UNK339" s="3"/>
      <c r="UNL339" s="14"/>
      <c r="UNM339" s="3"/>
      <c r="UNN339" s="14"/>
      <c r="UNO339" s="3"/>
      <c r="UNP339" s="14"/>
      <c r="UNQ339" s="3"/>
      <c r="UNR339" s="14"/>
      <c r="UNS339" s="3"/>
      <c r="UNT339" s="14"/>
      <c r="UNU339" s="3"/>
      <c r="UNV339" s="14"/>
      <c r="UNW339" s="3"/>
      <c r="UNX339" s="14"/>
      <c r="UNY339" s="3"/>
      <c r="UNZ339" s="14"/>
      <c r="UOA339" s="3"/>
      <c r="UOB339" s="14"/>
      <c r="UOC339" s="3"/>
      <c r="UOD339" s="14"/>
      <c r="UOE339" s="3"/>
      <c r="UOF339" s="14"/>
      <c r="UOG339" s="3"/>
      <c r="UOH339" s="14"/>
      <c r="UOI339" s="3"/>
      <c r="UOJ339" s="14"/>
      <c r="UOK339" s="3"/>
      <c r="UOL339" s="14"/>
      <c r="UOM339" s="3"/>
      <c r="UON339" s="14"/>
      <c r="UOO339" s="3"/>
      <c r="UOP339" s="14"/>
      <c r="UOQ339" s="3"/>
      <c r="UOR339" s="14"/>
      <c r="UOS339" s="3"/>
      <c r="UOT339" s="14"/>
      <c r="UOU339" s="3"/>
      <c r="UOV339" s="14"/>
      <c r="UOW339" s="3"/>
      <c r="UOX339" s="14"/>
      <c r="UOY339" s="3"/>
      <c r="UOZ339" s="14"/>
      <c r="UPA339" s="3"/>
      <c r="UPB339" s="14"/>
      <c r="UPC339" s="3"/>
      <c r="UPD339" s="14"/>
      <c r="UPE339" s="3"/>
      <c r="UPF339" s="14"/>
      <c r="UPG339" s="3"/>
      <c r="UPH339" s="14"/>
      <c r="UPI339" s="3"/>
      <c r="UPJ339" s="14"/>
      <c r="UPK339" s="3"/>
      <c r="UPL339" s="14"/>
      <c r="UPM339" s="3"/>
      <c r="UPN339" s="14"/>
      <c r="UPO339" s="3"/>
      <c r="UPP339" s="14"/>
      <c r="UPQ339" s="3"/>
      <c r="UPR339" s="14"/>
      <c r="UPS339" s="3"/>
      <c r="UPT339" s="14"/>
      <c r="UPU339" s="3"/>
      <c r="UPV339" s="14"/>
      <c r="UPW339" s="3"/>
      <c r="UPX339" s="14"/>
      <c r="UPY339" s="3"/>
      <c r="UPZ339" s="14"/>
      <c r="UQA339" s="3"/>
      <c r="UQB339" s="14"/>
      <c r="UQC339" s="3"/>
      <c r="UQD339" s="14"/>
      <c r="UQE339" s="3"/>
      <c r="UQF339" s="14"/>
      <c r="UQG339" s="3"/>
      <c r="UQH339" s="14"/>
      <c r="UQI339" s="3"/>
      <c r="UQJ339" s="14"/>
      <c r="UQK339" s="3"/>
      <c r="UQL339" s="14"/>
      <c r="UQM339" s="3"/>
      <c r="UQN339" s="14"/>
      <c r="UQO339" s="3"/>
      <c r="UQP339" s="14"/>
      <c r="UQQ339" s="3"/>
      <c r="UQR339" s="14"/>
      <c r="UQS339" s="3"/>
      <c r="UQT339" s="14"/>
      <c r="UQU339" s="3"/>
      <c r="UQV339" s="14"/>
      <c r="UQW339" s="3"/>
      <c r="UQX339" s="14"/>
      <c r="UQY339" s="3"/>
      <c r="UQZ339" s="14"/>
      <c r="URA339" s="3"/>
      <c r="URB339" s="14"/>
      <c r="URC339" s="3"/>
      <c r="URD339" s="14"/>
      <c r="URE339" s="3"/>
      <c r="URF339" s="14"/>
      <c r="URG339" s="3"/>
      <c r="URH339" s="14"/>
      <c r="URI339" s="3"/>
      <c r="URJ339" s="14"/>
      <c r="URK339" s="3"/>
      <c r="URL339" s="14"/>
      <c r="URM339" s="3"/>
      <c r="URN339" s="14"/>
      <c r="URO339" s="3"/>
      <c r="URP339" s="14"/>
      <c r="URQ339" s="3"/>
      <c r="URR339" s="14"/>
      <c r="URS339" s="3"/>
      <c r="URT339" s="14"/>
      <c r="URU339" s="3"/>
      <c r="URV339" s="14"/>
      <c r="URW339" s="3"/>
      <c r="URX339" s="14"/>
      <c r="URY339" s="3"/>
      <c r="URZ339" s="14"/>
      <c r="USA339" s="3"/>
      <c r="USB339" s="14"/>
      <c r="USC339" s="3"/>
      <c r="USD339" s="14"/>
      <c r="USE339" s="3"/>
      <c r="USF339" s="14"/>
      <c r="USG339" s="3"/>
      <c r="USH339" s="14"/>
      <c r="USI339" s="3"/>
      <c r="USJ339" s="14"/>
      <c r="USK339" s="3"/>
      <c r="USL339" s="14"/>
      <c r="USM339" s="3"/>
      <c r="USN339" s="14"/>
      <c r="USO339" s="3"/>
      <c r="USP339" s="14"/>
      <c r="USQ339" s="3"/>
      <c r="USR339" s="14"/>
      <c r="USS339" s="3"/>
      <c r="UST339" s="14"/>
      <c r="USU339" s="3"/>
      <c r="USV339" s="14"/>
      <c r="USW339" s="3"/>
      <c r="USX339" s="14"/>
      <c r="USY339" s="3"/>
      <c r="USZ339" s="14"/>
      <c r="UTA339" s="3"/>
      <c r="UTB339" s="14"/>
      <c r="UTC339" s="3"/>
      <c r="UTD339" s="14"/>
      <c r="UTE339" s="3"/>
      <c r="UTF339" s="14"/>
      <c r="UTG339" s="3"/>
      <c r="UTH339" s="14"/>
      <c r="UTI339" s="3"/>
      <c r="UTJ339" s="14"/>
      <c r="UTK339" s="3"/>
      <c r="UTL339" s="14"/>
      <c r="UTM339" s="3"/>
      <c r="UTN339" s="14"/>
      <c r="UTO339" s="3"/>
      <c r="UTP339" s="14"/>
      <c r="UTQ339" s="3"/>
      <c r="UTR339" s="14"/>
      <c r="UTS339" s="3"/>
      <c r="UTT339" s="14"/>
      <c r="UTU339" s="3"/>
      <c r="UTV339" s="14"/>
      <c r="UTW339" s="3"/>
      <c r="UTX339" s="14"/>
      <c r="UTY339" s="3"/>
      <c r="UTZ339" s="14"/>
      <c r="UUA339" s="3"/>
      <c r="UUB339" s="14"/>
      <c r="UUC339" s="3"/>
      <c r="UUD339" s="14"/>
      <c r="UUE339" s="3"/>
      <c r="UUF339" s="14"/>
      <c r="UUG339" s="3"/>
      <c r="UUH339" s="14"/>
      <c r="UUI339" s="3"/>
      <c r="UUJ339" s="14"/>
      <c r="UUK339" s="3"/>
      <c r="UUL339" s="14"/>
      <c r="UUM339" s="3"/>
      <c r="UUN339" s="14"/>
      <c r="UUO339" s="3"/>
      <c r="UUP339" s="14"/>
      <c r="UUQ339" s="3"/>
      <c r="UUR339" s="14"/>
      <c r="UUS339" s="3"/>
      <c r="UUT339" s="14"/>
      <c r="UUU339" s="3"/>
      <c r="UUV339" s="14"/>
      <c r="UUW339" s="3"/>
      <c r="UUX339" s="14"/>
      <c r="UUY339" s="3"/>
      <c r="UUZ339" s="14"/>
      <c r="UVA339" s="3"/>
      <c r="UVB339" s="14"/>
      <c r="UVC339" s="3"/>
      <c r="UVD339" s="14"/>
      <c r="UVE339" s="3"/>
      <c r="UVF339" s="14"/>
      <c r="UVG339" s="3"/>
      <c r="UVH339" s="14"/>
      <c r="UVI339" s="3"/>
      <c r="UVJ339" s="14"/>
      <c r="UVK339" s="3"/>
      <c r="UVL339" s="14"/>
      <c r="UVM339" s="3"/>
      <c r="UVN339" s="14"/>
      <c r="UVO339" s="3"/>
      <c r="UVP339" s="14"/>
      <c r="UVQ339" s="3"/>
      <c r="UVR339" s="14"/>
      <c r="UVS339" s="3"/>
      <c r="UVT339" s="14"/>
      <c r="UVU339" s="3"/>
      <c r="UVV339" s="14"/>
      <c r="UVW339" s="3"/>
      <c r="UVX339" s="14"/>
      <c r="UVY339" s="3"/>
      <c r="UVZ339" s="14"/>
      <c r="UWA339" s="3"/>
      <c r="UWB339" s="14"/>
      <c r="UWC339" s="3"/>
      <c r="UWD339" s="14"/>
      <c r="UWE339" s="3"/>
      <c r="UWF339" s="14"/>
      <c r="UWG339" s="3"/>
      <c r="UWH339" s="14"/>
      <c r="UWI339" s="3"/>
      <c r="UWJ339" s="14"/>
      <c r="UWK339" s="3"/>
      <c r="UWL339" s="14"/>
      <c r="UWM339" s="3"/>
      <c r="UWN339" s="14"/>
      <c r="UWO339" s="3"/>
      <c r="UWP339" s="14"/>
      <c r="UWQ339" s="3"/>
      <c r="UWR339" s="14"/>
      <c r="UWS339" s="3"/>
      <c r="UWT339" s="14"/>
      <c r="UWU339" s="3"/>
      <c r="UWV339" s="14"/>
      <c r="UWW339" s="3"/>
      <c r="UWX339" s="14"/>
      <c r="UWY339" s="3"/>
      <c r="UWZ339" s="14"/>
      <c r="UXA339" s="3"/>
      <c r="UXB339" s="14"/>
      <c r="UXC339" s="3"/>
      <c r="UXD339" s="14"/>
      <c r="UXE339" s="3"/>
      <c r="UXF339" s="14"/>
      <c r="UXG339" s="3"/>
      <c r="UXH339" s="14"/>
      <c r="UXI339" s="3"/>
      <c r="UXJ339" s="14"/>
      <c r="UXK339" s="3"/>
      <c r="UXL339" s="14"/>
      <c r="UXM339" s="3"/>
      <c r="UXN339" s="14"/>
      <c r="UXO339" s="3"/>
      <c r="UXP339" s="14"/>
      <c r="UXQ339" s="3"/>
      <c r="UXR339" s="14"/>
      <c r="UXS339" s="3"/>
      <c r="UXT339" s="14"/>
      <c r="UXU339" s="3"/>
      <c r="UXV339" s="14"/>
      <c r="UXW339" s="3"/>
      <c r="UXX339" s="14"/>
      <c r="UXY339" s="3"/>
      <c r="UXZ339" s="14"/>
      <c r="UYA339" s="3"/>
      <c r="UYB339" s="14"/>
      <c r="UYC339" s="3"/>
      <c r="UYD339" s="14"/>
      <c r="UYE339" s="3"/>
      <c r="UYF339" s="14"/>
      <c r="UYG339" s="3"/>
      <c r="UYH339" s="14"/>
      <c r="UYI339" s="3"/>
      <c r="UYJ339" s="14"/>
      <c r="UYK339" s="3"/>
      <c r="UYL339" s="14"/>
      <c r="UYM339" s="3"/>
      <c r="UYN339" s="14"/>
      <c r="UYO339" s="3"/>
      <c r="UYP339" s="14"/>
      <c r="UYQ339" s="3"/>
      <c r="UYR339" s="14"/>
      <c r="UYS339" s="3"/>
      <c r="UYT339" s="14"/>
      <c r="UYU339" s="3"/>
      <c r="UYV339" s="14"/>
      <c r="UYW339" s="3"/>
      <c r="UYX339" s="14"/>
      <c r="UYY339" s="3"/>
      <c r="UYZ339" s="14"/>
      <c r="UZA339" s="3"/>
      <c r="UZB339" s="14"/>
      <c r="UZC339" s="3"/>
      <c r="UZD339" s="14"/>
      <c r="UZE339" s="3"/>
      <c r="UZF339" s="14"/>
      <c r="UZG339" s="3"/>
      <c r="UZH339" s="14"/>
      <c r="UZI339" s="3"/>
      <c r="UZJ339" s="14"/>
      <c r="UZK339" s="3"/>
      <c r="UZL339" s="14"/>
      <c r="UZM339" s="3"/>
      <c r="UZN339" s="14"/>
      <c r="UZO339" s="3"/>
      <c r="UZP339" s="14"/>
      <c r="UZQ339" s="3"/>
      <c r="UZR339" s="14"/>
      <c r="UZS339" s="3"/>
      <c r="UZT339" s="14"/>
      <c r="UZU339" s="3"/>
      <c r="UZV339" s="14"/>
      <c r="UZW339" s="3"/>
      <c r="UZX339" s="14"/>
      <c r="UZY339" s="3"/>
      <c r="UZZ339" s="14"/>
      <c r="VAA339" s="3"/>
      <c r="VAB339" s="14"/>
      <c r="VAC339" s="3"/>
      <c r="VAD339" s="14"/>
      <c r="VAE339" s="3"/>
      <c r="VAF339" s="14"/>
      <c r="VAG339" s="3"/>
      <c r="VAH339" s="14"/>
      <c r="VAI339" s="3"/>
      <c r="VAJ339" s="14"/>
      <c r="VAK339" s="3"/>
      <c r="VAL339" s="14"/>
      <c r="VAM339" s="3"/>
      <c r="VAN339" s="14"/>
      <c r="VAO339" s="3"/>
      <c r="VAP339" s="14"/>
      <c r="VAQ339" s="3"/>
      <c r="VAR339" s="14"/>
      <c r="VAS339" s="3"/>
      <c r="VAT339" s="14"/>
      <c r="VAU339" s="3"/>
      <c r="VAV339" s="14"/>
      <c r="VAW339" s="3"/>
      <c r="VAX339" s="14"/>
      <c r="VAY339" s="3"/>
      <c r="VAZ339" s="14"/>
      <c r="VBA339" s="3"/>
      <c r="VBB339" s="14"/>
      <c r="VBC339" s="3"/>
      <c r="VBD339" s="14"/>
      <c r="VBE339" s="3"/>
      <c r="VBF339" s="14"/>
      <c r="VBG339" s="3"/>
      <c r="VBH339" s="14"/>
      <c r="VBI339" s="3"/>
      <c r="VBJ339" s="14"/>
      <c r="VBK339" s="3"/>
      <c r="VBL339" s="14"/>
      <c r="VBM339" s="3"/>
      <c r="VBN339" s="14"/>
      <c r="VBO339" s="3"/>
      <c r="VBP339" s="14"/>
      <c r="VBQ339" s="3"/>
      <c r="VBR339" s="14"/>
      <c r="VBS339" s="3"/>
      <c r="VBT339" s="14"/>
      <c r="VBU339" s="3"/>
      <c r="VBV339" s="14"/>
      <c r="VBW339" s="3"/>
      <c r="VBX339" s="14"/>
      <c r="VBY339" s="3"/>
      <c r="VBZ339" s="14"/>
      <c r="VCA339" s="3"/>
      <c r="VCB339" s="14"/>
      <c r="VCC339" s="3"/>
      <c r="VCD339" s="14"/>
      <c r="VCE339" s="3"/>
      <c r="VCF339" s="14"/>
      <c r="VCG339" s="3"/>
      <c r="VCH339" s="14"/>
      <c r="VCI339" s="3"/>
      <c r="VCJ339" s="14"/>
      <c r="VCK339" s="3"/>
      <c r="VCL339" s="14"/>
      <c r="VCM339" s="3"/>
      <c r="VCN339" s="14"/>
      <c r="VCO339" s="3"/>
      <c r="VCP339" s="14"/>
      <c r="VCQ339" s="3"/>
      <c r="VCR339" s="14"/>
      <c r="VCS339" s="3"/>
      <c r="VCT339" s="14"/>
      <c r="VCU339" s="3"/>
      <c r="VCV339" s="14"/>
      <c r="VCW339" s="3"/>
      <c r="VCX339" s="14"/>
      <c r="VCY339" s="3"/>
      <c r="VCZ339" s="14"/>
      <c r="VDA339" s="3"/>
      <c r="VDB339" s="14"/>
      <c r="VDC339" s="3"/>
      <c r="VDD339" s="14"/>
      <c r="VDE339" s="3"/>
      <c r="VDF339" s="14"/>
      <c r="VDG339" s="3"/>
      <c r="VDH339" s="14"/>
      <c r="VDI339" s="3"/>
      <c r="VDJ339" s="14"/>
      <c r="VDK339" s="3"/>
      <c r="VDL339" s="14"/>
      <c r="VDM339" s="3"/>
      <c r="VDN339" s="14"/>
      <c r="VDO339" s="3"/>
      <c r="VDP339" s="14"/>
      <c r="VDQ339" s="3"/>
      <c r="VDR339" s="14"/>
      <c r="VDS339" s="3"/>
      <c r="VDT339" s="14"/>
      <c r="VDU339" s="3"/>
      <c r="VDV339" s="14"/>
      <c r="VDW339" s="3"/>
      <c r="VDX339" s="14"/>
      <c r="VDY339" s="3"/>
      <c r="VDZ339" s="14"/>
      <c r="VEA339" s="3"/>
      <c r="VEB339" s="14"/>
      <c r="VEC339" s="3"/>
      <c r="VED339" s="14"/>
      <c r="VEE339" s="3"/>
      <c r="VEF339" s="14"/>
      <c r="VEG339" s="3"/>
      <c r="VEH339" s="14"/>
      <c r="VEI339" s="3"/>
      <c r="VEJ339" s="14"/>
      <c r="VEK339" s="3"/>
      <c r="VEL339" s="14"/>
      <c r="VEM339" s="3"/>
      <c r="VEN339" s="14"/>
      <c r="VEO339" s="3"/>
      <c r="VEP339" s="14"/>
      <c r="VEQ339" s="3"/>
      <c r="VER339" s="14"/>
      <c r="VES339" s="3"/>
      <c r="VET339" s="14"/>
      <c r="VEU339" s="3"/>
      <c r="VEV339" s="14"/>
      <c r="VEW339" s="3"/>
      <c r="VEX339" s="14"/>
      <c r="VEY339" s="3"/>
      <c r="VEZ339" s="14"/>
      <c r="VFA339" s="3"/>
      <c r="VFB339" s="14"/>
      <c r="VFC339" s="3"/>
      <c r="VFD339" s="14"/>
      <c r="VFE339" s="3"/>
      <c r="VFF339" s="14"/>
      <c r="VFG339" s="3"/>
      <c r="VFH339" s="14"/>
      <c r="VFI339" s="3"/>
      <c r="VFJ339" s="14"/>
      <c r="VFK339" s="3"/>
      <c r="VFL339" s="14"/>
      <c r="VFM339" s="3"/>
      <c r="VFN339" s="14"/>
      <c r="VFO339" s="3"/>
      <c r="VFP339" s="14"/>
      <c r="VFQ339" s="3"/>
      <c r="VFR339" s="14"/>
      <c r="VFS339" s="3"/>
      <c r="VFT339" s="14"/>
      <c r="VFU339" s="3"/>
      <c r="VFV339" s="14"/>
      <c r="VFW339" s="3"/>
      <c r="VFX339" s="14"/>
      <c r="VFY339" s="3"/>
      <c r="VFZ339" s="14"/>
      <c r="VGA339" s="3"/>
      <c r="VGB339" s="14"/>
      <c r="VGC339" s="3"/>
      <c r="VGD339" s="14"/>
      <c r="VGE339" s="3"/>
      <c r="VGF339" s="14"/>
      <c r="VGG339" s="3"/>
      <c r="VGH339" s="14"/>
      <c r="VGI339" s="3"/>
      <c r="VGJ339" s="14"/>
      <c r="VGK339" s="3"/>
      <c r="VGL339" s="14"/>
      <c r="VGM339" s="3"/>
      <c r="VGN339" s="14"/>
      <c r="VGO339" s="3"/>
      <c r="VGP339" s="14"/>
      <c r="VGQ339" s="3"/>
      <c r="VGR339" s="14"/>
      <c r="VGS339" s="3"/>
      <c r="VGT339" s="14"/>
      <c r="VGU339" s="3"/>
      <c r="VGV339" s="14"/>
      <c r="VGW339" s="3"/>
      <c r="VGX339" s="14"/>
      <c r="VGY339" s="3"/>
      <c r="VGZ339" s="14"/>
      <c r="VHA339" s="3"/>
      <c r="VHB339" s="14"/>
      <c r="VHC339" s="3"/>
      <c r="VHD339" s="14"/>
      <c r="VHE339" s="3"/>
      <c r="VHF339" s="14"/>
      <c r="VHG339" s="3"/>
      <c r="VHH339" s="14"/>
      <c r="VHI339" s="3"/>
      <c r="VHJ339" s="14"/>
      <c r="VHK339" s="3"/>
      <c r="VHL339" s="14"/>
      <c r="VHM339" s="3"/>
      <c r="VHN339" s="14"/>
      <c r="VHO339" s="3"/>
      <c r="VHP339" s="14"/>
      <c r="VHQ339" s="3"/>
      <c r="VHR339" s="14"/>
      <c r="VHS339" s="3"/>
      <c r="VHT339" s="14"/>
      <c r="VHU339" s="3"/>
      <c r="VHV339" s="14"/>
      <c r="VHW339" s="3"/>
      <c r="VHX339" s="14"/>
      <c r="VHY339" s="3"/>
      <c r="VHZ339" s="14"/>
      <c r="VIA339" s="3"/>
      <c r="VIB339" s="14"/>
      <c r="VIC339" s="3"/>
      <c r="VID339" s="14"/>
      <c r="VIE339" s="3"/>
      <c r="VIF339" s="14"/>
      <c r="VIG339" s="3"/>
      <c r="VIH339" s="14"/>
      <c r="VII339" s="3"/>
      <c r="VIJ339" s="14"/>
      <c r="VIK339" s="3"/>
      <c r="VIL339" s="14"/>
      <c r="VIM339" s="3"/>
      <c r="VIN339" s="14"/>
      <c r="VIO339" s="3"/>
      <c r="VIP339" s="14"/>
      <c r="VIQ339" s="3"/>
      <c r="VIR339" s="14"/>
      <c r="VIS339" s="3"/>
      <c r="VIT339" s="14"/>
      <c r="VIU339" s="3"/>
      <c r="VIV339" s="14"/>
      <c r="VIW339" s="3"/>
      <c r="VIX339" s="14"/>
      <c r="VIY339" s="3"/>
      <c r="VIZ339" s="14"/>
      <c r="VJA339" s="3"/>
      <c r="VJB339" s="14"/>
      <c r="VJC339" s="3"/>
      <c r="VJD339" s="14"/>
      <c r="VJE339" s="3"/>
      <c r="VJF339" s="14"/>
      <c r="VJG339" s="3"/>
      <c r="VJH339" s="14"/>
      <c r="VJI339" s="3"/>
      <c r="VJJ339" s="14"/>
      <c r="VJK339" s="3"/>
      <c r="VJL339" s="14"/>
      <c r="VJM339" s="3"/>
      <c r="VJN339" s="14"/>
      <c r="VJO339" s="3"/>
      <c r="VJP339" s="14"/>
      <c r="VJQ339" s="3"/>
      <c r="VJR339" s="14"/>
      <c r="VJS339" s="3"/>
      <c r="VJT339" s="14"/>
      <c r="VJU339" s="3"/>
      <c r="VJV339" s="14"/>
      <c r="VJW339" s="3"/>
      <c r="VJX339" s="14"/>
      <c r="VJY339" s="3"/>
      <c r="VJZ339" s="14"/>
      <c r="VKA339" s="3"/>
      <c r="VKB339" s="14"/>
      <c r="VKC339" s="3"/>
      <c r="VKD339" s="14"/>
      <c r="VKE339" s="3"/>
      <c r="VKF339" s="14"/>
      <c r="VKG339" s="3"/>
      <c r="VKH339" s="14"/>
      <c r="VKI339" s="3"/>
      <c r="VKJ339" s="14"/>
      <c r="VKK339" s="3"/>
      <c r="VKL339" s="14"/>
      <c r="VKM339" s="3"/>
      <c r="VKN339" s="14"/>
      <c r="VKO339" s="3"/>
      <c r="VKP339" s="14"/>
      <c r="VKQ339" s="3"/>
      <c r="VKR339" s="14"/>
      <c r="VKS339" s="3"/>
      <c r="VKT339" s="14"/>
      <c r="VKU339" s="3"/>
      <c r="VKV339" s="14"/>
      <c r="VKW339" s="3"/>
      <c r="VKX339" s="14"/>
      <c r="VKY339" s="3"/>
      <c r="VKZ339" s="14"/>
      <c r="VLA339" s="3"/>
      <c r="VLB339" s="14"/>
      <c r="VLC339" s="3"/>
      <c r="VLD339" s="14"/>
      <c r="VLE339" s="3"/>
      <c r="VLF339" s="14"/>
      <c r="VLG339" s="3"/>
      <c r="VLH339" s="14"/>
      <c r="VLI339" s="3"/>
      <c r="VLJ339" s="14"/>
      <c r="VLK339" s="3"/>
      <c r="VLL339" s="14"/>
      <c r="VLM339" s="3"/>
      <c r="VLN339" s="14"/>
      <c r="VLO339" s="3"/>
      <c r="VLP339" s="14"/>
      <c r="VLQ339" s="3"/>
      <c r="VLR339" s="14"/>
      <c r="VLS339" s="3"/>
      <c r="VLT339" s="14"/>
      <c r="VLU339" s="3"/>
      <c r="VLV339" s="14"/>
      <c r="VLW339" s="3"/>
      <c r="VLX339" s="14"/>
      <c r="VLY339" s="3"/>
      <c r="VLZ339" s="14"/>
      <c r="VMA339" s="3"/>
      <c r="VMB339" s="14"/>
      <c r="VMC339" s="3"/>
      <c r="VMD339" s="14"/>
      <c r="VME339" s="3"/>
      <c r="VMF339" s="14"/>
      <c r="VMG339" s="3"/>
      <c r="VMH339" s="14"/>
      <c r="VMI339" s="3"/>
      <c r="VMJ339" s="14"/>
      <c r="VMK339" s="3"/>
      <c r="VML339" s="14"/>
      <c r="VMM339" s="3"/>
      <c r="VMN339" s="14"/>
      <c r="VMO339" s="3"/>
      <c r="VMP339" s="14"/>
      <c r="VMQ339" s="3"/>
      <c r="VMR339" s="14"/>
      <c r="VMS339" s="3"/>
      <c r="VMT339" s="14"/>
      <c r="VMU339" s="3"/>
      <c r="VMV339" s="14"/>
      <c r="VMW339" s="3"/>
      <c r="VMX339" s="14"/>
      <c r="VMY339" s="3"/>
      <c r="VMZ339" s="14"/>
      <c r="VNA339" s="3"/>
      <c r="VNB339" s="14"/>
      <c r="VNC339" s="3"/>
      <c r="VND339" s="14"/>
      <c r="VNE339" s="3"/>
      <c r="VNF339" s="14"/>
      <c r="VNG339" s="3"/>
      <c r="VNH339" s="14"/>
      <c r="VNI339" s="3"/>
      <c r="VNJ339" s="14"/>
      <c r="VNK339" s="3"/>
      <c r="VNL339" s="14"/>
      <c r="VNM339" s="3"/>
      <c r="VNN339" s="14"/>
      <c r="VNO339" s="3"/>
      <c r="VNP339" s="14"/>
      <c r="VNQ339" s="3"/>
      <c r="VNR339" s="14"/>
      <c r="VNS339" s="3"/>
      <c r="VNT339" s="14"/>
      <c r="VNU339" s="3"/>
      <c r="VNV339" s="14"/>
      <c r="VNW339" s="3"/>
      <c r="VNX339" s="14"/>
      <c r="VNY339" s="3"/>
      <c r="VNZ339" s="14"/>
      <c r="VOA339" s="3"/>
      <c r="VOB339" s="14"/>
      <c r="VOC339" s="3"/>
      <c r="VOD339" s="14"/>
      <c r="VOE339" s="3"/>
      <c r="VOF339" s="14"/>
      <c r="VOG339" s="3"/>
      <c r="VOH339" s="14"/>
      <c r="VOI339" s="3"/>
      <c r="VOJ339" s="14"/>
      <c r="VOK339" s="3"/>
      <c r="VOL339" s="14"/>
      <c r="VOM339" s="3"/>
      <c r="VON339" s="14"/>
      <c r="VOO339" s="3"/>
      <c r="VOP339" s="14"/>
      <c r="VOQ339" s="3"/>
      <c r="VOR339" s="14"/>
      <c r="VOS339" s="3"/>
      <c r="VOT339" s="14"/>
      <c r="VOU339" s="3"/>
      <c r="VOV339" s="14"/>
      <c r="VOW339" s="3"/>
      <c r="VOX339" s="14"/>
      <c r="VOY339" s="3"/>
      <c r="VOZ339" s="14"/>
      <c r="VPA339" s="3"/>
      <c r="VPB339" s="14"/>
      <c r="VPC339" s="3"/>
      <c r="VPD339" s="14"/>
      <c r="VPE339" s="3"/>
      <c r="VPF339" s="14"/>
      <c r="VPG339" s="3"/>
      <c r="VPH339" s="14"/>
      <c r="VPI339" s="3"/>
      <c r="VPJ339" s="14"/>
      <c r="VPK339" s="3"/>
      <c r="VPL339" s="14"/>
      <c r="VPM339" s="3"/>
      <c r="VPN339" s="14"/>
      <c r="VPO339" s="3"/>
      <c r="VPP339" s="14"/>
      <c r="VPQ339" s="3"/>
      <c r="VPR339" s="14"/>
      <c r="VPS339" s="3"/>
      <c r="VPT339" s="14"/>
      <c r="VPU339" s="3"/>
      <c r="VPV339" s="14"/>
      <c r="VPW339" s="3"/>
      <c r="VPX339" s="14"/>
      <c r="VPY339" s="3"/>
      <c r="VPZ339" s="14"/>
      <c r="VQA339" s="3"/>
      <c r="VQB339" s="14"/>
      <c r="VQC339" s="3"/>
      <c r="VQD339" s="14"/>
      <c r="VQE339" s="3"/>
      <c r="VQF339" s="14"/>
      <c r="VQG339" s="3"/>
      <c r="VQH339" s="14"/>
      <c r="VQI339" s="3"/>
      <c r="VQJ339" s="14"/>
      <c r="VQK339" s="3"/>
      <c r="VQL339" s="14"/>
      <c r="VQM339" s="3"/>
      <c r="VQN339" s="14"/>
      <c r="VQO339" s="3"/>
      <c r="VQP339" s="14"/>
      <c r="VQQ339" s="3"/>
      <c r="VQR339" s="14"/>
      <c r="VQS339" s="3"/>
      <c r="VQT339" s="14"/>
      <c r="VQU339" s="3"/>
      <c r="VQV339" s="14"/>
      <c r="VQW339" s="3"/>
      <c r="VQX339" s="14"/>
      <c r="VQY339" s="3"/>
      <c r="VQZ339" s="14"/>
      <c r="VRA339" s="3"/>
      <c r="VRB339" s="14"/>
      <c r="VRC339" s="3"/>
      <c r="VRD339" s="14"/>
      <c r="VRE339" s="3"/>
      <c r="VRF339" s="14"/>
      <c r="VRG339" s="3"/>
      <c r="VRH339" s="14"/>
      <c r="VRI339" s="3"/>
      <c r="VRJ339" s="14"/>
      <c r="VRK339" s="3"/>
      <c r="VRL339" s="14"/>
      <c r="VRM339" s="3"/>
      <c r="VRN339" s="14"/>
      <c r="VRO339" s="3"/>
      <c r="VRP339" s="14"/>
      <c r="VRQ339" s="3"/>
      <c r="VRR339" s="14"/>
      <c r="VRS339" s="3"/>
      <c r="VRT339" s="14"/>
      <c r="VRU339" s="3"/>
      <c r="VRV339" s="14"/>
      <c r="VRW339" s="3"/>
      <c r="VRX339" s="14"/>
      <c r="VRY339" s="3"/>
      <c r="VRZ339" s="14"/>
      <c r="VSA339" s="3"/>
      <c r="VSB339" s="14"/>
      <c r="VSC339" s="3"/>
      <c r="VSD339" s="14"/>
      <c r="VSE339" s="3"/>
      <c r="VSF339" s="14"/>
      <c r="VSG339" s="3"/>
      <c r="VSH339" s="14"/>
      <c r="VSI339" s="3"/>
      <c r="VSJ339" s="14"/>
      <c r="VSK339" s="3"/>
      <c r="VSL339" s="14"/>
      <c r="VSM339" s="3"/>
      <c r="VSN339" s="14"/>
      <c r="VSO339" s="3"/>
      <c r="VSP339" s="14"/>
      <c r="VSQ339" s="3"/>
      <c r="VSR339" s="14"/>
      <c r="VSS339" s="3"/>
      <c r="VST339" s="14"/>
      <c r="VSU339" s="3"/>
      <c r="VSV339" s="14"/>
      <c r="VSW339" s="3"/>
      <c r="VSX339" s="14"/>
      <c r="VSY339" s="3"/>
      <c r="VSZ339" s="14"/>
      <c r="VTA339" s="3"/>
      <c r="VTB339" s="14"/>
      <c r="VTC339" s="3"/>
      <c r="VTD339" s="14"/>
      <c r="VTE339" s="3"/>
      <c r="VTF339" s="14"/>
      <c r="VTG339" s="3"/>
      <c r="VTH339" s="14"/>
      <c r="VTI339" s="3"/>
      <c r="VTJ339" s="14"/>
      <c r="VTK339" s="3"/>
      <c r="VTL339" s="14"/>
      <c r="VTM339" s="3"/>
      <c r="VTN339" s="14"/>
      <c r="VTO339" s="3"/>
      <c r="VTP339" s="14"/>
      <c r="VTQ339" s="3"/>
      <c r="VTR339" s="14"/>
      <c r="VTS339" s="3"/>
      <c r="VTT339" s="14"/>
      <c r="VTU339" s="3"/>
      <c r="VTV339" s="14"/>
      <c r="VTW339" s="3"/>
      <c r="VTX339" s="14"/>
      <c r="VTY339" s="3"/>
      <c r="VTZ339" s="14"/>
      <c r="VUA339" s="3"/>
      <c r="VUB339" s="14"/>
      <c r="VUC339" s="3"/>
      <c r="VUD339" s="14"/>
      <c r="VUE339" s="3"/>
      <c r="VUF339" s="14"/>
      <c r="VUG339" s="3"/>
      <c r="VUH339" s="14"/>
      <c r="VUI339" s="3"/>
      <c r="VUJ339" s="14"/>
      <c r="VUK339" s="3"/>
      <c r="VUL339" s="14"/>
      <c r="VUM339" s="3"/>
      <c r="VUN339" s="14"/>
      <c r="VUO339" s="3"/>
      <c r="VUP339" s="14"/>
      <c r="VUQ339" s="3"/>
      <c r="VUR339" s="14"/>
      <c r="VUS339" s="3"/>
      <c r="VUT339" s="14"/>
      <c r="VUU339" s="3"/>
      <c r="VUV339" s="14"/>
      <c r="VUW339" s="3"/>
      <c r="VUX339" s="14"/>
      <c r="VUY339" s="3"/>
      <c r="VUZ339" s="14"/>
      <c r="VVA339" s="3"/>
      <c r="VVB339" s="14"/>
      <c r="VVC339" s="3"/>
      <c r="VVD339" s="14"/>
      <c r="VVE339" s="3"/>
      <c r="VVF339" s="14"/>
      <c r="VVG339" s="3"/>
      <c r="VVH339" s="14"/>
      <c r="VVI339" s="3"/>
      <c r="VVJ339" s="14"/>
      <c r="VVK339" s="3"/>
      <c r="VVL339" s="14"/>
      <c r="VVM339" s="3"/>
      <c r="VVN339" s="14"/>
      <c r="VVO339" s="3"/>
      <c r="VVP339" s="14"/>
      <c r="VVQ339" s="3"/>
      <c r="VVR339" s="14"/>
      <c r="VVS339" s="3"/>
      <c r="VVT339" s="14"/>
      <c r="VVU339" s="3"/>
      <c r="VVV339" s="14"/>
      <c r="VVW339" s="3"/>
      <c r="VVX339" s="14"/>
      <c r="VVY339" s="3"/>
      <c r="VVZ339" s="14"/>
      <c r="VWA339" s="3"/>
      <c r="VWB339" s="14"/>
      <c r="VWC339" s="3"/>
      <c r="VWD339" s="14"/>
      <c r="VWE339" s="3"/>
      <c r="VWF339" s="14"/>
      <c r="VWG339" s="3"/>
      <c r="VWH339" s="14"/>
      <c r="VWI339" s="3"/>
      <c r="VWJ339" s="14"/>
      <c r="VWK339" s="3"/>
      <c r="VWL339" s="14"/>
      <c r="VWM339" s="3"/>
      <c r="VWN339" s="14"/>
      <c r="VWO339" s="3"/>
      <c r="VWP339" s="14"/>
      <c r="VWQ339" s="3"/>
      <c r="VWR339" s="14"/>
      <c r="VWS339" s="3"/>
      <c r="VWT339" s="14"/>
      <c r="VWU339" s="3"/>
      <c r="VWV339" s="14"/>
      <c r="VWW339" s="3"/>
      <c r="VWX339" s="14"/>
      <c r="VWY339" s="3"/>
      <c r="VWZ339" s="14"/>
      <c r="VXA339" s="3"/>
      <c r="VXB339" s="14"/>
      <c r="VXC339" s="3"/>
      <c r="VXD339" s="14"/>
      <c r="VXE339" s="3"/>
      <c r="VXF339" s="14"/>
      <c r="VXG339" s="3"/>
      <c r="VXH339" s="14"/>
      <c r="VXI339" s="3"/>
      <c r="VXJ339" s="14"/>
      <c r="VXK339" s="3"/>
      <c r="VXL339" s="14"/>
      <c r="VXM339" s="3"/>
      <c r="VXN339" s="14"/>
      <c r="VXO339" s="3"/>
      <c r="VXP339" s="14"/>
      <c r="VXQ339" s="3"/>
      <c r="VXR339" s="14"/>
      <c r="VXS339" s="3"/>
      <c r="VXT339" s="14"/>
      <c r="VXU339" s="3"/>
      <c r="VXV339" s="14"/>
      <c r="VXW339" s="3"/>
      <c r="VXX339" s="14"/>
      <c r="VXY339" s="3"/>
      <c r="VXZ339" s="14"/>
      <c r="VYA339" s="3"/>
      <c r="VYB339" s="14"/>
      <c r="VYC339" s="3"/>
      <c r="VYD339" s="14"/>
      <c r="VYE339" s="3"/>
      <c r="VYF339" s="14"/>
      <c r="VYG339" s="3"/>
      <c r="VYH339" s="14"/>
      <c r="VYI339" s="3"/>
      <c r="VYJ339" s="14"/>
      <c r="VYK339" s="3"/>
      <c r="VYL339" s="14"/>
      <c r="VYM339" s="3"/>
      <c r="VYN339" s="14"/>
      <c r="VYO339" s="3"/>
      <c r="VYP339" s="14"/>
      <c r="VYQ339" s="3"/>
      <c r="VYR339" s="14"/>
      <c r="VYS339" s="3"/>
      <c r="VYT339" s="14"/>
      <c r="VYU339" s="3"/>
      <c r="VYV339" s="14"/>
      <c r="VYW339" s="3"/>
      <c r="VYX339" s="14"/>
      <c r="VYY339" s="3"/>
      <c r="VYZ339" s="14"/>
      <c r="VZA339" s="3"/>
      <c r="VZB339" s="14"/>
      <c r="VZC339" s="3"/>
      <c r="VZD339" s="14"/>
      <c r="VZE339" s="3"/>
      <c r="VZF339" s="14"/>
      <c r="VZG339" s="3"/>
      <c r="VZH339" s="14"/>
      <c r="VZI339" s="3"/>
      <c r="VZJ339" s="14"/>
      <c r="VZK339" s="3"/>
      <c r="VZL339" s="14"/>
      <c r="VZM339" s="3"/>
      <c r="VZN339" s="14"/>
      <c r="VZO339" s="3"/>
      <c r="VZP339" s="14"/>
      <c r="VZQ339" s="3"/>
      <c r="VZR339" s="14"/>
      <c r="VZS339" s="3"/>
      <c r="VZT339" s="14"/>
      <c r="VZU339" s="3"/>
      <c r="VZV339" s="14"/>
      <c r="VZW339" s="3"/>
      <c r="VZX339" s="14"/>
      <c r="VZY339" s="3"/>
      <c r="VZZ339" s="14"/>
      <c r="WAA339" s="3"/>
      <c r="WAB339" s="14"/>
      <c r="WAC339" s="3"/>
      <c r="WAD339" s="14"/>
      <c r="WAE339" s="3"/>
      <c r="WAF339" s="14"/>
      <c r="WAG339" s="3"/>
      <c r="WAH339" s="14"/>
      <c r="WAI339" s="3"/>
      <c r="WAJ339" s="14"/>
      <c r="WAK339" s="3"/>
      <c r="WAL339" s="14"/>
      <c r="WAM339" s="3"/>
      <c r="WAN339" s="14"/>
      <c r="WAO339" s="3"/>
      <c r="WAP339" s="14"/>
      <c r="WAQ339" s="3"/>
      <c r="WAR339" s="14"/>
      <c r="WAS339" s="3"/>
      <c r="WAT339" s="14"/>
      <c r="WAU339" s="3"/>
      <c r="WAV339" s="14"/>
      <c r="WAW339" s="3"/>
      <c r="WAX339" s="14"/>
      <c r="WAY339" s="3"/>
      <c r="WAZ339" s="14"/>
      <c r="WBA339" s="3"/>
      <c r="WBB339" s="14"/>
      <c r="WBC339" s="3"/>
      <c r="WBD339" s="14"/>
      <c r="WBE339" s="3"/>
      <c r="WBF339" s="14"/>
      <c r="WBG339" s="3"/>
      <c r="WBH339" s="14"/>
      <c r="WBI339" s="3"/>
      <c r="WBJ339" s="14"/>
      <c r="WBK339" s="3"/>
      <c r="WBL339" s="14"/>
      <c r="WBM339" s="3"/>
      <c r="WBN339" s="14"/>
      <c r="WBO339" s="3"/>
      <c r="WBP339" s="14"/>
      <c r="WBQ339" s="3"/>
      <c r="WBR339" s="14"/>
      <c r="WBS339" s="3"/>
      <c r="WBT339" s="14"/>
      <c r="WBU339" s="3"/>
      <c r="WBV339" s="14"/>
      <c r="WBW339" s="3"/>
      <c r="WBX339" s="14"/>
      <c r="WBY339" s="3"/>
      <c r="WBZ339" s="14"/>
      <c r="WCA339" s="3"/>
      <c r="WCB339" s="14"/>
      <c r="WCC339" s="3"/>
      <c r="WCD339" s="14"/>
      <c r="WCE339" s="3"/>
      <c r="WCF339" s="14"/>
      <c r="WCG339" s="3"/>
      <c r="WCH339" s="14"/>
      <c r="WCI339" s="3"/>
      <c r="WCJ339" s="14"/>
      <c r="WCK339" s="3"/>
      <c r="WCL339" s="14"/>
      <c r="WCM339" s="3"/>
      <c r="WCN339" s="14"/>
      <c r="WCO339" s="3"/>
      <c r="WCP339" s="14"/>
      <c r="WCQ339" s="3"/>
      <c r="WCR339" s="14"/>
      <c r="WCS339" s="3"/>
      <c r="WCT339" s="14"/>
      <c r="WCU339" s="3"/>
      <c r="WCV339" s="14"/>
      <c r="WCW339" s="3"/>
      <c r="WCX339" s="14"/>
      <c r="WCY339" s="3"/>
      <c r="WCZ339" s="14"/>
      <c r="WDA339" s="3"/>
      <c r="WDB339" s="14"/>
      <c r="WDC339" s="3"/>
      <c r="WDD339" s="14"/>
      <c r="WDE339" s="3"/>
      <c r="WDF339" s="14"/>
      <c r="WDG339" s="3"/>
      <c r="WDH339" s="14"/>
      <c r="WDI339" s="3"/>
      <c r="WDJ339" s="14"/>
      <c r="WDK339" s="3"/>
      <c r="WDL339" s="14"/>
      <c r="WDM339" s="3"/>
      <c r="WDN339" s="14"/>
      <c r="WDO339" s="3"/>
      <c r="WDP339" s="14"/>
      <c r="WDQ339" s="3"/>
      <c r="WDR339" s="14"/>
      <c r="WDS339" s="3"/>
      <c r="WDT339" s="14"/>
      <c r="WDU339" s="3"/>
      <c r="WDV339" s="14"/>
      <c r="WDW339" s="3"/>
      <c r="WDX339" s="14"/>
      <c r="WDY339" s="3"/>
      <c r="WDZ339" s="14"/>
      <c r="WEA339" s="3"/>
      <c r="WEB339" s="14"/>
      <c r="WEC339" s="3"/>
      <c r="WED339" s="14"/>
      <c r="WEE339" s="3"/>
      <c r="WEF339" s="14"/>
      <c r="WEG339" s="3"/>
      <c r="WEH339" s="14"/>
      <c r="WEI339" s="3"/>
      <c r="WEJ339" s="14"/>
      <c r="WEK339" s="3"/>
      <c r="WEL339" s="14"/>
      <c r="WEM339" s="3"/>
      <c r="WEN339" s="14"/>
      <c r="WEO339" s="3"/>
      <c r="WEP339" s="14"/>
      <c r="WEQ339" s="3"/>
      <c r="WER339" s="14"/>
      <c r="WES339" s="3"/>
      <c r="WET339" s="14"/>
      <c r="WEU339" s="3"/>
      <c r="WEV339" s="14"/>
      <c r="WEW339" s="3"/>
      <c r="WEX339" s="14"/>
      <c r="WEY339" s="3"/>
      <c r="WEZ339" s="14"/>
      <c r="WFA339" s="3"/>
      <c r="WFB339" s="14"/>
      <c r="WFC339" s="3"/>
      <c r="WFD339" s="14"/>
      <c r="WFE339" s="3"/>
      <c r="WFF339" s="14"/>
      <c r="WFG339" s="3"/>
      <c r="WFH339" s="14"/>
      <c r="WFI339" s="3"/>
      <c r="WFJ339" s="14"/>
      <c r="WFK339" s="3"/>
      <c r="WFL339" s="14"/>
      <c r="WFM339" s="3"/>
      <c r="WFN339" s="14"/>
      <c r="WFO339" s="3"/>
      <c r="WFP339" s="14"/>
      <c r="WFQ339" s="3"/>
      <c r="WFR339" s="14"/>
      <c r="WFS339" s="3"/>
      <c r="WFT339" s="14"/>
      <c r="WFU339" s="3"/>
      <c r="WFV339" s="14"/>
      <c r="WFW339" s="3"/>
      <c r="WFX339" s="14"/>
      <c r="WFY339" s="3"/>
      <c r="WFZ339" s="14"/>
      <c r="WGA339" s="3"/>
      <c r="WGB339" s="14"/>
      <c r="WGC339" s="3"/>
      <c r="WGD339" s="14"/>
      <c r="WGE339" s="3"/>
      <c r="WGF339" s="14"/>
      <c r="WGG339" s="3"/>
      <c r="WGH339" s="14"/>
      <c r="WGI339" s="3"/>
      <c r="WGJ339" s="14"/>
      <c r="WGK339" s="3"/>
      <c r="WGL339" s="14"/>
      <c r="WGM339" s="3"/>
      <c r="WGN339" s="14"/>
      <c r="WGO339" s="3"/>
      <c r="WGP339" s="14"/>
      <c r="WGQ339" s="3"/>
      <c r="WGR339" s="14"/>
      <c r="WGS339" s="3"/>
      <c r="WGT339" s="14"/>
      <c r="WGU339" s="3"/>
      <c r="WGV339" s="14"/>
      <c r="WGW339" s="3"/>
      <c r="WGX339" s="14"/>
      <c r="WGY339" s="3"/>
      <c r="WGZ339" s="14"/>
      <c r="WHA339" s="3"/>
      <c r="WHB339" s="14"/>
      <c r="WHC339" s="3"/>
      <c r="WHD339" s="14"/>
      <c r="WHE339" s="3"/>
      <c r="WHF339" s="14"/>
      <c r="WHG339" s="3"/>
      <c r="WHH339" s="14"/>
      <c r="WHI339" s="3"/>
      <c r="WHJ339" s="14"/>
      <c r="WHK339" s="3"/>
      <c r="WHL339" s="14"/>
      <c r="WHM339" s="3"/>
      <c r="WHN339" s="14"/>
      <c r="WHO339" s="3"/>
      <c r="WHP339" s="14"/>
      <c r="WHQ339" s="3"/>
      <c r="WHR339" s="14"/>
      <c r="WHS339" s="3"/>
      <c r="WHT339" s="14"/>
      <c r="WHU339" s="3"/>
      <c r="WHV339" s="14"/>
      <c r="WHW339" s="3"/>
      <c r="WHX339" s="14"/>
      <c r="WHY339" s="3"/>
      <c r="WHZ339" s="14"/>
      <c r="WIA339" s="3"/>
      <c r="WIB339" s="14"/>
      <c r="WIC339" s="3"/>
      <c r="WID339" s="14"/>
      <c r="WIE339" s="3"/>
      <c r="WIF339" s="14"/>
      <c r="WIG339" s="3"/>
      <c r="WIH339" s="14"/>
      <c r="WII339" s="3"/>
      <c r="WIJ339" s="14"/>
      <c r="WIK339" s="3"/>
      <c r="WIL339" s="14"/>
      <c r="WIM339" s="3"/>
      <c r="WIN339" s="14"/>
      <c r="WIO339" s="3"/>
      <c r="WIP339" s="14"/>
      <c r="WIQ339" s="3"/>
      <c r="WIR339" s="14"/>
      <c r="WIS339" s="3"/>
      <c r="WIT339" s="14"/>
      <c r="WIU339" s="3"/>
      <c r="WIV339" s="14"/>
      <c r="WIW339" s="3"/>
      <c r="WIX339" s="14"/>
      <c r="WIY339" s="3"/>
      <c r="WIZ339" s="14"/>
      <c r="WJA339" s="3"/>
      <c r="WJB339" s="14"/>
      <c r="WJC339" s="3"/>
      <c r="WJD339" s="14"/>
      <c r="WJE339" s="3"/>
      <c r="WJF339" s="14"/>
      <c r="WJG339" s="3"/>
      <c r="WJH339" s="14"/>
      <c r="WJI339" s="3"/>
      <c r="WJJ339" s="14"/>
      <c r="WJK339" s="3"/>
      <c r="WJL339" s="14"/>
      <c r="WJM339" s="3"/>
      <c r="WJN339" s="14"/>
      <c r="WJO339" s="3"/>
      <c r="WJP339" s="14"/>
      <c r="WJQ339" s="3"/>
      <c r="WJR339" s="14"/>
      <c r="WJS339" s="3"/>
      <c r="WJT339" s="14"/>
      <c r="WJU339" s="3"/>
      <c r="WJV339" s="14"/>
      <c r="WJW339" s="3"/>
      <c r="WJX339" s="14"/>
      <c r="WJY339" s="3"/>
      <c r="WJZ339" s="14"/>
      <c r="WKA339" s="3"/>
      <c r="WKB339" s="14"/>
      <c r="WKC339" s="3"/>
      <c r="WKD339" s="14"/>
      <c r="WKE339" s="3"/>
      <c r="WKF339" s="14"/>
      <c r="WKG339" s="3"/>
      <c r="WKH339" s="14"/>
      <c r="WKI339" s="3"/>
      <c r="WKJ339" s="14"/>
      <c r="WKK339" s="3"/>
      <c r="WKL339" s="14"/>
      <c r="WKM339" s="3"/>
      <c r="WKN339" s="14"/>
      <c r="WKO339" s="3"/>
      <c r="WKP339" s="14"/>
      <c r="WKQ339" s="3"/>
      <c r="WKR339" s="14"/>
      <c r="WKS339" s="3"/>
      <c r="WKT339" s="14"/>
      <c r="WKU339" s="3"/>
      <c r="WKV339" s="14"/>
      <c r="WKW339" s="3"/>
      <c r="WKX339" s="14"/>
      <c r="WKY339" s="3"/>
      <c r="WKZ339" s="14"/>
      <c r="WLA339" s="3"/>
      <c r="WLB339" s="14"/>
      <c r="WLC339" s="3"/>
      <c r="WLD339" s="14"/>
      <c r="WLE339" s="3"/>
      <c r="WLF339" s="14"/>
      <c r="WLG339" s="3"/>
      <c r="WLH339" s="14"/>
      <c r="WLI339" s="3"/>
      <c r="WLJ339" s="14"/>
      <c r="WLK339" s="3"/>
      <c r="WLL339" s="14"/>
      <c r="WLM339" s="3"/>
      <c r="WLN339" s="14"/>
      <c r="WLO339" s="3"/>
      <c r="WLP339" s="14"/>
      <c r="WLQ339" s="3"/>
      <c r="WLR339" s="14"/>
      <c r="WLS339" s="3"/>
      <c r="WLT339" s="14"/>
      <c r="WLU339" s="3"/>
      <c r="WLV339" s="14"/>
      <c r="WLW339" s="3"/>
      <c r="WLX339" s="14"/>
      <c r="WLY339" s="3"/>
      <c r="WLZ339" s="14"/>
      <c r="WMA339" s="3"/>
      <c r="WMB339" s="14"/>
      <c r="WMC339" s="3"/>
      <c r="WMD339" s="14"/>
      <c r="WME339" s="3"/>
      <c r="WMF339" s="14"/>
      <c r="WMG339" s="3"/>
      <c r="WMH339" s="14"/>
      <c r="WMI339" s="3"/>
      <c r="WMJ339" s="14"/>
      <c r="WMK339" s="3"/>
      <c r="WML339" s="14"/>
      <c r="WMM339" s="3"/>
      <c r="WMN339" s="14"/>
      <c r="WMO339" s="3"/>
      <c r="WMP339" s="14"/>
      <c r="WMQ339" s="3"/>
      <c r="WMR339" s="14"/>
      <c r="WMS339" s="3"/>
      <c r="WMT339" s="14"/>
      <c r="WMU339" s="3"/>
      <c r="WMV339" s="14"/>
      <c r="WMW339" s="3"/>
      <c r="WMX339" s="14"/>
      <c r="WMY339" s="3"/>
      <c r="WMZ339" s="14"/>
      <c r="WNA339" s="3"/>
      <c r="WNB339" s="14"/>
      <c r="WNC339" s="3"/>
      <c r="WND339" s="14"/>
      <c r="WNE339" s="3"/>
      <c r="WNF339" s="14"/>
      <c r="WNG339" s="3"/>
      <c r="WNH339" s="14"/>
      <c r="WNI339" s="3"/>
      <c r="WNJ339" s="14"/>
      <c r="WNK339" s="3"/>
      <c r="WNL339" s="14"/>
      <c r="WNM339" s="3"/>
      <c r="WNN339" s="14"/>
      <c r="WNO339" s="3"/>
      <c r="WNP339" s="14"/>
      <c r="WNQ339" s="3"/>
      <c r="WNR339" s="14"/>
      <c r="WNS339" s="3"/>
      <c r="WNT339" s="14"/>
      <c r="WNU339" s="3"/>
      <c r="WNV339" s="14"/>
      <c r="WNW339" s="3"/>
      <c r="WNX339" s="14"/>
      <c r="WNY339" s="3"/>
      <c r="WNZ339" s="14"/>
      <c r="WOA339" s="3"/>
      <c r="WOB339" s="14"/>
      <c r="WOC339" s="3"/>
      <c r="WOD339" s="14"/>
      <c r="WOE339" s="3"/>
      <c r="WOF339" s="14"/>
      <c r="WOG339" s="3"/>
      <c r="WOH339" s="14"/>
      <c r="WOI339" s="3"/>
      <c r="WOJ339" s="14"/>
      <c r="WOK339" s="3"/>
      <c r="WOL339" s="14"/>
      <c r="WOM339" s="3"/>
      <c r="WON339" s="14"/>
      <c r="WOO339" s="3"/>
      <c r="WOP339" s="14"/>
      <c r="WOQ339" s="3"/>
      <c r="WOR339" s="14"/>
      <c r="WOS339" s="3"/>
      <c r="WOT339" s="14"/>
      <c r="WOU339" s="3"/>
      <c r="WOV339" s="14"/>
      <c r="WOW339" s="3"/>
      <c r="WOX339" s="14"/>
      <c r="WOY339" s="3"/>
      <c r="WOZ339" s="14"/>
      <c r="WPA339" s="3"/>
      <c r="WPB339" s="14"/>
      <c r="WPC339" s="3"/>
      <c r="WPD339" s="14"/>
      <c r="WPE339" s="3"/>
      <c r="WPF339" s="14"/>
      <c r="WPG339" s="3"/>
      <c r="WPH339" s="14"/>
      <c r="WPI339" s="3"/>
      <c r="WPJ339" s="14"/>
      <c r="WPK339" s="3"/>
      <c r="WPL339" s="14"/>
      <c r="WPM339" s="3"/>
      <c r="WPN339" s="14"/>
      <c r="WPO339" s="3"/>
      <c r="WPP339" s="14"/>
      <c r="WPQ339" s="3"/>
      <c r="WPR339" s="14"/>
      <c r="WPS339" s="3"/>
      <c r="WPT339" s="14"/>
      <c r="WPU339" s="3"/>
      <c r="WPV339" s="14"/>
      <c r="WPW339" s="3"/>
      <c r="WPX339" s="14"/>
      <c r="WPY339" s="3"/>
      <c r="WPZ339" s="14"/>
      <c r="WQA339" s="3"/>
      <c r="WQB339" s="14"/>
      <c r="WQC339" s="3"/>
      <c r="WQD339" s="14"/>
      <c r="WQE339" s="3"/>
      <c r="WQF339" s="14"/>
      <c r="WQG339" s="3"/>
      <c r="WQH339" s="14"/>
      <c r="WQI339" s="3"/>
      <c r="WQJ339" s="14"/>
      <c r="WQK339" s="3"/>
      <c r="WQL339" s="14"/>
      <c r="WQM339" s="3"/>
      <c r="WQN339" s="14"/>
      <c r="WQO339" s="3"/>
      <c r="WQP339" s="14"/>
      <c r="WQQ339" s="3"/>
      <c r="WQR339" s="14"/>
      <c r="WQS339" s="3"/>
      <c r="WQT339" s="14"/>
      <c r="WQU339" s="3"/>
      <c r="WQV339" s="14"/>
      <c r="WQW339" s="3"/>
      <c r="WQX339" s="14"/>
      <c r="WQY339" s="3"/>
      <c r="WQZ339" s="14"/>
      <c r="WRA339" s="3"/>
      <c r="WRB339" s="14"/>
      <c r="WRC339" s="3"/>
      <c r="WRD339" s="14"/>
      <c r="WRE339" s="3"/>
      <c r="WRF339" s="14"/>
      <c r="WRG339" s="3"/>
      <c r="WRH339" s="14"/>
      <c r="WRI339" s="3"/>
      <c r="WRJ339" s="14"/>
      <c r="WRK339" s="3"/>
      <c r="WRL339" s="14"/>
      <c r="WRM339" s="3"/>
      <c r="WRN339" s="14"/>
      <c r="WRO339" s="3"/>
      <c r="WRP339" s="14"/>
      <c r="WRQ339" s="3"/>
      <c r="WRR339" s="14"/>
      <c r="WRS339" s="3"/>
      <c r="WRT339" s="14"/>
      <c r="WRU339" s="3"/>
      <c r="WRV339" s="14"/>
      <c r="WRW339" s="3"/>
      <c r="WRX339" s="14"/>
      <c r="WRY339" s="3"/>
      <c r="WRZ339" s="14"/>
      <c r="WSA339" s="3"/>
      <c r="WSB339" s="14"/>
      <c r="WSC339" s="3"/>
      <c r="WSD339" s="14"/>
      <c r="WSE339" s="3"/>
      <c r="WSF339" s="14"/>
      <c r="WSG339" s="3"/>
      <c r="WSH339" s="14"/>
      <c r="WSI339" s="3"/>
      <c r="WSJ339" s="14"/>
      <c r="WSK339" s="3"/>
      <c r="WSL339" s="14"/>
      <c r="WSM339" s="3"/>
      <c r="WSN339" s="14"/>
      <c r="WSO339" s="3"/>
      <c r="WSP339" s="14"/>
      <c r="WSQ339" s="3"/>
      <c r="WSR339" s="14"/>
      <c r="WSS339" s="3"/>
      <c r="WST339" s="14"/>
      <c r="WSU339" s="3"/>
      <c r="WSV339" s="14"/>
      <c r="WSW339" s="3"/>
      <c r="WSX339" s="14"/>
      <c r="WSY339" s="3"/>
      <c r="WSZ339" s="14"/>
      <c r="WTA339" s="3"/>
      <c r="WTB339" s="14"/>
      <c r="WTC339" s="3"/>
      <c r="WTD339" s="14"/>
      <c r="WTE339" s="3"/>
      <c r="WTF339" s="14"/>
      <c r="WTG339" s="3"/>
      <c r="WTH339" s="14"/>
      <c r="WTI339" s="3"/>
      <c r="WTJ339" s="14"/>
      <c r="WTK339" s="3"/>
      <c r="WTL339" s="14"/>
      <c r="WTM339" s="3"/>
      <c r="WTN339" s="14"/>
      <c r="WTO339" s="3"/>
      <c r="WTP339" s="14"/>
      <c r="WTQ339" s="3"/>
      <c r="WTR339" s="14"/>
      <c r="WTS339" s="3"/>
      <c r="WTT339" s="14"/>
      <c r="WTU339" s="3"/>
      <c r="WTV339" s="14"/>
      <c r="WTW339" s="3"/>
      <c r="WTX339" s="14"/>
      <c r="WTY339" s="3"/>
      <c r="WTZ339" s="14"/>
      <c r="WUA339" s="3"/>
      <c r="WUB339" s="14"/>
      <c r="WUC339" s="3"/>
      <c r="WUD339" s="14"/>
      <c r="WUE339" s="3"/>
      <c r="WUF339" s="14"/>
      <c r="WUG339" s="3"/>
      <c r="WUH339" s="14"/>
      <c r="WUI339" s="3"/>
      <c r="WUJ339" s="14"/>
      <c r="WUK339" s="3"/>
      <c r="WUL339" s="14"/>
      <c r="WUM339" s="3"/>
      <c r="WUN339" s="14"/>
      <c r="WUO339" s="3"/>
      <c r="WUP339" s="14"/>
      <c r="WUQ339" s="3"/>
      <c r="WUR339" s="14"/>
      <c r="WUS339" s="3"/>
      <c r="WUT339" s="14"/>
      <c r="WUU339" s="3"/>
      <c r="WUV339" s="14"/>
      <c r="WUW339" s="3"/>
      <c r="WUX339" s="14"/>
      <c r="WUY339" s="3"/>
      <c r="WUZ339" s="14"/>
      <c r="WVA339" s="3"/>
      <c r="WVB339" s="14"/>
      <c r="WVC339" s="3"/>
      <c r="WVD339" s="14"/>
      <c r="WVE339" s="3"/>
      <c r="WVF339" s="14"/>
      <c r="WVG339" s="3"/>
      <c r="WVH339" s="14"/>
      <c r="WVI339" s="3"/>
      <c r="WVJ339" s="14"/>
      <c r="WVK339" s="3"/>
      <c r="WVL339" s="14"/>
      <c r="WVM339" s="3"/>
      <c r="WVN339" s="14"/>
      <c r="WVO339" s="3"/>
      <c r="WVP339" s="14"/>
      <c r="WVQ339" s="3"/>
      <c r="WVR339" s="14"/>
      <c r="WVS339" s="3"/>
      <c r="WVT339" s="14"/>
      <c r="WVU339" s="3"/>
      <c r="WVV339" s="14"/>
      <c r="WVW339" s="3"/>
      <c r="WVX339" s="14"/>
      <c r="WVY339" s="3"/>
      <c r="WVZ339" s="14"/>
      <c r="WWA339" s="3"/>
      <c r="WWB339" s="14"/>
      <c r="WWC339" s="3"/>
      <c r="WWD339" s="14"/>
      <c r="WWE339" s="3"/>
      <c r="WWF339" s="14"/>
      <c r="WWG339" s="3"/>
      <c r="WWH339" s="14"/>
      <c r="WWI339" s="3"/>
      <c r="WWJ339" s="14"/>
      <c r="WWK339" s="3"/>
      <c r="WWL339" s="14"/>
      <c r="WWM339" s="3"/>
      <c r="WWN339" s="14"/>
      <c r="WWO339" s="3"/>
      <c r="WWP339" s="14"/>
      <c r="WWQ339" s="3"/>
      <c r="WWR339" s="14"/>
      <c r="WWS339" s="3"/>
      <c r="WWT339" s="14"/>
      <c r="WWU339" s="3"/>
      <c r="WWV339" s="14"/>
      <c r="WWW339" s="3"/>
      <c r="WWX339" s="14"/>
      <c r="WWY339" s="3"/>
      <c r="WWZ339" s="14"/>
      <c r="WXA339" s="3"/>
      <c r="WXB339" s="14"/>
      <c r="WXC339" s="3"/>
      <c r="WXD339" s="14"/>
      <c r="WXE339" s="3"/>
      <c r="WXF339" s="14"/>
      <c r="WXG339" s="3"/>
      <c r="WXH339" s="14"/>
      <c r="WXI339" s="3"/>
      <c r="WXJ339" s="14"/>
      <c r="WXK339" s="3"/>
      <c r="WXL339" s="14"/>
      <c r="WXM339" s="3"/>
      <c r="WXN339" s="14"/>
      <c r="WXO339" s="3"/>
      <c r="WXP339" s="14"/>
      <c r="WXQ339" s="3"/>
      <c r="WXR339" s="14"/>
      <c r="WXS339" s="3"/>
      <c r="WXT339" s="14"/>
      <c r="WXU339" s="3"/>
      <c r="WXV339" s="14"/>
      <c r="WXW339" s="3"/>
      <c r="WXX339" s="14"/>
      <c r="WXY339" s="3"/>
      <c r="WXZ339" s="14"/>
      <c r="WYA339" s="3"/>
      <c r="WYB339" s="14"/>
      <c r="WYC339" s="3"/>
      <c r="WYD339" s="14"/>
      <c r="WYE339" s="3"/>
      <c r="WYF339" s="14"/>
      <c r="WYG339" s="3"/>
      <c r="WYH339" s="14"/>
      <c r="WYI339" s="3"/>
      <c r="WYJ339" s="14"/>
      <c r="WYK339" s="3"/>
      <c r="WYL339" s="14"/>
      <c r="WYM339" s="3"/>
      <c r="WYN339" s="14"/>
      <c r="WYO339" s="3"/>
      <c r="WYP339" s="14"/>
      <c r="WYQ339" s="3"/>
      <c r="WYR339" s="14"/>
      <c r="WYS339" s="3"/>
      <c r="WYT339" s="14"/>
      <c r="WYU339" s="3"/>
      <c r="WYV339" s="14"/>
      <c r="WYW339" s="3"/>
      <c r="WYX339" s="14"/>
      <c r="WYY339" s="3"/>
      <c r="WYZ339" s="14"/>
      <c r="WZA339" s="3"/>
      <c r="WZB339" s="14"/>
      <c r="WZC339" s="3"/>
      <c r="WZD339" s="14"/>
      <c r="WZE339" s="3"/>
      <c r="WZF339" s="14"/>
      <c r="WZG339" s="3"/>
      <c r="WZH339" s="14"/>
      <c r="WZI339" s="3"/>
      <c r="WZJ339" s="14"/>
      <c r="WZK339" s="3"/>
      <c r="WZL339" s="14"/>
      <c r="WZM339" s="3"/>
      <c r="WZN339" s="14"/>
      <c r="WZO339" s="3"/>
      <c r="WZP339" s="14"/>
      <c r="WZQ339" s="3"/>
      <c r="WZR339" s="14"/>
      <c r="WZS339" s="3"/>
      <c r="WZT339" s="14"/>
      <c r="WZU339" s="3"/>
      <c r="WZV339" s="14"/>
      <c r="WZW339" s="3"/>
      <c r="WZX339" s="14"/>
      <c r="WZY339" s="3"/>
      <c r="WZZ339" s="14"/>
      <c r="XAA339" s="3"/>
      <c r="XAB339" s="14"/>
      <c r="XAC339" s="3"/>
      <c r="XAD339" s="14"/>
      <c r="XAE339" s="3"/>
      <c r="XAF339" s="14"/>
      <c r="XAG339" s="3"/>
      <c r="XAH339" s="14"/>
      <c r="XAI339" s="3"/>
      <c r="XAJ339" s="14"/>
      <c r="XAK339" s="3"/>
      <c r="XAL339" s="14"/>
      <c r="XAM339" s="3"/>
      <c r="XAN339" s="14"/>
      <c r="XAO339" s="3"/>
      <c r="XAP339" s="14"/>
      <c r="XAQ339" s="3"/>
      <c r="XAR339" s="14"/>
      <c r="XAS339" s="3"/>
      <c r="XAT339" s="14"/>
      <c r="XAU339" s="3"/>
      <c r="XAV339" s="14"/>
      <c r="XAW339" s="3"/>
      <c r="XAX339" s="14"/>
      <c r="XAY339" s="3"/>
      <c r="XAZ339" s="14"/>
      <c r="XBA339" s="3"/>
      <c r="XBB339" s="14"/>
      <c r="XBC339" s="3"/>
      <c r="XBD339" s="14"/>
      <c r="XBE339" s="3"/>
      <c r="XBF339" s="14"/>
      <c r="XBG339" s="3"/>
      <c r="XBH339" s="14"/>
      <c r="XBI339" s="3"/>
      <c r="XBJ339" s="14"/>
      <c r="XBK339" s="3"/>
      <c r="XBL339" s="14"/>
      <c r="XBM339" s="3"/>
      <c r="XBN339" s="14"/>
      <c r="XBO339" s="3"/>
      <c r="XBP339" s="14"/>
      <c r="XBQ339" s="3"/>
      <c r="XBR339" s="14"/>
      <c r="XBS339" s="3"/>
      <c r="XBT339" s="14"/>
      <c r="XBU339" s="3"/>
      <c r="XBV339" s="14"/>
      <c r="XBW339" s="3"/>
      <c r="XBX339" s="14"/>
      <c r="XBY339" s="3"/>
      <c r="XBZ339" s="14"/>
      <c r="XCA339" s="3"/>
      <c r="XCB339" s="14"/>
      <c r="XCC339" s="3"/>
      <c r="XCD339" s="14"/>
      <c r="XCE339" s="3"/>
      <c r="XCF339" s="14"/>
      <c r="XCG339" s="3"/>
      <c r="XCH339" s="14"/>
      <c r="XCI339" s="3"/>
      <c r="XCJ339" s="14"/>
      <c r="XCK339" s="3"/>
      <c r="XCL339" s="14"/>
      <c r="XCM339" s="3"/>
      <c r="XCN339" s="14"/>
      <c r="XCO339" s="3"/>
      <c r="XCP339" s="14"/>
      <c r="XCQ339" s="3"/>
      <c r="XCR339" s="14"/>
      <c r="XCS339" s="3"/>
      <c r="XCT339" s="14"/>
      <c r="XCU339" s="3"/>
      <c r="XCV339" s="14"/>
      <c r="XCW339" s="3"/>
      <c r="XCX339" s="14"/>
      <c r="XCY339" s="3"/>
      <c r="XCZ339" s="14"/>
      <c r="XDA339" s="3"/>
      <c r="XDB339" s="14"/>
      <c r="XDC339" s="3"/>
      <c r="XDD339" s="14"/>
      <c r="XDE339" s="3"/>
      <c r="XDF339" s="14"/>
      <c r="XDG339" s="3"/>
      <c r="XDH339" s="14"/>
      <c r="XDI339" s="3"/>
      <c r="XDJ339" s="14"/>
      <c r="XDK339" s="3"/>
      <c r="XDL339" s="14"/>
      <c r="XDM339" s="3"/>
      <c r="XDN339" s="14"/>
      <c r="XDO339" s="3"/>
      <c r="XDP339" s="14"/>
      <c r="XDQ339" s="3"/>
      <c r="XDR339" s="14"/>
      <c r="XDS339" s="3"/>
      <c r="XDT339" s="14"/>
      <c r="XDU339" s="3"/>
      <c r="XDV339" s="14"/>
      <c r="XDW339" s="3"/>
      <c r="XDX339" s="14"/>
      <c r="XDY339" s="3"/>
      <c r="XDZ339" s="14"/>
      <c r="XEA339" s="3"/>
      <c r="XEB339" s="14"/>
      <c r="XEC339" s="3"/>
      <c r="XED339" s="14"/>
      <c r="XEE339" s="3"/>
      <c r="XEF339" s="14"/>
      <c r="XEG339" s="3"/>
      <c r="XEH339" s="14"/>
      <c r="XEI339" s="3"/>
      <c r="XEJ339" s="14"/>
      <c r="XEK339" s="3"/>
      <c r="XEL339" s="14"/>
      <c r="XEM339" s="3"/>
      <c r="XEN339" s="14"/>
      <c r="XEO339" s="3"/>
      <c r="XEP339" s="14"/>
      <c r="XEQ339" s="3"/>
      <c r="XER339" s="14"/>
      <c r="XES339" s="3"/>
      <c r="XET339" s="14"/>
      <c r="XEU339" s="3"/>
      <c r="XEV339" s="14"/>
      <c r="XEW339" s="3"/>
      <c r="XEX339" s="14"/>
      <c r="XEY339" s="3"/>
      <c r="XEZ339" s="14"/>
      <c r="XFA339" s="3"/>
      <c r="XFB339" s="14"/>
      <c r="XFC339" s="3"/>
      <c r="XFD339" s="14"/>
    </row>
    <row r="340" spans="1:16384" ht="15.75" customHeight="1" x14ac:dyDescent="0.25">
      <c r="A340" s="10"/>
      <c r="B340" s="41" t="s">
        <v>229</v>
      </c>
      <c r="C340" s="41"/>
      <c r="D340" s="41"/>
      <c r="E340" s="41"/>
      <c r="F340" s="41"/>
      <c r="G340" s="41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</row>
    <row r="341" spans="1:16384" ht="25.5" x14ac:dyDescent="0.25">
      <c r="A341" s="10"/>
      <c r="B341" s="24" t="s">
        <v>489</v>
      </c>
      <c r="C341" s="25" t="s">
        <v>28</v>
      </c>
      <c r="D341" s="25">
        <v>26.4</v>
      </c>
      <c r="E341" s="25">
        <v>25.7</v>
      </c>
      <c r="F341" s="37">
        <f>E341/D341</f>
        <v>0.97348484848484851</v>
      </c>
      <c r="G341" s="25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</row>
    <row r="342" spans="1:16384" ht="28.5" customHeight="1" x14ac:dyDescent="0.25">
      <c r="A342" s="17" t="s">
        <v>230</v>
      </c>
      <c r="B342" s="15" t="s">
        <v>759</v>
      </c>
      <c r="C342" s="16"/>
      <c r="D342" s="16"/>
      <c r="E342" s="16"/>
      <c r="F342" s="40">
        <f>(100%+F344)/2</f>
        <v>0.96728971962616828</v>
      </c>
      <c r="G342" s="4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</row>
    <row r="343" spans="1:16384" ht="12.75" customHeight="1" x14ac:dyDescent="0.25">
      <c r="A343" s="10"/>
      <c r="B343" s="41" t="s">
        <v>231</v>
      </c>
      <c r="C343" s="41"/>
      <c r="D343" s="41"/>
      <c r="E343" s="41"/>
      <c r="F343" s="41"/>
      <c r="G343" s="41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</row>
    <row r="344" spans="1:16384" ht="30.75" customHeight="1" x14ac:dyDescent="0.25">
      <c r="A344" s="10"/>
      <c r="B344" s="24" t="s">
        <v>423</v>
      </c>
      <c r="C344" s="25" t="s">
        <v>29</v>
      </c>
      <c r="D344" s="25">
        <v>107</v>
      </c>
      <c r="E344" s="25">
        <v>100</v>
      </c>
      <c r="F344" s="37">
        <f>E344/D344</f>
        <v>0.93457943925233644</v>
      </c>
      <c r="G344" s="25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</row>
    <row r="345" spans="1:16384" ht="16.5" customHeight="1" x14ac:dyDescent="0.25">
      <c r="A345" s="10"/>
      <c r="B345" s="41" t="s">
        <v>232</v>
      </c>
      <c r="C345" s="41"/>
      <c r="D345" s="41"/>
      <c r="E345" s="41"/>
      <c r="F345" s="41"/>
      <c r="G345" s="41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</row>
    <row r="346" spans="1:16384" ht="18" customHeight="1" x14ac:dyDescent="0.25">
      <c r="A346" s="10"/>
      <c r="B346" s="24" t="s">
        <v>233</v>
      </c>
      <c r="C346" s="25" t="s">
        <v>29</v>
      </c>
      <c r="D346" s="25">
        <v>1</v>
      </c>
      <c r="E346" s="25">
        <v>1</v>
      </c>
      <c r="F346" s="37">
        <f>E346/D346</f>
        <v>1</v>
      </c>
      <c r="G346" s="25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</row>
    <row r="347" spans="1:16384" x14ac:dyDescent="0.25">
      <c r="A347" s="4" t="s">
        <v>75</v>
      </c>
      <c r="B347" s="15" t="s">
        <v>433</v>
      </c>
      <c r="C347" s="16"/>
      <c r="D347" s="16"/>
      <c r="E347" s="16"/>
      <c r="F347" s="40">
        <f>(300%)/3</f>
        <v>1</v>
      </c>
      <c r="G347" s="4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</row>
    <row r="348" spans="1:16384" ht="15.75" customHeight="1" x14ac:dyDescent="0.25">
      <c r="A348" s="10"/>
      <c r="B348" s="41" t="s">
        <v>434</v>
      </c>
      <c r="C348" s="41"/>
      <c r="D348" s="41"/>
      <c r="E348" s="41"/>
      <c r="F348" s="41"/>
      <c r="G348" s="41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</row>
    <row r="349" spans="1:16384" ht="57" customHeight="1" x14ac:dyDescent="0.25">
      <c r="A349" s="10"/>
      <c r="B349" s="59" t="s">
        <v>637</v>
      </c>
      <c r="C349" s="47" t="s">
        <v>32</v>
      </c>
      <c r="D349" s="74">
        <v>5130</v>
      </c>
      <c r="E349" s="74">
        <v>6335</v>
      </c>
      <c r="F349" s="46">
        <f>E349/D349</f>
        <v>1.2348927875243665</v>
      </c>
      <c r="G349" s="74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</row>
    <row r="350" spans="1:16384" ht="38.25" x14ac:dyDescent="0.25">
      <c r="A350" s="10"/>
      <c r="B350" s="59" t="s">
        <v>444</v>
      </c>
      <c r="C350" s="47" t="s">
        <v>28</v>
      </c>
      <c r="D350" s="57">
        <v>110</v>
      </c>
      <c r="E350" s="57">
        <v>110</v>
      </c>
      <c r="F350" s="46">
        <f>E350/D350</f>
        <v>1</v>
      </c>
      <c r="G350" s="74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</row>
    <row r="351" spans="1:16384" ht="25.5" x14ac:dyDescent="0.25">
      <c r="A351" s="10"/>
      <c r="B351" s="59" t="s">
        <v>445</v>
      </c>
      <c r="C351" s="47" t="s">
        <v>446</v>
      </c>
      <c r="D351" s="57">
        <v>44.9</v>
      </c>
      <c r="E351" s="57">
        <v>44.9</v>
      </c>
      <c r="F351" s="46">
        <f>E351/D351</f>
        <v>1</v>
      </c>
      <c r="G351" s="74" t="s">
        <v>431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</row>
    <row r="352" spans="1:16384" ht="27" x14ac:dyDescent="0.25">
      <c r="A352" s="75" t="s">
        <v>236</v>
      </c>
      <c r="B352" s="76" t="s">
        <v>818</v>
      </c>
      <c r="C352" s="77"/>
      <c r="D352" s="77"/>
      <c r="E352" s="77"/>
      <c r="F352" s="78">
        <f>(500%+F355+F357)/7</f>
        <v>0.98095238095238102</v>
      </c>
      <c r="G352" s="79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</row>
    <row r="353" spans="1:21" ht="15" customHeight="1" x14ac:dyDescent="0.25">
      <c r="A353" s="80"/>
      <c r="B353" s="65" t="s">
        <v>819</v>
      </c>
      <c r="C353" s="65"/>
      <c r="D353" s="65"/>
      <c r="E353" s="65"/>
      <c r="F353" s="65"/>
      <c r="G353" s="65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</row>
    <row r="354" spans="1:21" ht="39" customHeight="1" x14ac:dyDescent="0.25">
      <c r="A354" s="80"/>
      <c r="B354" s="59" t="s">
        <v>440</v>
      </c>
      <c r="C354" s="47" t="s">
        <v>378</v>
      </c>
      <c r="D354" s="57">
        <v>332</v>
      </c>
      <c r="E354" s="57">
        <v>342</v>
      </c>
      <c r="F354" s="46">
        <f>E354/D354</f>
        <v>1.0301204819277108</v>
      </c>
      <c r="G354" s="74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</row>
    <row r="355" spans="1:21" ht="51" customHeight="1" x14ac:dyDescent="0.25">
      <c r="A355" s="80"/>
      <c r="B355" s="59" t="s">
        <v>441</v>
      </c>
      <c r="C355" s="47" t="s">
        <v>28</v>
      </c>
      <c r="D355" s="57">
        <v>29</v>
      </c>
      <c r="E355" s="57">
        <v>26.1</v>
      </c>
      <c r="F355" s="46">
        <f>E355/D355</f>
        <v>0.9</v>
      </c>
      <c r="G355" s="74" t="s">
        <v>789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</row>
    <row r="356" spans="1:21" ht="16.5" customHeight="1" x14ac:dyDescent="0.25">
      <c r="A356" s="80"/>
      <c r="B356" s="65" t="s">
        <v>762</v>
      </c>
      <c r="C356" s="65"/>
      <c r="D356" s="65"/>
      <c r="E356" s="65"/>
      <c r="F356" s="65"/>
      <c r="G356" s="65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</row>
    <row r="357" spans="1:21" ht="39.75" customHeight="1" x14ac:dyDescent="0.25">
      <c r="A357" s="80"/>
      <c r="B357" s="59" t="s">
        <v>761</v>
      </c>
      <c r="C357" s="47" t="s">
        <v>168</v>
      </c>
      <c r="D357" s="74">
        <v>30</v>
      </c>
      <c r="E357" s="74">
        <v>29</v>
      </c>
      <c r="F357" s="46">
        <f>E357/D357</f>
        <v>0.96666666666666667</v>
      </c>
      <c r="G357" s="47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</row>
    <row r="358" spans="1:21" ht="13.5" customHeight="1" x14ac:dyDescent="0.25">
      <c r="A358" s="10"/>
      <c r="B358" s="65" t="s">
        <v>379</v>
      </c>
      <c r="C358" s="65"/>
      <c r="D358" s="65"/>
      <c r="E358" s="65"/>
      <c r="F358" s="65"/>
      <c r="G358" s="65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</row>
    <row r="359" spans="1:21" ht="39.75" customHeight="1" x14ac:dyDescent="0.25">
      <c r="A359" s="10"/>
      <c r="B359" s="59" t="s">
        <v>760</v>
      </c>
      <c r="C359" s="47" t="s">
        <v>29</v>
      </c>
      <c r="D359" s="45" t="s">
        <v>790</v>
      </c>
      <c r="E359" s="45" t="s">
        <v>790</v>
      </c>
      <c r="F359" s="46">
        <f>E359/D359</f>
        <v>1</v>
      </c>
      <c r="G359" s="47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</row>
    <row r="360" spans="1:21" ht="14.25" customHeight="1" x14ac:dyDescent="0.25">
      <c r="A360" s="10"/>
      <c r="B360" s="65" t="s">
        <v>380</v>
      </c>
      <c r="C360" s="65"/>
      <c r="D360" s="65"/>
      <c r="E360" s="65"/>
      <c r="F360" s="65"/>
      <c r="G360" s="65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</row>
    <row r="361" spans="1:21" ht="51" x14ac:dyDescent="0.25">
      <c r="A361" s="10"/>
      <c r="B361" s="59" t="s">
        <v>381</v>
      </c>
      <c r="C361" s="47" t="s">
        <v>29</v>
      </c>
      <c r="D361" s="57">
        <v>27</v>
      </c>
      <c r="E361" s="74">
        <v>30</v>
      </c>
      <c r="F361" s="46">
        <f>E361/D361</f>
        <v>1.1111111111111112</v>
      </c>
      <c r="G361" s="74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</row>
    <row r="362" spans="1:21" ht="14.25" customHeight="1" x14ac:dyDescent="0.25">
      <c r="A362" s="10"/>
      <c r="B362" s="41" t="s">
        <v>382</v>
      </c>
      <c r="C362" s="41"/>
      <c r="D362" s="41"/>
      <c r="E362" s="41"/>
      <c r="F362" s="41"/>
      <c r="G362" s="41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</row>
    <row r="363" spans="1:21" ht="51" x14ac:dyDescent="0.25">
      <c r="A363" s="80"/>
      <c r="B363" s="59" t="s">
        <v>383</v>
      </c>
      <c r="C363" s="47" t="s">
        <v>384</v>
      </c>
      <c r="D363" s="57">
        <v>330</v>
      </c>
      <c r="E363" s="57">
        <v>360</v>
      </c>
      <c r="F363" s="46">
        <f>E363/D363</f>
        <v>1.0909090909090908</v>
      </c>
      <c r="G363" s="74" t="s">
        <v>431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</row>
    <row r="364" spans="1:21" ht="38.25" x14ac:dyDescent="0.25">
      <c r="A364" s="80"/>
      <c r="B364" s="59" t="s">
        <v>442</v>
      </c>
      <c r="C364" s="47" t="s">
        <v>443</v>
      </c>
      <c r="D364" s="57">
        <v>1097</v>
      </c>
      <c r="E364" s="57">
        <v>1321.9</v>
      </c>
      <c r="F364" s="46">
        <f>E364/D364</f>
        <v>1.205013673655424</v>
      </c>
      <c r="G364" s="74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</row>
    <row r="365" spans="1:21" s="21" customFormat="1" ht="25.5" x14ac:dyDescent="0.25">
      <c r="A365" s="75" t="s">
        <v>235</v>
      </c>
      <c r="B365" s="76" t="s">
        <v>791</v>
      </c>
      <c r="C365" s="77"/>
      <c r="D365" s="77"/>
      <c r="E365" s="77"/>
      <c r="F365" s="78">
        <f>(500%)/5</f>
        <v>1</v>
      </c>
      <c r="G365" s="79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</row>
    <row r="366" spans="1:21" s="21" customFormat="1" ht="15.75" customHeight="1" x14ac:dyDescent="0.25">
      <c r="A366" s="80"/>
      <c r="B366" s="65" t="s">
        <v>820</v>
      </c>
      <c r="C366" s="65"/>
      <c r="D366" s="65"/>
      <c r="E366" s="65"/>
      <c r="F366" s="65"/>
      <c r="G366" s="65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</row>
    <row r="367" spans="1:21" s="21" customFormat="1" ht="28.5" customHeight="1" x14ac:dyDescent="0.25">
      <c r="A367" s="80"/>
      <c r="B367" s="59" t="s">
        <v>715</v>
      </c>
      <c r="C367" s="47" t="s">
        <v>29</v>
      </c>
      <c r="D367" s="57">
        <v>14</v>
      </c>
      <c r="E367" s="57">
        <v>14</v>
      </c>
      <c r="F367" s="46">
        <f>E367/D367</f>
        <v>1</v>
      </c>
      <c r="G367" s="47" t="s">
        <v>244</v>
      </c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</row>
    <row r="368" spans="1:21" ht="26.25" customHeight="1" x14ac:dyDescent="0.25">
      <c r="A368" s="80"/>
      <c r="B368" s="59" t="s">
        <v>435</v>
      </c>
      <c r="C368" s="47" t="s">
        <v>436</v>
      </c>
      <c r="D368" s="74">
        <v>1</v>
      </c>
      <c r="E368" s="74">
        <v>1</v>
      </c>
      <c r="F368" s="46">
        <f>E368/D368</f>
        <v>1</v>
      </c>
      <c r="G368" s="47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</row>
    <row r="369" spans="1:21" ht="15.75" customHeight="1" x14ac:dyDescent="0.25">
      <c r="A369" s="80"/>
      <c r="B369" s="65" t="s">
        <v>821</v>
      </c>
      <c r="C369" s="65"/>
      <c r="D369" s="65"/>
      <c r="E369" s="65"/>
      <c r="F369" s="65"/>
      <c r="G369" s="65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</row>
    <row r="370" spans="1:21" ht="28.5" customHeight="1" x14ac:dyDescent="0.25">
      <c r="A370" s="80"/>
      <c r="B370" s="59" t="s">
        <v>437</v>
      </c>
      <c r="C370" s="47" t="s">
        <v>29</v>
      </c>
      <c r="D370" s="74">
        <v>7</v>
      </c>
      <c r="E370" s="74">
        <v>8</v>
      </c>
      <c r="F370" s="46">
        <f>E370/D370</f>
        <v>1.1428571428571428</v>
      </c>
      <c r="G370" s="47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</row>
    <row r="371" spans="1:21" ht="15.75" customHeight="1" x14ac:dyDescent="0.25">
      <c r="A371" s="80"/>
      <c r="B371" s="65" t="s">
        <v>822</v>
      </c>
      <c r="C371" s="65"/>
      <c r="D371" s="65"/>
      <c r="E371" s="65"/>
      <c r="F371" s="65"/>
      <c r="G371" s="65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</row>
    <row r="372" spans="1:21" ht="41.25" customHeight="1" x14ac:dyDescent="0.25">
      <c r="A372" s="80"/>
      <c r="B372" s="59" t="s">
        <v>438</v>
      </c>
      <c r="C372" s="47" t="s">
        <v>436</v>
      </c>
      <c r="D372" s="57">
        <v>1</v>
      </c>
      <c r="E372" s="57">
        <v>1</v>
      </c>
      <c r="F372" s="46">
        <v>1</v>
      </c>
      <c r="G372" s="47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</row>
    <row r="373" spans="1:21" ht="29.25" customHeight="1" x14ac:dyDescent="0.25">
      <c r="A373" s="80"/>
      <c r="B373" s="59" t="s">
        <v>439</v>
      </c>
      <c r="C373" s="47" t="s">
        <v>436</v>
      </c>
      <c r="D373" s="57">
        <v>1</v>
      </c>
      <c r="E373" s="57">
        <v>1</v>
      </c>
      <c r="F373" s="46">
        <v>1</v>
      </c>
      <c r="G373" s="47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</row>
    <row r="374" spans="1:21" ht="19.5" customHeight="1" x14ac:dyDescent="0.25">
      <c r="A374" s="6" t="s">
        <v>234</v>
      </c>
      <c r="B374" s="15" t="s">
        <v>792</v>
      </c>
      <c r="C374" s="16"/>
      <c r="D374" s="16"/>
      <c r="E374" s="16"/>
      <c r="F374" s="40">
        <f>(600%+F381)/7</f>
        <v>0.99319727891156462</v>
      </c>
      <c r="G374" s="4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</row>
    <row r="375" spans="1:21" ht="28.5" customHeight="1" x14ac:dyDescent="0.25">
      <c r="A375" s="10"/>
      <c r="B375" s="41" t="s">
        <v>628</v>
      </c>
      <c r="C375" s="41"/>
      <c r="D375" s="41"/>
      <c r="E375" s="41"/>
      <c r="F375" s="41"/>
      <c r="G375" s="41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</row>
    <row r="376" spans="1:21" ht="26.25" customHeight="1" x14ac:dyDescent="0.25">
      <c r="A376" s="10"/>
      <c r="B376" s="24" t="s">
        <v>629</v>
      </c>
      <c r="C376" s="25" t="s">
        <v>170</v>
      </c>
      <c r="D376" s="36">
        <v>40.700000000000003</v>
      </c>
      <c r="E376" s="36">
        <v>40.700000000000003</v>
      </c>
      <c r="F376" s="37">
        <f>E376/D376</f>
        <v>1</v>
      </c>
      <c r="G376" s="25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</row>
    <row r="377" spans="1:21" ht="18.75" customHeight="1" x14ac:dyDescent="0.25">
      <c r="A377" s="10"/>
      <c r="B377" s="24" t="s">
        <v>630</v>
      </c>
      <c r="C377" s="25" t="s">
        <v>533</v>
      </c>
      <c r="D377" s="36">
        <v>85.5</v>
      </c>
      <c r="E377" s="36">
        <v>85.5</v>
      </c>
      <c r="F377" s="37">
        <f>E377/D377</f>
        <v>1</v>
      </c>
      <c r="G377" s="25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</row>
    <row r="378" spans="1:21" ht="18.75" customHeight="1" x14ac:dyDescent="0.25">
      <c r="A378" s="10"/>
      <c r="B378" s="24" t="s">
        <v>631</v>
      </c>
      <c r="C378" s="25" t="s">
        <v>170</v>
      </c>
      <c r="D378" s="36">
        <v>29.9</v>
      </c>
      <c r="E378" s="36">
        <v>29.9</v>
      </c>
      <c r="F378" s="37">
        <f>E378/D378</f>
        <v>1</v>
      </c>
      <c r="G378" s="25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</row>
    <row r="379" spans="1:21" ht="36.75" customHeight="1" x14ac:dyDescent="0.25">
      <c r="A379" s="10"/>
      <c r="B379" s="24" t="s">
        <v>632</v>
      </c>
      <c r="C379" s="25" t="s">
        <v>633</v>
      </c>
      <c r="D379" s="36">
        <v>110</v>
      </c>
      <c r="E379" s="36">
        <v>110</v>
      </c>
      <c r="F379" s="37">
        <f>E379/D379</f>
        <v>1</v>
      </c>
      <c r="G379" s="25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</row>
    <row r="380" spans="1:21" s="5" customFormat="1" ht="15" customHeight="1" x14ac:dyDescent="0.25">
      <c r="A380" s="25"/>
      <c r="B380" s="70" t="s">
        <v>823</v>
      </c>
      <c r="C380" s="71"/>
      <c r="D380" s="71"/>
      <c r="E380" s="71"/>
      <c r="F380" s="71"/>
      <c r="G380" s="72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spans="1:21" s="5" customFormat="1" ht="15" customHeight="1" x14ac:dyDescent="0.25">
      <c r="A381" s="25"/>
      <c r="B381" s="25" t="s">
        <v>634</v>
      </c>
      <c r="C381" s="25" t="s">
        <v>29</v>
      </c>
      <c r="D381" s="81">
        <v>42</v>
      </c>
      <c r="E381" s="81">
        <v>40</v>
      </c>
      <c r="F381" s="37">
        <f>E381/D381</f>
        <v>0.95238095238095233</v>
      </c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spans="1:21" s="5" customFormat="1" ht="14.25" customHeight="1" x14ac:dyDescent="0.25">
      <c r="A382" s="25"/>
      <c r="B382" s="70" t="s">
        <v>824</v>
      </c>
      <c r="C382" s="71"/>
      <c r="D382" s="71"/>
      <c r="E382" s="71"/>
      <c r="F382" s="71"/>
      <c r="G382" s="72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spans="1:21" ht="16.5" customHeight="1" x14ac:dyDescent="0.25">
      <c r="A383" s="10"/>
      <c r="B383" s="24" t="s">
        <v>719</v>
      </c>
      <c r="C383" s="25" t="s">
        <v>29</v>
      </c>
      <c r="D383" s="81">
        <v>8</v>
      </c>
      <c r="E383" s="81">
        <v>8</v>
      </c>
      <c r="F383" s="37">
        <f>E383/D383</f>
        <v>1</v>
      </c>
      <c r="G383" s="25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</row>
    <row r="384" spans="1:21" s="5" customFormat="1" ht="15" customHeight="1" x14ac:dyDescent="0.25">
      <c r="A384" s="25"/>
      <c r="B384" s="70" t="s">
        <v>635</v>
      </c>
      <c r="C384" s="71" t="s">
        <v>377</v>
      </c>
      <c r="D384" s="71">
        <v>544</v>
      </c>
      <c r="E384" s="71">
        <v>544</v>
      </c>
      <c r="F384" s="71">
        <f>E384/D384</f>
        <v>1</v>
      </c>
      <c r="G384" s="72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</row>
    <row r="385" spans="1:21" ht="25.5" customHeight="1" x14ac:dyDescent="0.25">
      <c r="A385" s="10"/>
      <c r="B385" s="24" t="s">
        <v>718</v>
      </c>
      <c r="C385" s="25" t="s">
        <v>636</v>
      </c>
      <c r="D385" s="44" t="s">
        <v>648</v>
      </c>
      <c r="E385" s="44" t="s">
        <v>717</v>
      </c>
      <c r="F385" s="37">
        <f>E385/D385</f>
        <v>1.1176470588235294</v>
      </c>
      <c r="G385" s="25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</row>
    <row r="386" spans="1:21" x14ac:dyDescent="0.25">
      <c r="A386" s="4" t="s">
        <v>76</v>
      </c>
      <c r="B386" s="15" t="s">
        <v>77</v>
      </c>
      <c r="C386" s="16"/>
      <c r="D386" s="16"/>
      <c r="E386" s="16"/>
      <c r="F386" s="40">
        <f>(300%+F389)/4</f>
        <v>0.99407114624505932</v>
      </c>
      <c r="G386" s="4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</row>
    <row r="387" spans="1:21" ht="13.5" x14ac:dyDescent="0.25">
      <c r="A387" s="10"/>
      <c r="B387" s="41" t="s">
        <v>171</v>
      </c>
      <c r="C387" s="41"/>
      <c r="D387" s="41"/>
      <c r="E387" s="41"/>
      <c r="F387" s="41"/>
      <c r="G387" s="41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</row>
    <row r="388" spans="1:21" ht="26.25" customHeight="1" x14ac:dyDescent="0.25">
      <c r="A388" s="10"/>
      <c r="B388" s="24" t="s">
        <v>720</v>
      </c>
      <c r="C388" s="25" t="s">
        <v>28</v>
      </c>
      <c r="D388" s="47">
        <v>95</v>
      </c>
      <c r="E388" s="47">
        <v>95</v>
      </c>
      <c r="F388" s="37">
        <f>E388/D388</f>
        <v>1</v>
      </c>
      <c r="G388" s="25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</row>
    <row r="389" spans="1:21" ht="25.5" x14ac:dyDescent="0.25">
      <c r="A389" s="10"/>
      <c r="B389" s="24" t="s">
        <v>475</v>
      </c>
      <c r="C389" s="25" t="s">
        <v>28</v>
      </c>
      <c r="D389" s="47">
        <v>1012</v>
      </c>
      <c r="E389" s="47">
        <v>988</v>
      </c>
      <c r="F389" s="46">
        <f>E389/D389</f>
        <v>0.97628458498023718</v>
      </c>
      <c r="G389" s="25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</row>
    <row r="390" spans="1:21" ht="38.25" x14ac:dyDescent="0.25">
      <c r="A390" s="10"/>
      <c r="B390" s="24" t="s">
        <v>392</v>
      </c>
      <c r="C390" s="25" t="s">
        <v>28</v>
      </c>
      <c r="D390" s="5">
        <v>100</v>
      </c>
      <c r="E390" s="5">
        <v>100</v>
      </c>
      <c r="F390" s="37">
        <f>E390/D390</f>
        <v>1</v>
      </c>
      <c r="G390" s="25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</row>
    <row r="391" spans="1:21" ht="30" customHeight="1" x14ac:dyDescent="0.25">
      <c r="A391" s="10"/>
      <c r="B391" s="24" t="s">
        <v>393</v>
      </c>
      <c r="C391" s="25" t="s">
        <v>28</v>
      </c>
      <c r="D391" s="81">
        <v>100</v>
      </c>
      <c r="E391" s="81">
        <v>100</v>
      </c>
      <c r="F391" s="37">
        <f>E391/D391</f>
        <v>1</v>
      </c>
      <c r="G391" s="25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</row>
    <row r="392" spans="1:21" ht="39" customHeight="1" x14ac:dyDescent="0.25">
      <c r="A392" s="82" t="s">
        <v>186</v>
      </c>
      <c r="B392" s="76" t="s">
        <v>398</v>
      </c>
      <c r="C392" s="77"/>
      <c r="D392" s="77"/>
      <c r="E392" s="77"/>
      <c r="F392" s="78">
        <f>(200%)/2</f>
        <v>1</v>
      </c>
      <c r="G392" s="79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</row>
    <row r="393" spans="1:21" ht="27" customHeight="1" x14ac:dyDescent="0.25">
      <c r="A393" s="80"/>
      <c r="B393" s="65" t="s">
        <v>825</v>
      </c>
      <c r="C393" s="65"/>
      <c r="D393" s="65"/>
      <c r="E393" s="65"/>
      <c r="F393" s="65"/>
      <c r="G393" s="65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</row>
    <row r="394" spans="1:21" ht="25.5" x14ac:dyDescent="0.25">
      <c r="A394" s="80"/>
      <c r="B394" s="59" t="s">
        <v>465</v>
      </c>
      <c r="C394" s="47" t="s">
        <v>28</v>
      </c>
      <c r="D394" s="74">
        <v>72</v>
      </c>
      <c r="E394" s="74">
        <v>76</v>
      </c>
      <c r="F394" s="46">
        <f>E394/D394</f>
        <v>1.0555555555555556</v>
      </c>
      <c r="G394" s="47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</row>
    <row r="395" spans="1:21" ht="16.5" customHeight="1" x14ac:dyDescent="0.25">
      <c r="A395" s="80"/>
      <c r="B395" s="65" t="s">
        <v>466</v>
      </c>
      <c r="C395" s="65"/>
      <c r="D395" s="65"/>
      <c r="E395" s="65"/>
      <c r="F395" s="65"/>
      <c r="G395" s="65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</row>
    <row r="396" spans="1:21" ht="42" customHeight="1" x14ac:dyDescent="0.25">
      <c r="A396" s="80"/>
      <c r="B396" s="59" t="s">
        <v>385</v>
      </c>
      <c r="C396" s="47" t="s">
        <v>28</v>
      </c>
      <c r="D396" s="57">
        <v>65</v>
      </c>
      <c r="E396" s="57">
        <v>86</v>
      </c>
      <c r="F396" s="46">
        <f>E396/D396</f>
        <v>1.323076923076923</v>
      </c>
      <c r="G396" s="47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</row>
    <row r="397" spans="1:21" ht="38.25" x14ac:dyDescent="0.25">
      <c r="A397" s="17" t="s">
        <v>237</v>
      </c>
      <c r="B397" s="15" t="s">
        <v>174</v>
      </c>
      <c r="C397" s="16"/>
      <c r="D397" s="16"/>
      <c r="E397" s="16"/>
      <c r="F397" s="40">
        <f>(200%+F399+F400+F401)/5</f>
        <v>0.73589743589743584</v>
      </c>
      <c r="G397" s="4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</row>
    <row r="398" spans="1:21" ht="17.25" customHeight="1" x14ac:dyDescent="0.25">
      <c r="A398" s="10"/>
      <c r="B398" s="41" t="s">
        <v>826</v>
      </c>
      <c r="C398" s="41"/>
      <c r="D398" s="41"/>
      <c r="E398" s="41"/>
      <c r="F398" s="41"/>
      <c r="G398" s="41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</row>
    <row r="399" spans="1:21" ht="25.5" x14ac:dyDescent="0.25">
      <c r="A399" s="10"/>
      <c r="B399" s="24" t="s">
        <v>467</v>
      </c>
      <c r="C399" s="25" t="s">
        <v>32</v>
      </c>
      <c r="D399" s="81">
        <v>10</v>
      </c>
      <c r="E399" s="81">
        <v>9</v>
      </c>
      <c r="F399" s="37">
        <f>E399/D399</f>
        <v>0.9</v>
      </c>
      <c r="G399" s="25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</row>
    <row r="400" spans="1:21" ht="38.25" x14ac:dyDescent="0.25">
      <c r="A400" s="10"/>
      <c r="B400" s="24" t="s">
        <v>176</v>
      </c>
      <c r="C400" s="25" t="s">
        <v>32</v>
      </c>
      <c r="D400" s="81">
        <v>30</v>
      </c>
      <c r="E400" s="74">
        <v>13</v>
      </c>
      <c r="F400" s="37">
        <f>E400/D400</f>
        <v>0.43333333333333335</v>
      </c>
      <c r="G400" s="25" t="s">
        <v>674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</row>
    <row r="401" spans="1:21" ht="54" customHeight="1" x14ac:dyDescent="0.25">
      <c r="A401" s="10"/>
      <c r="B401" s="24" t="s">
        <v>386</v>
      </c>
      <c r="C401" s="25" t="s">
        <v>32</v>
      </c>
      <c r="D401" s="81">
        <v>26</v>
      </c>
      <c r="E401" s="74">
        <v>9</v>
      </c>
      <c r="F401" s="37">
        <f>E401/D401</f>
        <v>0.34615384615384615</v>
      </c>
      <c r="G401" s="25" t="s">
        <v>675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</row>
    <row r="402" spans="1:21" ht="27.75" customHeight="1" x14ac:dyDescent="0.25">
      <c r="A402" s="10"/>
      <c r="B402" s="41" t="s">
        <v>243</v>
      </c>
      <c r="C402" s="41"/>
      <c r="D402" s="41"/>
      <c r="E402" s="41"/>
      <c r="F402" s="41"/>
      <c r="G402" s="41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</row>
    <row r="403" spans="1:21" ht="40.5" customHeight="1" x14ac:dyDescent="0.25">
      <c r="A403" s="10"/>
      <c r="B403" s="24" t="s">
        <v>763</v>
      </c>
      <c r="C403" s="25" t="s">
        <v>29</v>
      </c>
      <c r="D403" s="81">
        <v>0</v>
      </c>
      <c r="E403" s="81">
        <v>0</v>
      </c>
      <c r="F403" s="37">
        <v>1</v>
      </c>
      <c r="G403" s="25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</row>
    <row r="404" spans="1:21" ht="31.5" customHeight="1" x14ac:dyDescent="0.25">
      <c r="A404" s="10"/>
      <c r="B404" s="24" t="s">
        <v>429</v>
      </c>
      <c r="C404" s="25" t="s">
        <v>29</v>
      </c>
      <c r="D404" s="81">
        <v>4</v>
      </c>
      <c r="E404" s="81">
        <v>4</v>
      </c>
      <c r="F404" s="37">
        <f>D404/E404</f>
        <v>1</v>
      </c>
      <c r="G404" s="25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</row>
    <row r="405" spans="1:21" ht="51" x14ac:dyDescent="0.25">
      <c r="A405" s="17" t="s">
        <v>238</v>
      </c>
      <c r="B405" s="15" t="s">
        <v>416</v>
      </c>
      <c r="C405" s="83" t="s">
        <v>676</v>
      </c>
      <c r="D405" s="68"/>
      <c r="E405" s="68"/>
      <c r="F405" s="68"/>
      <c r="G405" s="69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</row>
    <row r="406" spans="1:21" ht="48" customHeight="1" x14ac:dyDescent="0.25">
      <c r="A406" s="10"/>
      <c r="B406" s="41" t="s">
        <v>468</v>
      </c>
      <c r="C406" s="41"/>
      <c r="D406" s="41"/>
      <c r="E406" s="41"/>
      <c r="F406" s="41"/>
      <c r="G406" s="41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</row>
    <row r="407" spans="1:21" ht="65.25" customHeight="1" x14ac:dyDescent="0.25">
      <c r="A407" s="10"/>
      <c r="B407" s="24" t="s">
        <v>804</v>
      </c>
      <c r="C407" s="25" t="s">
        <v>29</v>
      </c>
      <c r="D407" s="81">
        <v>190</v>
      </c>
      <c r="E407" s="81">
        <v>222</v>
      </c>
      <c r="F407" s="37">
        <f>E407/D407</f>
        <v>1.168421052631579</v>
      </c>
      <c r="G407" s="25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</row>
    <row r="408" spans="1:21" ht="30.75" customHeight="1" x14ac:dyDescent="0.25">
      <c r="A408" s="10"/>
      <c r="B408" s="41" t="s">
        <v>469</v>
      </c>
      <c r="C408" s="41"/>
      <c r="D408" s="41"/>
      <c r="E408" s="41"/>
      <c r="F408" s="41"/>
      <c r="G408" s="41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</row>
    <row r="409" spans="1:21" ht="18" customHeight="1" x14ac:dyDescent="0.25">
      <c r="A409" s="10"/>
      <c r="B409" s="24" t="s">
        <v>658</v>
      </c>
      <c r="C409" s="25" t="s">
        <v>32</v>
      </c>
      <c r="D409" s="81">
        <v>39</v>
      </c>
      <c r="E409" s="36">
        <v>39</v>
      </c>
      <c r="F409" s="37">
        <f>E409/D409</f>
        <v>1</v>
      </c>
      <c r="G409" s="25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</row>
    <row r="410" spans="1:21" ht="26.25" customHeight="1" x14ac:dyDescent="0.25">
      <c r="A410" s="10"/>
      <c r="B410" s="24" t="s">
        <v>387</v>
      </c>
      <c r="C410" s="25" t="s">
        <v>28</v>
      </c>
      <c r="D410" s="81" t="s">
        <v>388</v>
      </c>
      <c r="E410" s="81">
        <v>100</v>
      </c>
      <c r="F410" s="37">
        <v>1</v>
      </c>
      <c r="G410" s="25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</row>
    <row r="411" spans="1:21" ht="24" customHeight="1" x14ac:dyDescent="0.25">
      <c r="A411" s="10"/>
      <c r="B411" s="41" t="s">
        <v>805</v>
      </c>
      <c r="C411" s="41"/>
      <c r="D411" s="41"/>
      <c r="E411" s="41"/>
      <c r="F411" s="41"/>
      <c r="G411" s="41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</row>
    <row r="412" spans="1:21" ht="26.25" customHeight="1" x14ac:dyDescent="0.25">
      <c r="A412" s="10"/>
      <c r="B412" s="24" t="s">
        <v>470</v>
      </c>
      <c r="C412" s="25" t="s">
        <v>28</v>
      </c>
      <c r="D412" s="81" t="s">
        <v>388</v>
      </c>
      <c r="E412" s="81">
        <v>100</v>
      </c>
      <c r="F412" s="37">
        <v>1</v>
      </c>
      <c r="G412" s="25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</row>
    <row r="413" spans="1:21" ht="38.25" x14ac:dyDescent="0.25">
      <c r="A413" s="17" t="s">
        <v>239</v>
      </c>
      <c r="B413" s="15" t="s">
        <v>471</v>
      </c>
      <c r="C413" s="83" t="s">
        <v>676</v>
      </c>
      <c r="D413" s="68"/>
      <c r="E413" s="68"/>
      <c r="F413" s="68"/>
      <c r="G413" s="69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</row>
    <row r="414" spans="1:21" ht="15.75" customHeight="1" x14ac:dyDescent="0.25">
      <c r="A414" s="10"/>
      <c r="B414" s="41" t="s">
        <v>389</v>
      </c>
      <c r="C414" s="41"/>
      <c r="D414" s="41"/>
      <c r="E414" s="41"/>
      <c r="F414" s="41"/>
      <c r="G414" s="41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</row>
    <row r="415" spans="1:21" ht="39.75" customHeight="1" x14ac:dyDescent="0.25">
      <c r="A415" s="10"/>
      <c r="B415" s="24" t="s">
        <v>390</v>
      </c>
      <c r="C415" s="25" t="s">
        <v>28</v>
      </c>
      <c r="D415" s="81" t="s">
        <v>388</v>
      </c>
      <c r="E415" s="81">
        <v>100</v>
      </c>
      <c r="F415" s="37">
        <v>1</v>
      </c>
      <c r="G415" s="25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</row>
    <row r="416" spans="1:21" ht="27.75" customHeight="1" x14ac:dyDescent="0.25">
      <c r="A416" s="10"/>
      <c r="B416" s="41" t="s">
        <v>806</v>
      </c>
      <c r="C416" s="41"/>
      <c r="D416" s="41"/>
      <c r="E416" s="41"/>
      <c r="F416" s="41"/>
      <c r="G416" s="41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</row>
    <row r="417" spans="1:21" ht="26.25" customHeight="1" x14ac:dyDescent="0.25">
      <c r="A417" s="10"/>
      <c r="B417" s="24" t="s">
        <v>472</v>
      </c>
      <c r="C417" s="25" t="s">
        <v>29</v>
      </c>
      <c r="D417" s="81">
        <v>11</v>
      </c>
      <c r="E417" s="81">
        <v>11</v>
      </c>
      <c r="F417" s="37">
        <f>E417/D417</f>
        <v>1</v>
      </c>
      <c r="G417" s="25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</row>
    <row r="418" spans="1:21" ht="18" customHeight="1" x14ac:dyDescent="0.25">
      <c r="A418" s="10"/>
      <c r="B418" s="24" t="s">
        <v>473</v>
      </c>
      <c r="C418" s="25" t="s">
        <v>28</v>
      </c>
      <c r="D418" s="81">
        <v>100</v>
      </c>
      <c r="E418" s="81">
        <v>100</v>
      </c>
      <c r="F418" s="37">
        <f>E418/D418</f>
        <v>1</v>
      </c>
      <c r="G418" s="25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</row>
    <row r="419" spans="1:21" ht="18" customHeight="1" x14ac:dyDescent="0.25">
      <c r="A419" s="10"/>
      <c r="B419" s="24" t="s">
        <v>391</v>
      </c>
      <c r="C419" s="25" t="s">
        <v>29</v>
      </c>
      <c r="D419" s="81">
        <v>0</v>
      </c>
      <c r="E419" s="81">
        <v>0</v>
      </c>
      <c r="F419" s="37">
        <v>1</v>
      </c>
      <c r="G419" s="25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</row>
    <row r="420" spans="1:21" ht="18" customHeight="1" x14ac:dyDescent="0.25">
      <c r="A420" s="10"/>
      <c r="B420" s="24" t="s">
        <v>474</v>
      </c>
      <c r="C420" s="25" t="s">
        <v>29</v>
      </c>
      <c r="D420" s="81">
        <v>2</v>
      </c>
      <c r="E420" s="81">
        <v>2</v>
      </c>
      <c r="F420" s="37">
        <v>1</v>
      </c>
      <c r="G420" s="25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</row>
    <row r="421" spans="1:21" ht="63.75" x14ac:dyDescent="0.25">
      <c r="A421" s="17" t="s">
        <v>653</v>
      </c>
      <c r="B421" s="15" t="s">
        <v>654</v>
      </c>
      <c r="C421" s="16"/>
      <c r="D421" s="16"/>
      <c r="E421" s="16"/>
      <c r="F421" s="40">
        <f>(800%)/8</f>
        <v>1</v>
      </c>
      <c r="G421" s="4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</row>
    <row r="422" spans="1:21" ht="30" customHeight="1" x14ac:dyDescent="0.25">
      <c r="A422" s="10"/>
      <c r="B422" s="41" t="s">
        <v>655</v>
      </c>
      <c r="C422" s="41"/>
      <c r="D422" s="41"/>
      <c r="E422" s="41"/>
      <c r="F422" s="41"/>
      <c r="G422" s="41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</row>
    <row r="423" spans="1:21" ht="51.75" customHeight="1" x14ac:dyDescent="0.25">
      <c r="A423" s="10"/>
      <c r="B423" s="24" t="s">
        <v>656</v>
      </c>
      <c r="C423" s="25" t="s">
        <v>28</v>
      </c>
      <c r="D423" s="81" t="s">
        <v>388</v>
      </c>
      <c r="E423" s="81">
        <v>98.56</v>
      </c>
      <c r="F423" s="37">
        <v>1</v>
      </c>
      <c r="G423" s="25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</row>
    <row r="424" spans="1:21" ht="27" customHeight="1" x14ac:dyDescent="0.25">
      <c r="A424" s="10"/>
      <c r="B424" s="70" t="s">
        <v>657</v>
      </c>
      <c r="C424" s="84"/>
      <c r="D424" s="84"/>
      <c r="E424" s="84"/>
      <c r="F424" s="84"/>
      <c r="G424" s="85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</row>
    <row r="425" spans="1:21" ht="18" customHeight="1" x14ac:dyDescent="0.25">
      <c r="A425" s="10"/>
      <c r="B425" s="24" t="s">
        <v>658</v>
      </c>
      <c r="C425" s="25" t="s">
        <v>32</v>
      </c>
      <c r="D425" s="81">
        <v>55</v>
      </c>
      <c r="E425" s="81">
        <v>55</v>
      </c>
      <c r="F425" s="37">
        <v>1</v>
      </c>
      <c r="G425" s="25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</row>
    <row r="426" spans="1:21" ht="24" customHeight="1" x14ac:dyDescent="0.25">
      <c r="A426" s="10"/>
      <c r="B426" s="24" t="s">
        <v>387</v>
      </c>
      <c r="C426" s="25" t="s">
        <v>28</v>
      </c>
      <c r="D426" s="81" t="s">
        <v>388</v>
      </c>
      <c r="E426" s="81">
        <v>100</v>
      </c>
      <c r="F426" s="37">
        <v>1</v>
      </c>
      <c r="G426" s="25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</row>
    <row r="427" spans="1:21" ht="29.25" customHeight="1" x14ac:dyDescent="0.25">
      <c r="A427" s="10"/>
      <c r="B427" s="24" t="s">
        <v>764</v>
      </c>
      <c r="C427" s="25" t="s">
        <v>29</v>
      </c>
      <c r="D427" s="81">
        <v>9</v>
      </c>
      <c r="E427" s="81">
        <v>9</v>
      </c>
      <c r="F427" s="37">
        <v>1</v>
      </c>
      <c r="G427" s="25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</row>
    <row r="428" spans="1:21" ht="17.25" customHeight="1" x14ac:dyDescent="0.25">
      <c r="A428" s="10"/>
      <c r="B428" s="24" t="s">
        <v>473</v>
      </c>
      <c r="C428" s="25" t="s">
        <v>28</v>
      </c>
      <c r="D428" s="81">
        <v>100</v>
      </c>
      <c r="E428" s="81">
        <v>100</v>
      </c>
      <c r="F428" s="37">
        <v>1</v>
      </c>
      <c r="G428" s="25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</row>
    <row r="429" spans="1:21" ht="18" customHeight="1" x14ac:dyDescent="0.25">
      <c r="A429" s="10"/>
      <c r="B429" s="24" t="s">
        <v>391</v>
      </c>
      <c r="C429" s="25" t="s">
        <v>29</v>
      </c>
      <c r="D429" s="81">
        <v>0</v>
      </c>
      <c r="E429" s="81">
        <v>0</v>
      </c>
      <c r="F429" s="37">
        <v>1</v>
      </c>
      <c r="G429" s="25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</row>
    <row r="430" spans="1:21" ht="16.5" customHeight="1" x14ac:dyDescent="0.25">
      <c r="A430" s="10"/>
      <c r="B430" s="24" t="s">
        <v>474</v>
      </c>
      <c r="C430" s="25" t="s">
        <v>29</v>
      </c>
      <c r="D430" s="81">
        <v>2</v>
      </c>
      <c r="E430" s="81">
        <v>2</v>
      </c>
      <c r="F430" s="37">
        <v>1</v>
      </c>
      <c r="G430" s="25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</row>
    <row r="431" spans="1:21" ht="28.5" customHeight="1" x14ac:dyDescent="0.25">
      <c r="A431" s="10"/>
      <c r="B431" s="70" t="s">
        <v>659</v>
      </c>
      <c r="C431" s="84"/>
      <c r="D431" s="84"/>
      <c r="E431" s="84"/>
      <c r="F431" s="84"/>
      <c r="G431" s="85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</row>
    <row r="432" spans="1:21" ht="28.5" customHeight="1" x14ac:dyDescent="0.25">
      <c r="A432" s="10"/>
      <c r="B432" s="24" t="s">
        <v>660</v>
      </c>
      <c r="C432" s="25" t="s">
        <v>28</v>
      </c>
      <c r="D432" s="81" t="s">
        <v>388</v>
      </c>
      <c r="E432" s="81">
        <v>99.92</v>
      </c>
      <c r="F432" s="37">
        <v>1</v>
      </c>
      <c r="G432" s="25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</row>
    <row r="433" spans="1:21" x14ac:dyDescent="0.25">
      <c r="A433" s="4" t="s">
        <v>78</v>
      </c>
      <c r="B433" s="15" t="s">
        <v>79</v>
      </c>
      <c r="C433" s="16"/>
      <c r="D433" s="16"/>
      <c r="E433" s="16"/>
      <c r="F433" s="18">
        <f>(300%+F438+F439)/5</f>
        <v>0.78435114503816794</v>
      </c>
      <c r="G433" s="4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</row>
    <row r="434" spans="1:21" ht="15" customHeight="1" x14ac:dyDescent="0.25">
      <c r="A434" s="10"/>
      <c r="B434" s="41" t="s">
        <v>495</v>
      </c>
      <c r="C434" s="41"/>
      <c r="D434" s="41"/>
      <c r="E434" s="41"/>
      <c r="F434" s="41"/>
      <c r="G434" s="41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</row>
    <row r="435" spans="1:21" ht="24.75" customHeight="1" x14ac:dyDescent="0.25">
      <c r="A435" s="10"/>
      <c r="B435" s="24" t="s">
        <v>496</v>
      </c>
      <c r="C435" s="25" t="s">
        <v>56</v>
      </c>
      <c r="D435" s="86">
        <v>20.100000000000001</v>
      </c>
      <c r="E435" s="86">
        <v>22.4</v>
      </c>
      <c r="F435" s="37">
        <f>E435/D435</f>
        <v>1.1144278606965172</v>
      </c>
      <c r="G435" s="25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</row>
    <row r="436" spans="1:21" ht="24.75" customHeight="1" x14ac:dyDescent="0.25">
      <c r="A436" s="10"/>
      <c r="B436" s="24" t="s">
        <v>497</v>
      </c>
      <c r="C436" s="25" t="s">
        <v>28</v>
      </c>
      <c r="D436" s="86">
        <v>104.7</v>
      </c>
      <c r="E436" s="86">
        <v>107.2</v>
      </c>
      <c r="F436" s="37">
        <f>E436/D436</f>
        <v>1.0238777459407833</v>
      </c>
      <c r="G436" s="25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</row>
    <row r="437" spans="1:21" ht="16.5" customHeight="1" x14ac:dyDescent="0.25">
      <c r="A437" s="10"/>
      <c r="B437" s="24" t="s">
        <v>498</v>
      </c>
      <c r="C437" s="25" t="s">
        <v>56</v>
      </c>
      <c r="D437" s="86">
        <v>50.1</v>
      </c>
      <c r="E437" s="86">
        <v>68.599999999999994</v>
      </c>
      <c r="F437" s="37">
        <f>E437/D437</f>
        <v>1.3692614770459079</v>
      </c>
      <c r="G437" s="25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</row>
    <row r="438" spans="1:21" ht="24.75" customHeight="1" x14ac:dyDescent="0.25">
      <c r="A438" s="10"/>
      <c r="B438" s="24" t="s">
        <v>499</v>
      </c>
      <c r="C438" s="25" t="s">
        <v>28</v>
      </c>
      <c r="D438" s="86">
        <v>104.8</v>
      </c>
      <c r="E438" s="86">
        <v>96.6</v>
      </c>
      <c r="F438" s="37">
        <f>E438/D438</f>
        <v>0.9217557251908397</v>
      </c>
      <c r="G438" s="25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</row>
    <row r="439" spans="1:21" ht="38.25" x14ac:dyDescent="0.25">
      <c r="A439" s="10"/>
      <c r="B439" s="24" t="s">
        <v>500</v>
      </c>
      <c r="C439" s="25" t="s">
        <v>501</v>
      </c>
      <c r="D439" s="25">
        <v>1</v>
      </c>
      <c r="E439" s="25">
        <v>0</v>
      </c>
      <c r="F439" s="37">
        <v>0</v>
      </c>
      <c r="G439" s="25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</row>
    <row r="440" spans="1:21" ht="16.5" customHeight="1" x14ac:dyDescent="0.25">
      <c r="A440" s="17" t="s">
        <v>187</v>
      </c>
      <c r="B440" s="15" t="s">
        <v>185</v>
      </c>
      <c r="C440" s="16"/>
      <c r="D440" s="16"/>
      <c r="E440" s="16"/>
      <c r="F440" s="18">
        <f>(2200%+F442+F451)/24</f>
        <v>0.95000000000000007</v>
      </c>
      <c r="G440" s="4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</row>
    <row r="441" spans="1:21" ht="16.5" customHeight="1" x14ac:dyDescent="0.25">
      <c r="A441" s="10"/>
      <c r="B441" s="70" t="s">
        <v>502</v>
      </c>
      <c r="C441" s="71"/>
      <c r="D441" s="71"/>
      <c r="E441" s="71"/>
      <c r="F441" s="71"/>
      <c r="G441" s="72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</row>
    <row r="442" spans="1:21" ht="51" x14ac:dyDescent="0.25">
      <c r="A442" s="10"/>
      <c r="B442" s="24" t="s">
        <v>177</v>
      </c>
      <c r="C442" s="25" t="s">
        <v>28</v>
      </c>
      <c r="D442" s="25" t="s">
        <v>256</v>
      </c>
      <c r="E442" s="25">
        <v>12.5</v>
      </c>
      <c r="F442" s="37">
        <f>10/E442</f>
        <v>0.8</v>
      </c>
      <c r="G442" s="25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</row>
    <row r="443" spans="1:21" ht="38.25" x14ac:dyDescent="0.25">
      <c r="A443" s="10"/>
      <c r="B443" s="24" t="s">
        <v>178</v>
      </c>
      <c r="C443" s="25" t="s">
        <v>28</v>
      </c>
      <c r="D443" s="25">
        <v>0</v>
      </c>
      <c r="E443" s="25">
        <v>0</v>
      </c>
      <c r="F443" s="37">
        <v>1</v>
      </c>
      <c r="G443" s="25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</row>
    <row r="444" spans="1:21" ht="18" customHeight="1" x14ac:dyDescent="0.25">
      <c r="A444" s="10"/>
      <c r="B444" s="41" t="s">
        <v>503</v>
      </c>
      <c r="C444" s="41"/>
      <c r="D444" s="41"/>
      <c r="E444" s="41"/>
      <c r="F444" s="41"/>
      <c r="G444" s="41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</row>
    <row r="445" spans="1:21" ht="39.75" customHeight="1" x14ac:dyDescent="0.25">
      <c r="A445" s="10"/>
      <c r="B445" s="24" t="s">
        <v>504</v>
      </c>
      <c r="C445" s="25" t="s">
        <v>28</v>
      </c>
      <c r="D445" s="25">
        <v>100</v>
      </c>
      <c r="E445" s="25">
        <v>100</v>
      </c>
      <c r="F445" s="46">
        <f>E445/D445</f>
        <v>1</v>
      </c>
      <c r="G445" s="25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</row>
    <row r="446" spans="1:21" ht="25.5" x14ac:dyDescent="0.25">
      <c r="A446" s="10"/>
      <c r="B446" s="24" t="s">
        <v>505</v>
      </c>
      <c r="C446" s="25" t="s">
        <v>179</v>
      </c>
      <c r="D446" s="25">
        <v>1</v>
      </c>
      <c r="E446" s="25">
        <v>1</v>
      </c>
      <c r="F446" s="37">
        <v>1</v>
      </c>
      <c r="G446" s="25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</row>
    <row r="447" spans="1:21" ht="16.5" customHeight="1" x14ac:dyDescent="0.25">
      <c r="A447" s="10"/>
      <c r="B447" s="41" t="s">
        <v>506</v>
      </c>
      <c r="C447" s="41"/>
      <c r="D447" s="41"/>
      <c r="E447" s="41"/>
      <c r="F447" s="41"/>
      <c r="G447" s="41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</row>
    <row r="448" spans="1:21" ht="30" customHeight="1" x14ac:dyDescent="0.25">
      <c r="A448" s="10"/>
      <c r="B448" s="24" t="s">
        <v>208</v>
      </c>
      <c r="C448" s="25" t="s">
        <v>179</v>
      </c>
      <c r="D448" s="44" t="s">
        <v>209</v>
      </c>
      <c r="E448" s="25">
        <v>0</v>
      </c>
      <c r="F448" s="37">
        <v>1</v>
      </c>
      <c r="G448" s="25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</row>
    <row r="449" spans="1:21" ht="15" customHeight="1" x14ac:dyDescent="0.25">
      <c r="A449" s="10"/>
      <c r="B449" s="59" t="s">
        <v>507</v>
      </c>
      <c r="C449" s="47" t="s">
        <v>28</v>
      </c>
      <c r="D449" s="45" t="s">
        <v>508</v>
      </c>
      <c r="E449" s="47">
        <v>104.1</v>
      </c>
      <c r="F449" s="46">
        <f>E449/95</f>
        <v>1.0957894736842104</v>
      </c>
      <c r="G449" s="47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</row>
    <row r="450" spans="1:21" ht="28.5" customHeight="1" x14ac:dyDescent="0.25">
      <c r="A450" s="10"/>
      <c r="B450" s="24" t="s">
        <v>257</v>
      </c>
      <c r="C450" s="25" t="s">
        <v>28</v>
      </c>
      <c r="D450" s="25">
        <v>1</v>
      </c>
      <c r="E450" s="25">
        <v>1</v>
      </c>
      <c r="F450" s="37">
        <v>1</v>
      </c>
      <c r="G450" s="25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</row>
    <row r="451" spans="1:21" ht="63.75" x14ac:dyDescent="0.25">
      <c r="A451" s="10"/>
      <c r="B451" s="59" t="s">
        <v>258</v>
      </c>
      <c r="C451" s="47" t="s">
        <v>28</v>
      </c>
      <c r="D451" s="45" t="s">
        <v>212</v>
      </c>
      <c r="E451" s="45" t="s">
        <v>686</v>
      </c>
      <c r="F451" s="46">
        <v>0</v>
      </c>
      <c r="G451" s="47" t="s">
        <v>687</v>
      </c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</row>
    <row r="452" spans="1:21" ht="25.5" x14ac:dyDescent="0.25">
      <c r="A452" s="10"/>
      <c r="B452" s="24" t="s">
        <v>213</v>
      </c>
      <c r="C452" s="25" t="s">
        <v>28</v>
      </c>
      <c r="D452" s="44" t="s">
        <v>214</v>
      </c>
      <c r="E452" s="44" t="s">
        <v>688</v>
      </c>
      <c r="F452" s="37">
        <f>E452/95</f>
        <v>1.0336842105263158</v>
      </c>
      <c r="G452" s="25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</row>
    <row r="453" spans="1:21" ht="66" customHeight="1" x14ac:dyDescent="0.25">
      <c r="A453" s="10"/>
      <c r="B453" s="24" t="s">
        <v>216</v>
      </c>
      <c r="C453" s="25" t="s">
        <v>215</v>
      </c>
      <c r="D453" s="25">
        <v>1</v>
      </c>
      <c r="E453" s="25">
        <v>1</v>
      </c>
      <c r="F453" s="37">
        <v>1</v>
      </c>
      <c r="G453" s="25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</row>
    <row r="454" spans="1:21" ht="66" customHeight="1" x14ac:dyDescent="0.25">
      <c r="A454" s="10"/>
      <c r="B454" s="24" t="s">
        <v>509</v>
      </c>
      <c r="C454" s="25" t="s">
        <v>215</v>
      </c>
      <c r="D454" s="25">
        <v>1</v>
      </c>
      <c r="E454" s="25">
        <v>1</v>
      </c>
      <c r="F454" s="37">
        <v>1</v>
      </c>
      <c r="G454" s="25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</row>
    <row r="455" spans="1:21" ht="41.25" customHeight="1" x14ac:dyDescent="0.25">
      <c r="A455" s="10"/>
      <c r="B455" s="24" t="s">
        <v>510</v>
      </c>
      <c r="C455" s="25" t="s">
        <v>215</v>
      </c>
      <c r="D455" s="44" t="s">
        <v>511</v>
      </c>
      <c r="E455" s="25">
        <v>1</v>
      </c>
      <c r="F455" s="46">
        <v>1</v>
      </c>
      <c r="G455" s="25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</row>
    <row r="456" spans="1:21" ht="69" customHeight="1" x14ac:dyDescent="0.25">
      <c r="A456" s="10"/>
      <c r="B456" s="24" t="s">
        <v>259</v>
      </c>
      <c r="C456" s="25" t="s">
        <v>215</v>
      </c>
      <c r="D456" s="25">
        <v>1</v>
      </c>
      <c r="E456" s="25">
        <v>1</v>
      </c>
      <c r="F456" s="37">
        <v>1</v>
      </c>
      <c r="G456" s="25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</row>
    <row r="457" spans="1:21" ht="42" customHeight="1" x14ac:dyDescent="0.25">
      <c r="A457" s="10"/>
      <c r="B457" s="24" t="s">
        <v>512</v>
      </c>
      <c r="C457" s="25" t="s">
        <v>28</v>
      </c>
      <c r="D457" s="25">
        <v>100</v>
      </c>
      <c r="E457" s="25">
        <v>100</v>
      </c>
      <c r="F457" s="46">
        <f>E457/D457</f>
        <v>1</v>
      </c>
      <c r="G457" s="25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</row>
    <row r="458" spans="1:21" ht="16.5" customHeight="1" x14ac:dyDescent="0.25">
      <c r="A458" s="10"/>
      <c r="B458" s="41" t="s">
        <v>513</v>
      </c>
      <c r="C458" s="41"/>
      <c r="D458" s="41"/>
      <c r="E458" s="41"/>
      <c r="F458" s="41"/>
      <c r="G458" s="41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</row>
    <row r="459" spans="1:21" ht="51" x14ac:dyDescent="0.25">
      <c r="A459" s="10"/>
      <c r="B459" s="24" t="s">
        <v>180</v>
      </c>
      <c r="C459" s="25" t="s">
        <v>181</v>
      </c>
      <c r="D459" s="44" t="s">
        <v>689</v>
      </c>
      <c r="E459" s="25">
        <v>136000</v>
      </c>
      <c r="F459" s="37">
        <f>D459/E459</f>
        <v>1.1510360294117647</v>
      </c>
      <c r="G459" s="25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</row>
    <row r="460" spans="1:21" x14ac:dyDescent="0.25">
      <c r="A460" s="10"/>
      <c r="B460" s="24" t="s">
        <v>182</v>
      </c>
      <c r="C460" s="25" t="s">
        <v>28</v>
      </c>
      <c r="D460" s="25" t="s">
        <v>514</v>
      </c>
      <c r="E460" s="25">
        <v>5</v>
      </c>
      <c r="F460" s="37">
        <f>20/E460</f>
        <v>4</v>
      </c>
      <c r="G460" s="25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</row>
    <row r="461" spans="1:21" ht="25.5" x14ac:dyDescent="0.25">
      <c r="A461" s="10"/>
      <c r="B461" s="24" t="s">
        <v>218</v>
      </c>
      <c r="C461" s="25" t="s">
        <v>28</v>
      </c>
      <c r="D461" s="25" t="s">
        <v>515</v>
      </c>
      <c r="E461" s="25">
        <v>0</v>
      </c>
      <c r="F461" s="37">
        <v>1</v>
      </c>
      <c r="G461" s="25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</row>
    <row r="462" spans="1:21" ht="18.75" customHeight="1" x14ac:dyDescent="0.25">
      <c r="A462" s="10"/>
      <c r="B462" s="41" t="s">
        <v>516</v>
      </c>
      <c r="C462" s="41"/>
      <c r="D462" s="41"/>
      <c r="E462" s="41"/>
      <c r="F462" s="41"/>
      <c r="G462" s="41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</row>
    <row r="463" spans="1:21" ht="25.5" x14ac:dyDescent="0.25">
      <c r="A463" s="10"/>
      <c r="B463" s="24" t="s">
        <v>395</v>
      </c>
      <c r="C463" s="25" t="s">
        <v>179</v>
      </c>
      <c r="D463" s="25">
        <v>1</v>
      </c>
      <c r="E463" s="25">
        <v>1</v>
      </c>
      <c r="F463" s="37">
        <f>E463/D463</f>
        <v>1</v>
      </c>
      <c r="G463" s="25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</row>
    <row r="464" spans="1:21" ht="38.25" x14ac:dyDescent="0.25">
      <c r="A464" s="10"/>
      <c r="B464" s="24" t="s">
        <v>517</v>
      </c>
      <c r="C464" s="25" t="s">
        <v>179</v>
      </c>
      <c r="D464" s="25">
        <v>1</v>
      </c>
      <c r="E464" s="25">
        <v>1</v>
      </c>
      <c r="F464" s="37">
        <f>E464/D464</f>
        <v>1</v>
      </c>
      <c r="G464" s="25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</row>
    <row r="465" spans="1:21" ht="38.25" x14ac:dyDescent="0.25">
      <c r="A465" s="10"/>
      <c r="B465" s="24" t="s">
        <v>518</v>
      </c>
      <c r="C465" s="25" t="s">
        <v>179</v>
      </c>
      <c r="D465" s="25">
        <v>1</v>
      </c>
      <c r="E465" s="25">
        <v>1</v>
      </c>
      <c r="F465" s="37">
        <f>E465/D465</f>
        <v>1</v>
      </c>
      <c r="G465" s="25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</row>
    <row r="466" spans="1:21" ht="25.5" x14ac:dyDescent="0.25">
      <c r="A466" s="10"/>
      <c r="B466" s="24" t="s">
        <v>260</v>
      </c>
      <c r="C466" s="25" t="s">
        <v>261</v>
      </c>
      <c r="D466" s="44" t="s">
        <v>511</v>
      </c>
      <c r="E466" s="25">
        <v>1</v>
      </c>
      <c r="F466" s="37">
        <v>1</v>
      </c>
      <c r="G466" s="25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</row>
    <row r="467" spans="1:21" ht="17.25" customHeight="1" x14ac:dyDescent="0.25">
      <c r="A467" s="10"/>
      <c r="B467" s="41" t="s">
        <v>519</v>
      </c>
      <c r="C467" s="41"/>
      <c r="D467" s="41"/>
      <c r="E467" s="41"/>
      <c r="F467" s="41"/>
      <c r="G467" s="41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</row>
    <row r="468" spans="1:21" ht="25.5" x14ac:dyDescent="0.25">
      <c r="A468" s="10"/>
      <c r="B468" s="24" t="s">
        <v>219</v>
      </c>
      <c r="C468" s="25" t="s">
        <v>28</v>
      </c>
      <c r="D468" s="25">
        <v>18</v>
      </c>
      <c r="E468" s="25">
        <v>18</v>
      </c>
      <c r="F468" s="37">
        <f>E468/D468</f>
        <v>1</v>
      </c>
      <c r="G468" s="25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</row>
    <row r="469" spans="1:21" ht="51" x14ac:dyDescent="0.25">
      <c r="A469" s="10"/>
      <c r="B469" s="24" t="s">
        <v>183</v>
      </c>
      <c r="C469" s="25" t="s">
        <v>28</v>
      </c>
      <c r="D469" s="25">
        <v>33.299999999999997</v>
      </c>
      <c r="E469" s="25">
        <v>33.299999999999997</v>
      </c>
      <c r="F469" s="37">
        <f>E469/D469</f>
        <v>1</v>
      </c>
      <c r="G469" s="25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</row>
    <row r="470" spans="1:21" ht="51" x14ac:dyDescent="0.25">
      <c r="A470" s="10"/>
      <c r="B470" s="24" t="s">
        <v>184</v>
      </c>
      <c r="C470" s="25" t="s">
        <v>28</v>
      </c>
      <c r="D470" s="25">
        <v>20.9</v>
      </c>
      <c r="E470" s="25">
        <v>20.9</v>
      </c>
      <c r="F470" s="37">
        <f>E470/D470</f>
        <v>1</v>
      </c>
      <c r="G470" s="25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</row>
    <row r="471" spans="1:21" x14ac:dyDescent="0.25">
      <c r="A471" s="4" t="s">
        <v>80</v>
      </c>
      <c r="B471" s="15" t="s">
        <v>339</v>
      </c>
      <c r="C471" s="16"/>
      <c r="D471" s="16"/>
      <c r="E471" s="16"/>
      <c r="F471" s="18">
        <f>F473</f>
        <v>0.8666666666666667</v>
      </c>
      <c r="G471" s="4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</row>
    <row r="472" spans="1:21" ht="26.25" customHeight="1" x14ac:dyDescent="0.25">
      <c r="A472" s="10"/>
      <c r="B472" s="41" t="s">
        <v>709</v>
      </c>
      <c r="C472" s="41"/>
      <c r="D472" s="41"/>
      <c r="E472" s="41"/>
      <c r="F472" s="41"/>
      <c r="G472" s="41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</row>
    <row r="473" spans="1:21" ht="18" customHeight="1" x14ac:dyDescent="0.25">
      <c r="A473" s="10"/>
      <c r="B473" s="59" t="s">
        <v>584</v>
      </c>
      <c r="C473" s="47" t="s">
        <v>28</v>
      </c>
      <c r="D473" s="47">
        <v>60</v>
      </c>
      <c r="E473" s="47">
        <v>52</v>
      </c>
      <c r="F473" s="37">
        <f>E473/D473</f>
        <v>0.8666666666666667</v>
      </c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</row>
    <row r="474" spans="1:21" ht="25.5" customHeight="1" x14ac:dyDescent="0.25">
      <c r="A474" s="10"/>
      <c r="B474" s="59" t="s">
        <v>585</v>
      </c>
      <c r="C474" s="47" t="s">
        <v>28</v>
      </c>
      <c r="D474" s="47" t="s">
        <v>198</v>
      </c>
      <c r="E474" s="57" t="s">
        <v>198</v>
      </c>
      <c r="F474" s="37" t="s">
        <v>198</v>
      </c>
      <c r="G474" s="47" t="s">
        <v>684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</row>
    <row r="475" spans="1:21" ht="38.25" x14ac:dyDescent="0.25">
      <c r="A475" s="17" t="s">
        <v>191</v>
      </c>
      <c r="B475" s="15" t="s">
        <v>586</v>
      </c>
      <c r="C475" s="16"/>
      <c r="D475" s="16"/>
      <c r="E475" s="16"/>
      <c r="F475" s="18">
        <f>(500%+F477)/6</f>
        <v>0.96166666666666656</v>
      </c>
      <c r="G475" s="4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</row>
    <row r="476" spans="1:21" ht="17.25" customHeight="1" x14ac:dyDescent="0.25">
      <c r="A476" s="10"/>
      <c r="B476" s="41" t="s">
        <v>827</v>
      </c>
      <c r="C476" s="41"/>
      <c r="D476" s="41"/>
      <c r="E476" s="41"/>
      <c r="F476" s="41"/>
      <c r="G476" s="41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</row>
    <row r="477" spans="1:21" ht="39.75" customHeight="1" x14ac:dyDescent="0.25">
      <c r="A477" s="10"/>
      <c r="B477" s="24" t="s">
        <v>587</v>
      </c>
      <c r="C477" s="25" t="s">
        <v>28</v>
      </c>
      <c r="D477" s="25">
        <v>100</v>
      </c>
      <c r="E477" s="36">
        <v>77</v>
      </c>
      <c r="F477" s="37">
        <f>E477/D477</f>
        <v>0.77</v>
      </c>
      <c r="G477" s="47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</row>
    <row r="478" spans="1:21" ht="27" customHeight="1" x14ac:dyDescent="0.25">
      <c r="A478" s="10"/>
      <c r="B478" s="41" t="s">
        <v>588</v>
      </c>
      <c r="C478" s="41"/>
      <c r="D478" s="41"/>
      <c r="E478" s="41"/>
      <c r="F478" s="41"/>
      <c r="G478" s="41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</row>
    <row r="479" spans="1:21" ht="25.5" customHeight="1" x14ac:dyDescent="0.25">
      <c r="A479" s="10"/>
      <c r="B479" s="24" t="s">
        <v>246</v>
      </c>
      <c r="C479" s="25" t="s">
        <v>28</v>
      </c>
      <c r="D479" s="25">
        <v>50</v>
      </c>
      <c r="E479" s="36">
        <v>65.5</v>
      </c>
      <c r="F479" s="37">
        <f>E479/D479</f>
        <v>1.31</v>
      </c>
      <c r="G479" s="25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</row>
    <row r="480" spans="1:21" ht="40.5" customHeight="1" x14ac:dyDescent="0.25">
      <c r="A480" s="10"/>
      <c r="B480" s="24" t="s">
        <v>589</v>
      </c>
      <c r="C480" s="25" t="s">
        <v>28</v>
      </c>
      <c r="D480" s="25">
        <v>100</v>
      </c>
      <c r="E480" s="36">
        <v>100</v>
      </c>
      <c r="F480" s="37">
        <f>E480/D480</f>
        <v>1</v>
      </c>
      <c r="G480" s="25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</row>
    <row r="481" spans="1:21" ht="40.5" customHeight="1" x14ac:dyDescent="0.25">
      <c r="A481" s="10"/>
      <c r="B481" s="24" t="s">
        <v>590</v>
      </c>
      <c r="C481" s="25" t="s">
        <v>591</v>
      </c>
      <c r="D481" s="36">
        <v>1</v>
      </c>
      <c r="E481" s="36">
        <v>1</v>
      </c>
      <c r="F481" s="37">
        <f>E481/D481</f>
        <v>1</v>
      </c>
      <c r="G481" s="25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</row>
    <row r="482" spans="1:21" ht="16.5" customHeight="1" x14ac:dyDescent="0.25">
      <c r="A482" s="10"/>
      <c r="B482" s="41" t="s">
        <v>592</v>
      </c>
      <c r="C482" s="41"/>
      <c r="D482" s="41"/>
      <c r="E482" s="41"/>
      <c r="F482" s="41"/>
      <c r="G482" s="41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</row>
    <row r="483" spans="1:21" ht="42.75" customHeight="1" x14ac:dyDescent="0.25">
      <c r="A483" s="10"/>
      <c r="B483" s="24" t="s">
        <v>593</v>
      </c>
      <c r="C483" s="25" t="s">
        <v>28</v>
      </c>
      <c r="D483" s="36">
        <v>100</v>
      </c>
      <c r="E483" s="36">
        <v>100</v>
      </c>
      <c r="F483" s="37">
        <f>E483/D483</f>
        <v>1</v>
      </c>
      <c r="G483" s="25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</row>
    <row r="484" spans="1:21" ht="54" customHeight="1" x14ac:dyDescent="0.25">
      <c r="A484" s="10"/>
      <c r="B484" s="24" t="s">
        <v>594</v>
      </c>
      <c r="C484" s="25" t="s">
        <v>28</v>
      </c>
      <c r="D484" s="36">
        <v>100</v>
      </c>
      <c r="E484" s="36">
        <v>100</v>
      </c>
      <c r="F484" s="37">
        <f>E484/D484</f>
        <v>1</v>
      </c>
      <c r="G484" s="25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</row>
    <row r="485" spans="1:21" ht="29.25" customHeight="1" x14ac:dyDescent="0.25">
      <c r="A485" s="17" t="s">
        <v>247</v>
      </c>
      <c r="B485" s="15" t="s">
        <v>248</v>
      </c>
      <c r="C485" s="16"/>
      <c r="D485" s="16"/>
      <c r="E485" s="16"/>
      <c r="F485" s="4" t="s">
        <v>198</v>
      </c>
      <c r="G485" s="4" t="s">
        <v>770</v>
      </c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</row>
    <row r="486" spans="1:21" ht="33.75" customHeight="1" x14ac:dyDescent="0.25">
      <c r="A486" s="10"/>
      <c r="B486" s="41" t="s">
        <v>828</v>
      </c>
      <c r="C486" s="41"/>
      <c r="D486" s="41"/>
      <c r="E486" s="41"/>
      <c r="F486" s="41"/>
      <c r="G486" s="41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</row>
    <row r="487" spans="1:21" ht="25.5" x14ac:dyDescent="0.25">
      <c r="A487" s="10"/>
      <c r="B487" s="24" t="s">
        <v>249</v>
      </c>
      <c r="C487" s="25" t="s">
        <v>28</v>
      </c>
      <c r="D487" s="37" t="s">
        <v>198</v>
      </c>
      <c r="E487" s="37" t="s">
        <v>198</v>
      </c>
      <c r="F487" s="37" t="s">
        <v>198</v>
      </c>
      <c r="G487" s="25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</row>
    <row r="488" spans="1:21" ht="15" customHeight="1" x14ac:dyDescent="0.25">
      <c r="A488" s="10"/>
      <c r="B488" s="41" t="s">
        <v>710</v>
      </c>
      <c r="C488" s="41"/>
      <c r="D488" s="41"/>
      <c r="E488" s="41"/>
      <c r="F488" s="41"/>
      <c r="G488" s="41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</row>
    <row r="489" spans="1:21" ht="42.75" customHeight="1" x14ac:dyDescent="0.25">
      <c r="A489" s="10"/>
      <c r="B489" s="24" t="s">
        <v>595</v>
      </c>
      <c r="C489" s="25" t="s">
        <v>28</v>
      </c>
      <c r="D489" s="25" t="s">
        <v>198</v>
      </c>
      <c r="E489" s="25" t="s">
        <v>207</v>
      </c>
      <c r="F489" s="37" t="s">
        <v>198</v>
      </c>
      <c r="G489" s="25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</row>
    <row r="490" spans="1:21" ht="42.75" customHeight="1" x14ac:dyDescent="0.25">
      <c r="A490" s="10"/>
      <c r="B490" s="24" t="s">
        <v>596</v>
      </c>
      <c r="C490" s="25" t="s">
        <v>28</v>
      </c>
      <c r="D490" s="37" t="s">
        <v>198</v>
      </c>
      <c r="E490" s="37" t="s">
        <v>198</v>
      </c>
      <c r="F490" s="37" t="s">
        <v>198</v>
      </c>
      <c r="G490" s="25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</row>
    <row r="491" spans="1:21" ht="17.25" customHeight="1" x14ac:dyDescent="0.25">
      <c r="A491" s="10"/>
      <c r="B491" s="41" t="s">
        <v>597</v>
      </c>
      <c r="C491" s="41"/>
      <c r="D491" s="41"/>
      <c r="E491" s="41"/>
      <c r="F491" s="41"/>
      <c r="G491" s="41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</row>
    <row r="492" spans="1:21" ht="42" customHeight="1" x14ac:dyDescent="0.25">
      <c r="A492" s="10"/>
      <c r="B492" s="24" t="s">
        <v>598</v>
      </c>
      <c r="C492" s="25" t="s">
        <v>28</v>
      </c>
      <c r="D492" s="37" t="s">
        <v>198</v>
      </c>
      <c r="E492" s="37" t="s">
        <v>198</v>
      </c>
      <c r="F492" s="37" t="s">
        <v>198</v>
      </c>
      <c r="G492" s="25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</row>
    <row r="493" spans="1:21" ht="42.75" customHeight="1" x14ac:dyDescent="0.25">
      <c r="A493" s="6" t="s">
        <v>250</v>
      </c>
      <c r="B493" s="15" t="s">
        <v>765</v>
      </c>
      <c r="C493" s="16"/>
      <c r="D493" s="16"/>
      <c r="E493" s="16"/>
      <c r="F493" s="4" t="s">
        <v>198</v>
      </c>
      <c r="G493" s="4" t="s">
        <v>770</v>
      </c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</row>
    <row r="494" spans="1:21" ht="29.25" customHeight="1" x14ac:dyDescent="0.25">
      <c r="A494" s="10"/>
      <c r="B494" s="41" t="s">
        <v>599</v>
      </c>
      <c r="C494" s="41"/>
      <c r="D494" s="41"/>
      <c r="E494" s="41"/>
      <c r="F494" s="41"/>
      <c r="G494" s="41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</row>
    <row r="495" spans="1:21" ht="27.75" customHeight="1" x14ac:dyDescent="0.25">
      <c r="A495" s="10"/>
      <c r="B495" s="24" t="s">
        <v>251</v>
      </c>
      <c r="C495" s="25" t="s">
        <v>28</v>
      </c>
      <c r="D495" s="37" t="s">
        <v>198</v>
      </c>
      <c r="E495" s="37" t="s">
        <v>198</v>
      </c>
      <c r="F495" s="37" t="s">
        <v>198</v>
      </c>
      <c r="G495" s="25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</row>
    <row r="496" spans="1:21" ht="42" customHeight="1" x14ac:dyDescent="0.25">
      <c r="A496" s="10"/>
      <c r="B496" s="24" t="s">
        <v>768</v>
      </c>
      <c r="C496" s="25" t="s">
        <v>600</v>
      </c>
      <c r="D496" s="37" t="s">
        <v>198</v>
      </c>
      <c r="E496" s="37" t="s">
        <v>198</v>
      </c>
      <c r="F496" s="37" t="s">
        <v>198</v>
      </c>
      <c r="G496" s="25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</row>
    <row r="497" spans="1:16384" ht="17.25" customHeight="1" x14ac:dyDescent="0.25">
      <c r="A497" s="10"/>
      <c r="B497" s="41" t="s">
        <v>766</v>
      </c>
      <c r="C497" s="41"/>
      <c r="D497" s="41"/>
      <c r="E497" s="41"/>
      <c r="F497" s="41"/>
      <c r="G497" s="41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</row>
    <row r="498" spans="1:16384" ht="29.25" customHeight="1" x14ac:dyDescent="0.25">
      <c r="A498" s="10"/>
      <c r="B498" s="24" t="s">
        <v>601</v>
      </c>
      <c r="C498" s="25" t="s">
        <v>32</v>
      </c>
      <c r="D498" s="37" t="s">
        <v>198</v>
      </c>
      <c r="E498" s="37" t="s">
        <v>198</v>
      </c>
      <c r="F498" s="37" t="s">
        <v>198</v>
      </c>
      <c r="G498" s="25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</row>
    <row r="499" spans="1:16384" ht="41.25" customHeight="1" x14ac:dyDescent="0.25">
      <c r="A499" s="10"/>
      <c r="B499" s="24" t="s">
        <v>767</v>
      </c>
      <c r="C499" s="25" t="s">
        <v>28</v>
      </c>
      <c r="D499" s="37" t="s">
        <v>198</v>
      </c>
      <c r="E499" s="37" t="s">
        <v>198</v>
      </c>
      <c r="F499" s="37" t="s">
        <v>198</v>
      </c>
      <c r="G499" s="25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</row>
    <row r="500" spans="1:16384" ht="25.5" x14ac:dyDescent="0.25">
      <c r="A500" s="6" t="s">
        <v>240</v>
      </c>
      <c r="B500" s="15" t="s">
        <v>81</v>
      </c>
      <c r="C500" s="16"/>
      <c r="D500" s="16"/>
      <c r="E500" s="16"/>
      <c r="F500" s="18">
        <f>(200%)/2</f>
        <v>1</v>
      </c>
      <c r="G500" s="6"/>
      <c r="H500" s="15"/>
      <c r="I500" s="16"/>
      <c r="J500" s="16"/>
      <c r="K500" s="16"/>
      <c r="L500" s="18"/>
      <c r="M500" s="6"/>
      <c r="N500" s="15"/>
      <c r="O500" s="16"/>
      <c r="P500" s="16"/>
      <c r="Q500" s="16"/>
      <c r="R500" s="18"/>
      <c r="S500" s="6"/>
      <c r="T500" s="15"/>
      <c r="U500" s="16"/>
      <c r="V500" s="16"/>
      <c r="W500" s="16"/>
      <c r="X500" s="18"/>
      <c r="Y500" s="6"/>
      <c r="Z500" s="15"/>
      <c r="AA500" s="16"/>
      <c r="AB500" s="16"/>
      <c r="AC500" s="16"/>
      <c r="AD500" s="18"/>
      <c r="AE500" s="6"/>
      <c r="AF500" s="15"/>
      <c r="AG500" s="16"/>
      <c r="AH500" s="16"/>
      <c r="AI500" s="16"/>
      <c r="AJ500" s="18"/>
      <c r="AK500" s="6"/>
      <c r="AL500" s="15"/>
      <c r="AM500" s="16"/>
      <c r="AN500" s="16"/>
      <c r="AO500" s="16"/>
      <c r="AP500" s="18"/>
      <c r="AQ500" s="6"/>
      <c r="AR500" s="15"/>
      <c r="AS500" s="16"/>
      <c r="AT500" s="16"/>
      <c r="AU500" s="16"/>
      <c r="AV500" s="18"/>
      <c r="AW500" s="6"/>
      <c r="AX500" s="15"/>
      <c r="AY500" s="16"/>
      <c r="AZ500" s="16"/>
      <c r="BA500" s="16"/>
      <c r="BB500" s="18"/>
      <c r="BC500" s="6"/>
      <c r="BD500" s="15"/>
      <c r="BE500" s="16"/>
      <c r="BF500" s="16"/>
      <c r="BG500" s="16"/>
      <c r="BH500" s="18"/>
      <c r="BI500" s="6"/>
      <c r="BJ500" s="15"/>
      <c r="BK500" s="16"/>
      <c r="BL500" s="16"/>
      <c r="BM500" s="16"/>
      <c r="BN500" s="18"/>
      <c r="BO500" s="6"/>
      <c r="BP500" s="15"/>
      <c r="BQ500" s="16"/>
      <c r="BR500" s="16"/>
      <c r="BS500" s="16"/>
      <c r="BT500" s="18"/>
      <c r="BU500" s="6"/>
      <c r="BV500" s="15"/>
      <c r="BW500" s="16"/>
      <c r="BX500" s="16"/>
      <c r="BY500" s="16"/>
      <c r="BZ500" s="18"/>
      <c r="CA500" s="6"/>
      <c r="CB500" s="15"/>
      <c r="CC500" s="16"/>
      <c r="CD500" s="16"/>
      <c r="CE500" s="16"/>
      <c r="CF500" s="18"/>
      <c r="CG500" s="6"/>
      <c r="CH500" s="15"/>
      <c r="CI500" s="16"/>
      <c r="CJ500" s="16"/>
      <c r="CK500" s="16"/>
      <c r="CL500" s="18"/>
      <c r="CM500" s="6"/>
      <c r="CN500" s="15"/>
      <c r="CO500" s="16"/>
      <c r="CP500" s="16"/>
      <c r="CQ500" s="16"/>
      <c r="CR500" s="18"/>
      <c r="CS500" s="6"/>
      <c r="CT500" s="15"/>
      <c r="CU500" s="16"/>
      <c r="CV500" s="16"/>
      <c r="CW500" s="16"/>
      <c r="CX500" s="18"/>
      <c r="CY500" s="6"/>
      <c r="CZ500" s="15"/>
      <c r="DA500" s="16"/>
      <c r="DB500" s="16"/>
      <c r="DC500" s="16"/>
      <c r="DD500" s="18"/>
      <c r="DE500" s="6"/>
      <c r="DF500" s="15"/>
      <c r="DG500" s="16"/>
      <c r="DH500" s="16"/>
      <c r="DI500" s="16"/>
      <c r="DJ500" s="18"/>
      <c r="DK500" s="6"/>
      <c r="DL500" s="15"/>
      <c r="DM500" s="16"/>
      <c r="DN500" s="16"/>
      <c r="DO500" s="16"/>
      <c r="DP500" s="18"/>
      <c r="DQ500" s="6"/>
      <c r="DR500" s="15"/>
      <c r="DS500" s="16"/>
      <c r="DT500" s="16"/>
      <c r="DU500" s="16"/>
      <c r="DV500" s="18"/>
      <c r="DW500" s="6"/>
      <c r="DX500" s="15"/>
      <c r="DY500" s="16"/>
      <c r="DZ500" s="16"/>
      <c r="EA500" s="16"/>
      <c r="EB500" s="18"/>
      <c r="EC500" s="6"/>
      <c r="ED500" s="15"/>
      <c r="EE500" s="16"/>
      <c r="EF500" s="16"/>
      <c r="EG500" s="16"/>
      <c r="EH500" s="18"/>
      <c r="EI500" s="6"/>
      <c r="EJ500" s="15"/>
      <c r="EK500" s="16"/>
      <c r="EL500" s="16"/>
      <c r="EM500" s="16"/>
      <c r="EN500" s="18"/>
      <c r="EO500" s="6"/>
      <c r="EP500" s="15"/>
      <c r="EQ500" s="16"/>
      <c r="ER500" s="16"/>
      <c r="ES500" s="16"/>
      <c r="ET500" s="18"/>
      <c r="EU500" s="6"/>
      <c r="EV500" s="15"/>
      <c r="EW500" s="16"/>
      <c r="EX500" s="16"/>
      <c r="EY500" s="16"/>
      <c r="EZ500" s="18"/>
      <c r="FA500" s="6"/>
      <c r="FB500" s="15"/>
      <c r="FC500" s="16"/>
      <c r="FD500" s="16"/>
      <c r="FE500" s="16"/>
      <c r="FF500" s="18"/>
      <c r="FG500" s="6"/>
      <c r="FH500" s="15"/>
      <c r="FI500" s="16"/>
      <c r="FJ500" s="16"/>
      <c r="FK500" s="16"/>
      <c r="FL500" s="18"/>
      <c r="FM500" s="6"/>
      <c r="FN500" s="15"/>
      <c r="FO500" s="16"/>
      <c r="FP500" s="16"/>
      <c r="FQ500" s="16"/>
      <c r="FR500" s="18"/>
      <c r="FS500" s="6"/>
      <c r="FT500" s="15"/>
      <c r="FU500" s="16"/>
      <c r="FV500" s="16"/>
      <c r="FW500" s="16"/>
      <c r="FX500" s="18"/>
      <c r="FY500" s="6"/>
      <c r="FZ500" s="15"/>
      <c r="GA500" s="16"/>
      <c r="GB500" s="16"/>
      <c r="GC500" s="16"/>
      <c r="GD500" s="18"/>
      <c r="GE500" s="6"/>
      <c r="GF500" s="15"/>
      <c r="GG500" s="16"/>
      <c r="GH500" s="16"/>
      <c r="GI500" s="16"/>
      <c r="GJ500" s="18"/>
      <c r="GK500" s="6"/>
      <c r="GL500" s="15"/>
      <c r="GM500" s="16"/>
      <c r="GN500" s="16"/>
      <c r="GO500" s="16"/>
      <c r="GP500" s="18"/>
      <c r="GQ500" s="6"/>
      <c r="GR500" s="15"/>
      <c r="GS500" s="16"/>
      <c r="GT500" s="16"/>
      <c r="GU500" s="16"/>
      <c r="GV500" s="18"/>
      <c r="GW500" s="6"/>
      <c r="GX500" s="15"/>
      <c r="GY500" s="16"/>
      <c r="GZ500" s="16"/>
      <c r="HA500" s="16"/>
      <c r="HB500" s="18"/>
      <c r="HC500" s="6"/>
      <c r="HD500" s="15"/>
      <c r="HE500" s="16"/>
      <c r="HF500" s="16"/>
      <c r="HG500" s="16"/>
      <c r="HH500" s="18"/>
      <c r="HI500" s="6"/>
      <c r="HJ500" s="15"/>
      <c r="HK500" s="16"/>
      <c r="HL500" s="16"/>
      <c r="HM500" s="16"/>
      <c r="HN500" s="18"/>
      <c r="HO500" s="6"/>
      <c r="HP500" s="15"/>
      <c r="HQ500" s="16"/>
      <c r="HR500" s="16"/>
      <c r="HS500" s="16"/>
      <c r="HT500" s="18"/>
      <c r="HU500" s="6"/>
      <c r="HV500" s="15"/>
      <c r="HW500" s="16"/>
      <c r="HX500" s="16"/>
      <c r="HY500" s="16"/>
      <c r="HZ500" s="18"/>
      <c r="IA500" s="6"/>
      <c r="IB500" s="15"/>
      <c r="IC500" s="16"/>
      <c r="ID500" s="16"/>
      <c r="IE500" s="16"/>
      <c r="IF500" s="18"/>
      <c r="IG500" s="6"/>
      <c r="IH500" s="15"/>
      <c r="II500" s="16"/>
      <c r="IJ500" s="16"/>
      <c r="IK500" s="16"/>
      <c r="IL500" s="18"/>
      <c r="IM500" s="6"/>
      <c r="IN500" s="15"/>
      <c r="IO500" s="16"/>
      <c r="IP500" s="16"/>
      <c r="IQ500" s="16"/>
      <c r="IR500" s="18"/>
      <c r="IS500" s="6"/>
      <c r="IT500" s="15"/>
      <c r="IU500" s="16"/>
      <c r="IV500" s="16"/>
      <c r="IW500" s="16"/>
      <c r="IX500" s="18"/>
      <c r="IY500" s="6"/>
      <c r="IZ500" s="15"/>
      <c r="JA500" s="16"/>
      <c r="JB500" s="16"/>
      <c r="JC500" s="16"/>
      <c r="JD500" s="18"/>
      <c r="JE500" s="6"/>
      <c r="JF500" s="15"/>
      <c r="JG500" s="16"/>
      <c r="JH500" s="16"/>
      <c r="JI500" s="16"/>
      <c r="JJ500" s="18"/>
      <c r="JK500" s="6"/>
      <c r="JL500" s="15"/>
      <c r="JM500" s="16"/>
      <c r="JN500" s="16"/>
      <c r="JO500" s="16"/>
      <c r="JP500" s="18"/>
      <c r="JQ500" s="6"/>
      <c r="JR500" s="15"/>
      <c r="JS500" s="16"/>
      <c r="JT500" s="16"/>
      <c r="JU500" s="16"/>
      <c r="JV500" s="18"/>
      <c r="JW500" s="6"/>
      <c r="JX500" s="15"/>
      <c r="JY500" s="16"/>
      <c r="JZ500" s="16"/>
      <c r="KA500" s="16"/>
      <c r="KB500" s="18"/>
      <c r="KC500" s="6"/>
      <c r="KD500" s="15"/>
      <c r="KE500" s="16"/>
      <c r="KF500" s="16"/>
      <c r="KG500" s="16"/>
      <c r="KH500" s="18"/>
      <c r="KI500" s="6"/>
      <c r="KJ500" s="15"/>
      <c r="KK500" s="16"/>
      <c r="KL500" s="16"/>
      <c r="KM500" s="16"/>
      <c r="KN500" s="18"/>
      <c r="KO500" s="6"/>
      <c r="KP500" s="15"/>
      <c r="KQ500" s="16"/>
      <c r="KR500" s="16"/>
      <c r="KS500" s="16"/>
      <c r="KT500" s="18"/>
      <c r="KU500" s="6"/>
      <c r="KV500" s="15"/>
      <c r="KW500" s="16"/>
      <c r="KX500" s="16"/>
      <c r="KY500" s="16"/>
      <c r="KZ500" s="18"/>
      <c r="LA500" s="6"/>
      <c r="LB500" s="15"/>
      <c r="LC500" s="16"/>
      <c r="LD500" s="16"/>
      <c r="LE500" s="16"/>
      <c r="LF500" s="18"/>
      <c r="LG500" s="6"/>
      <c r="LH500" s="15"/>
      <c r="LI500" s="16"/>
      <c r="LJ500" s="16"/>
      <c r="LK500" s="16"/>
      <c r="LL500" s="18"/>
      <c r="LM500" s="6"/>
      <c r="LN500" s="15"/>
      <c r="LO500" s="16"/>
      <c r="LP500" s="16"/>
      <c r="LQ500" s="16"/>
      <c r="LR500" s="18"/>
      <c r="LS500" s="6"/>
      <c r="LT500" s="15"/>
      <c r="LU500" s="16"/>
      <c r="LV500" s="16"/>
      <c r="LW500" s="16"/>
      <c r="LX500" s="18"/>
      <c r="LY500" s="6"/>
      <c r="LZ500" s="15"/>
      <c r="MA500" s="16"/>
      <c r="MB500" s="16"/>
      <c r="MC500" s="16"/>
      <c r="MD500" s="18"/>
      <c r="ME500" s="6"/>
      <c r="MF500" s="15"/>
      <c r="MG500" s="16"/>
      <c r="MH500" s="16"/>
      <c r="MI500" s="16"/>
      <c r="MJ500" s="18"/>
      <c r="MK500" s="6"/>
      <c r="ML500" s="15"/>
      <c r="MM500" s="16"/>
      <c r="MN500" s="16"/>
      <c r="MO500" s="16"/>
      <c r="MP500" s="18"/>
      <c r="MQ500" s="6"/>
      <c r="MR500" s="15"/>
      <c r="MS500" s="16"/>
      <c r="MT500" s="16"/>
      <c r="MU500" s="16"/>
      <c r="MV500" s="18"/>
      <c r="MW500" s="6"/>
      <c r="MX500" s="15"/>
      <c r="MY500" s="16"/>
      <c r="MZ500" s="16"/>
      <c r="NA500" s="16"/>
      <c r="NB500" s="18"/>
      <c r="NC500" s="6"/>
      <c r="ND500" s="15"/>
      <c r="NE500" s="16"/>
      <c r="NF500" s="16"/>
      <c r="NG500" s="16"/>
      <c r="NH500" s="18"/>
      <c r="NI500" s="6"/>
      <c r="NJ500" s="15"/>
      <c r="NK500" s="16"/>
      <c r="NL500" s="16"/>
      <c r="NM500" s="16"/>
      <c r="NN500" s="18"/>
      <c r="NO500" s="6"/>
      <c r="NP500" s="15"/>
      <c r="NQ500" s="16"/>
      <c r="NR500" s="16"/>
      <c r="NS500" s="16"/>
      <c r="NT500" s="18"/>
      <c r="NU500" s="6"/>
      <c r="NV500" s="15"/>
      <c r="NW500" s="16"/>
      <c r="NX500" s="16"/>
      <c r="NY500" s="16"/>
      <c r="NZ500" s="18"/>
      <c r="OA500" s="6"/>
      <c r="OB500" s="15"/>
      <c r="OC500" s="16"/>
      <c r="OD500" s="16"/>
      <c r="OE500" s="16"/>
      <c r="OF500" s="18"/>
      <c r="OG500" s="6"/>
      <c r="OH500" s="15"/>
      <c r="OI500" s="16"/>
      <c r="OJ500" s="16"/>
      <c r="OK500" s="16"/>
      <c r="OL500" s="18"/>
      <c r="OM500" s="6"/>
      <c r="ON500" s="15"/>
      <c r="OO500" s="16"/>
      <c r="OP500" s="16"/>
      <c r="OQ500" s="16"/>
      <c r="OR500" s="18"/>
      <c r="OS500" s="6"/>
      <c r="OT500" s="15"/>
      <c r="OU500" s="16"/>
      <c r="OV500" s="16"/>
      <c r="OW500" s="16"/>
      <c r="OX500" s="18"/>
      <c r="OY500" s="6"/>
      <c r="OZ500" s="15"/>
      <c r="PA500" s="16"/>
      <c r="PB500" s="16"/>
      <c r="PC500" s="16"/>
      <c r="PD500" s="18"/>
      <c r="PE500" s="6"/>
      <c r="PF500" s="15"/>
      <c r="PG500" s="16"/>
      <c r="PH500" s="16"/>
      <c r="PI500" s="16"/>
      <c r="PJ500" s="18"/>
      <c r="PK500" s="6"/>
      <c r="PL500" s="15"/>
      <c r="PM500" s="16"/>
      <c r="PN500" s="16"/>
      <c r="PO500" s="16"/>
      <c r="PP500" s="18"/>
      <c r="PQ500" s="6"/>
      <c r="PR500" s="15"/>
      <c r="PS500" s="16"/>
      <c r="PT500" s="16"/>
      <c r="PU500" s="16"/>
      <c r="PV500" s="18"/>
      <c r="PW500" s="6"/>
      <c r="PX500" s="15"/>
      <c r="PY500" s="16"/>
      <c r="PZ500" s="16"/>
      <c r="QA500" s="16"/>
      <c r="QB500" s="18"/>
      <c r="QC500" s="6"/>
      <c r="QD500" s="15"/>
      <c r="QE500" s="16"/>
      <c r="QF500" s="16"/>
      <c r="QG500" s="16"/>
      <c r="QH500" s="18"/>
      <c r="QI500" s="6"/>
      <c r="QJ500" s="15"/>
      <c r="QK500" s="16"/>
      <c r="QL500" s="16"/>
      <c r="QM500" s="16"/>
      <c r="QN500" s="18"/>
      <c r="QO500" s="6"/>
      <c r="QP500" s="15"/>
      <c r="QQ500" s="16"/>
      <c r="QR500" s="16"/>
      <c r="QS500" s="16"/>
      <c r="QT500" s="18"/>
      <c r="QU500" s="6"/>
      <c r="QV500" s="15"/>
      <c r="QW500" s="16"/>
      <c r="QX500" s="16"/>
      <c r="QY500" s="16"/>
      <c r="QZ500" s="18"/>
      <c r="RA500" s="6"/>
      <c r="RB500" s="15"/>
      <c r="RC500" s="16"/>
      <c r="RD500" s="16"/>
      <c r="RE500" s="16"/>
      <c r="RF500" s="18"/>
      <c r="RG500" s="6"/>
      <c r="RH500" s="15"/>
      <c r="RI500" s="16"/>
      <c r="RJ500" s="16"/>
      <c r="RK500" s="16"/>
      <c r="RL500" s="18"/>
      <c r="RM500" s="6"/>
      <c r="RN500" s="15"/>
      <c r="RO500" s="16"/>
      <c r="RP500" s="16"/>
      <c r="RQ500" s="16"/>
      <c r="RR500" s="18"/>
      <c r="RS500" s="6"/>
      <c r="RT500" s="15"/>
      <c r="RU500" s="16"/>
      <c r="RV500" s="16"/>
      <c r="RW500" s="16"/>
      <c r="RX500" s="18"/>
      <c r="RY500" s="6"/>
      <c r="RZ500" s="15"/>
      <c r="SA500" s="16"/>
      <c r="SB500" s="16"/>
      <c r="SC500" s="16"/>
      <c r="SD500" s="18"/>
      <c r="SE500" s="6"/>
      <c r="SF500" s="15"/>
      <c r="SG500" s="16"/>
      <c r="SH500" s="16"/>
      <c r="SI500" s="16"/>
      <c r="SJ500" s="18"/>
      <c r="SK500" s="6"/>
      <c r="SL500" s="15"/>
      <c r="SM500" s="16"/>
      <c r="SN500" s="16"/>
      <c r="SO500" s="16"/>
      <c r="SP500" s="18"/>
      <c r="SQ500" s="6"/>
      <c r="SR500" s="15"/>
      <c r="SS500" s="16"/>
      <c r="ST500" s="16"/>
      <c r="SU500" s="16"/>
      <c r="SV500" s="18"/>
      <c r="SW500" s="6"/>
      <c r="SX500" s="15"/>
      <c r="SY500" s="16"/>
      <c r="SZ500" s="16"/>
      <c r="TA500" s="16"/>
      <c r="TB500" s="18"/>
      <c r="TC500" s="6"/>
      <c r="TD500" s="15"/>
      <c r="TE500" s="16"/>
      <c r="TF500" s="16"/>
      <c r="TG500" s="16"/>
      <c r="TH500" s="18"/>
      <c r="TI500" s="6"/>
      <c r="TJ500" s="15"/>
      <c r="TK500" s="16"/>
      <c r="TL500" s="16"/>
      <c r="TM500" s="16"/>
      <c r="TN500" s="18"/>
      <c r="TO500" s="6"/>
      <c r="TP500" s="15"/>
      <c r="TQ500" s="16"/>
      <c r="TR500" s="16"/>
      <c r="TS500" s="16"/>
      <c r="TT500" s="18"/>
      <c r="TU500" s="6"/>
      <c r="TV500" s="15"/>
      <c r="TW500" s="16"/>
      <c r="TX500" s="16"/>
      <c r="TY500" s="16"/>
      <c r="TZ500" s="18"/>
      <c r="UA500" s="6"/>
      <c r="UB500" s="15"/>
      <c r="UC500" s="16"/>
      <c r="UD500" s="16"/>
      <c r="UE500" s="16"/>
      <c r="UF500" s="18"/>
      <c r="UG500" s="6"/>
      <c r="UH500" s="15"/>
      <c r="UI500" s="16"/>
      <c r="UJ500" s="16"/>
      <c r="UK500" s="16"/>
      <c r="UL500" s="18"/>
      <c r="UM500" s="6"/>
      <c r="UN500" s="15"/>
      <c r="UO500" s="16"/>
      <c r="UP500" s="16"/>
      <c r="UQ500" s="16"/>
      <c r="UR500" s="18"/>
      <c r="US500" s="6"/>
      <c r="UT500" s="15"/>
      <c r="UU500" s="16"/>
      <c r="UV500" s="16"/>
      <c r="UW500" s="16"/>
      <c r="UX500" s="18"/>
      <c r="UY500" s="6"/>
      <c r="UZ500" s="15"/>
      <c r="VA500" s="16"/>
      <c r="VB500" s="16"/>
      <c r="VC500" s="16"/>
      <c r="VD500" s="18"/>
      <c r="VE500" s="6"/>
      <c r="VF500" s="15"/>
      <c r="VG500" s="16"/>
      <c r="VH500" s="16"/>
      <c r="VI500" s="16"/>
      <c r="VJ500" s="18"/>
      <c r="VK500" s="6"/>
      <c r="VL500" s="15"/>
      <c r="VM500" s="16"/>
      <c r="VN500" s="16"/>
      <c r="VO500" s="16"/>
      <c r="VP500" s="18"/>
      <c r="VQ500" s="6"/>
      <c r="VR500" s="15"/>
      <c r="VS500" s="16"/>
      <c r="VT500" s="16"/>
      <c r="VU500" s="16"/>
      <c r="VV500" s="18"/>
      <c r="VW500" s="6"/>
      <c r="VX500" s="15"/>
      <c r="VY500" s="16"/>
      <c r="VZ500" s="16"/>
      <c r="WA500" s="16"/>
      <c r="WB500" s="18"/>
      <c r="WC500" s="6"/>
      <c r="WD500" s="15"/>
      <c r="WE500" s="16"/>
      <c r="WF500" s="16"/>
      <c r="WG500" s="16"/>
      <c r="WH500" s="18"/>
      <c r="WI500" s="6"/>
      <c r="WJ500" s="15"/>
      <c r="WK500" s="16"/>
      <c r="WL500" s="16"/>
      <c r="WM500" s="16"/>
      <c r="WN500" s="18"/>
      <c r="WO500" s="6"/>
      <c r="WP500" s="15"/>
      <c r="WQ500" s="16"/>
      <c r="WR500" s="16"/>
      <c r="WS500" s="16"/>
      <c r="WT500" s="18"/>
      <c r="WU500" s="6"/>
      <c r="WV500" s="15"/>
      <c r="WW500" s="16"/>
      <c r="WX500" s="16"/>
      <c r="WY500" s="16"/>
      <c r="WZ500" s="18"/>
      <c r="XA500" s="6"/>
      <c r="XB500" s="15"/>
      <c r="XC500" s="16"/>
      <c r="XD500" s="16"/>
      <c r="XE500" s="16"/>
      <c r="XF500" s="18"/>
      <c r="XG500" s="6"/>
      <c r="XH500" s="15"/>
      <c r="XI500" s="16"/>
      <c r="XJ500" s="16"/>
      <c r="XK500" s="16"/>
      <c r="XL500" s="18"/>
      <c r="XM500" s="6"/>
      <c r="XN500" s="15"/>
      <c r="XO500" s="16"/>
      <c r="XP500" s="16"/>
      <c r="XQ500" s="16"/>
      <c r="XR500" s="18"/>
      <c r="XS500" s="6"/>
      <c r="XT500" s="15"/>
      <c r="XU500" s="16"/>
      <c r="XV500" s="16"/>
      <c r="XW500" s="16"/>
      <c r="XX500" s="18"/>
      <c r="XY500" s="6"/>
      <c r="XZ500" s="15"/>
      <c r="YA500" s="16"/>
      <c r="YB500" s="16"/>
      <c r="YC500" s="16"/>
      <c r="YD500" s="18"/>
      <c r="YE500" s="6"/>
      <c r="YF500" s="15"/>
      <c r="YG500" s="16"/>
      <c r="YH500" s="16"/>
      <c r="YI500" s="16"/>
      <c r="YJ500" s="18"/>
      <c r="YK500" s="6"/>
      <c r="YL500" s="15"/>
      <c r="YM500" s="16"/>
      <c r="YN500" s="16"/>
      <c r="YO500" s="16"/>
      <c r="YP500" s="18"/>
      <c r="YQ500" s="6"/>
      <c r="YR500" s="15"/>
      <c r="YS500" s="16"/>
      <c r="YT500" s="16"/>
      <c r="YU500" s="16"/>
      <c r="YV500" s="18"/>
      <c r="YW500" s="6"/>
      <c r="YX500" s="15"/>
      <c r="YY500" s="16"/>
      <c r="YZ500" s="16"/>
      <c r="ZA500" s="16"/>
      <c r="ZB500" s="18"/>
      <c r="ZC500" s="6"/>
      <c r="ZD500" s="15"/>
      <c r="ZE500" s="16"/>
      <c r="ZF500" s="16"/>
      <c r="ZG500" s="16"/>
      <c r="ZH500" s="18"/>
      <c r="ZI500" s="6"/>
      <c r="ZJ500" s="15"/>
      <c r="ZK500" s="16"/>
      <c r="ZL500" s="16"/>
      <c r="ZM500" s="16"/>
      <c r="ZN500" s="18"/>
      <c r="ZO500" s="6"/>
      <c r="ZP500" s="15"/>
      <c r="ZQ500" s="16"/>
      <c r="ZR500" s="16"/>
      <c r="ZS500" s="16"/>
      <c r="ZT500" s="18"/>
      <c r="ZU500" s="6"/>
      <c r="ZV500" s="15"/>
      <c r="ZW500" s="16"/>
      <c r="ZX500" s="16"/>
      <c r="ZY500" s="16"/>
      <c r="ZZ500" s="18"/>
      <c r="AAA500" s="6"/>
      <c r="AAB500" s="15"/>
      <c r="AAC500" s="16"/>
      <c r="AAD500" s="16"/>
      <c r="AAE500" s="16"/>
      <c r="AAF500" s="18"/>
      <c r="AAG500" s="6"/>
      <c r="AAH500" s="15"/>
      <c r="AAI500" s="16"/>
      <c r="AAJ500" s="16"/>
      <c r="AAK500" s="16"/>
      <c r="AAL500" s="18"/>
      <c r="AAM500" s="6"/>
      <c r="AAN500" s="15"/>
      <c r="AAO500" s="16"/>
      <c r="AAP500" s="16"/>
      <c r="AAQ500" s="16"/>
      <c r="AAR500" s="18"/>
      <c r="AAS500" s="6"/>
      <c r="AAT500" s="15"/>
      <c r="AAU500" s="16"/>
      <c r="AAV500" s="16"/>
      <c r="AAW500" s="16"/>
      <c r="AAX500" s="18"/>
      <c r="AAY500" s="6"/>
      <c r="AAZ500" s="15"/>
      <c r="ABA500" s="16"/>
      <c r="ABB500" s="16"/>
      <c r="ABC500" s="16"/>
      <c r="ABD500" s="18"/>
      <c r="ABE500" s="6"/>
      <c r="ABF500" s="15"/>
      <c r="ABG500" s="16"/>
      <c r="ABH500" s="16"/>
      <c r="ABI500" s="16"/>
      <c r="ABJ500" s="18"/>
      <c r="ABK500" s="6"/>
      <c r="ABL500" s="15"/>
      <c r="ABM500" s="16"/>
      <c r="ABN500" s="16"/>
      <c r="ABO500" s="16"/>
      <c r="ABP500" s="18"/>
      <c r="ABQ500" s="6"/>
      <c r="ABR500" s="15"/>
      <c r="ABS500" s="16"/>
      <c r="ABT500" s="16"/>
      <c r="ABU500" s="16"/>
      <c r="ABV500" s="18"/>
      <c r="ABW500" s="6"/>
      <c r="ABX500" s="15"/>
      <c r="ABY500" s="16"/>
      <c r="ABZ500" s="16"/>
      <c r="ACA500" s="16"/>
      <c r="ACB500" s="18"/>
      <c r="ACC500" s="6"/>
      <c r="ACD500" s="15"/>
      <c r="ACE500" s="16"/>
      <c r="ACF500" s="16"/>
      <c r="ACG500" s="16"/>
      <c r="ACH500" s="18"/>
      <c r="ACI500" s="6"/>
      <c r="ACJ500" s="15"/>
      <c r="ACK500" s="16"/>
      <c r="ACL500" s="16"/>
      <c r="ACM500" s="16"/>
      <c r="ACN500" s="18"/>
      <c r="ACO500" s="6"/>
      <c r="ACP500" s="15"/>
      <c r="ACQ500" s="16"/>
      <c r="ACR500" s="16"/>
      <c r="ACS500" s="16"/>
      <c r="ACT500" s="18"/>
      <c r="ACU500" s="6"/>
      <c r="ACV500" s="15"/>
      <c r="ACW500" s="16"/>
      <c r="ACX500" s="16"/>
      <c r="ACY500" s="16"/>
      <c r="ACZ500" s="18"/>
      <c r="ADA500" s="6"/>
      <c r="ADB500" s="15"/>
      <c r="ADC500" s="16"/>
      <c r="ADD500" s="16"/>
      <c r="ADE500" s="16"/>
      <c r="ADF500" s="18"/>
      <c r="ADG500" s="6"/>
      <c r="ADH500" s="15"/>
      <c r="ADI500" s="16"/>
      <c r="ADJ500" s="16"/>
      <c r="ADK500" s="16"/>
      <c r="ADL500" s="18"/>
      <c r="ADM500" s="6"/>
      <c r="ADN500" s="15"/>
      <c r="ADO500" s="16"/>
      <c r="ADP500" s="16"/>
      <c r="ADQ500" s="16"/>
      <c r="ADR500" s="18"/>
      <c r="ADS500" s="6"/>
      <c r="ADT500" s="15"/>
      <c r="ADU500" s="16"/>
      <c r="ADV500" s="16"/>
      <c r="ADW500" s="16"/>
      <c r="ADX500" s="18"/>
      <c r="ADY500" s="6"/>
      <c r="ADZ500" s="15"/>
      <c r="AEA500" s="16"/>
      <c r="AEB500" s="16"/>
      <c r="AEC500" s="16"/>
      <c r="AED500" s="18"/>
      <c r="AEE500" s="6"/>
      <c r="AEF500" s="15"/>
      <c r="AEG500" s="16"/>
      <c r="AEH500" s="16"/>
      <c r="AEI500" s="16"/>
      <c r="AEJ500" s="18"/>
      <c r="AEK500" s="6"/>
      <c r="AEL500" s="15"/>
      <c r="AEM500" s="16"/>
      <c r="AEN500" s="16"/>
      <c r="AEO500" s="16"/>
      <c r="AEP500" s="18"/>
      <c r="AEQ500" s="6"/>
      <c r="AER500" s="15"/>
      <c r="AES500" s="16"/>
      <c r="AET500" s="16"/>
      <c r="AEU500" s="16"/>
      <c r="AEV500" s="18"/>
      <c r="AEW500" s="6"/>
      <c r="AEX500" s="15"/>
      <c r="AEY500" s="16"/>
      <c r="AEZ500" s="16"/>
      <c r="AFA500" s="16"/>
      <c r="AFB500" s="18"/>
      <c r="AFC500" s="6"/>
      <c r="AFD500" s="15"/>
      <c r="AFE500" s="16"/>
      <c r="AFF500" s="16"/>
      <c r="AFG500" s="16"/>
      <c r="AFH500" s="18"/>
      <c r="AFI500" s="6"/>
      <c r="AFJ500" s="15"/>
      <c r="AFK500" s="16"/>
      <c r="AFL500" s="16"/>
      <c r="AFM500" s="16"/>
      <c r="AFN500" s="18"/>
      <c r="AFO500" s="6"/>
      <c r="AFP500" s="15"/>
      <c r="AFQ500" s="16"/>
      <c r="AFR500" s="16"/>
      <c r="AFS500" s="16"/>
      <c r="AFT500" s="18"/>
      <c r="AFU500" s="6"/>
      <c r="AFV500" s="15"/>
      <c r="AFW500" s="16"/>
      <c r="AFX500" s="16"/>
      <c r="AFY500" s="16"/>
      <c r="AFZ500" s="18"/>
      <c r="AGA500" s="6"/>
      <c r="AGB500" s="15"/>
      <c r="AGC500" s="16"/>
      <c r="AGD500" s="16"/>
      <c r="AGE500" s="16"/>
      <c r="AGF500" s="18"/>
      <c r="AGG500" s="6"/>
      <c r="AGH500" s="15"/>
      <c r="AGI500" s="16"/>
      <c r="AGJ500" s="16"/>
      <c r="AGK500" s="16"/>
      <c r="AGL500" s="18"/>
      <c r="AGM500" s="6"/>
      <c r="AGN500" s="15"/>
      <c r="AGO500" s="16"/>
      <c r="AGP500" s="16"/>
      <c r="AGQ500" s="16"/>
      <c r="AGR500" s="18"/>
      <c r="AGS500" s="6"/>
      <c r="AGT500" s="15"/>
      <c r="AGU500" s="16"/>
      <c r="AGV500" s="16"/>
      <c r="AGW500" s="16"/>
      <c r="AGX500" s="18"/>
      <c r="AGY500" s="6"/>
      <c r="AGZ500" s="15"/>
      <c r="AHA500" s="16"/>
      <c r="AHB500" s="16"/>
      <c r="AHC500" s="16"/>
      <c r="AHD500" s="18"/>
      <c r="AHE500" s="6"/>
      <c r="AHF500" s="15"/>
      <c r="AHG500" s="16"/>
      <c r="AHH500" s="16"/>
      <c r="AHI500" s="16"/>
      <c r="AHJ500" s="18"/>
      <c r="AHK500" s="6"/>
      <c r="AHL500" s="15"/>
      <c r="AHM500" s="16"/>
      <c r="AHN500" s="16"/>
      <c r="AHO500" s="16"/>
      <c r="AHP500" s="18"/>
      <c r="AHQ500" s="6"/>
      <c r="AHR500" s="15"/>
      <c r="AHS500" s="16"/>
      <c r="AHT500" s="16"/>
      <c r="AHU500" s="16"/>
      <c r="AHV500" s="18"/>
      <c r="AHW500" s="6"/>
      <c r="AHX500" s="15"/>
      <c r="AHY500" s="16"/>
      <c r="AHZ500" s="16"/>
      <c r="AIA500" s="16"/>
      <c r="AIB500" s="18"/>
      <c r="AIC500" s="6"/>
      <c r="AID500" s="15"/>
      <c r="AIE500" s="16"/>
      <c r="AIF500" s="16"/>
      <c r="AIG500" s="16"/>
      <c r="AIH500" s="18"/>
      <c r="AII500" s="6"/>
      <c r="AIJ500" s="15"/>
      <c r="AIK500" s="16"/>
      <c r="AIL500" s="16"/>
      <c r="AIM500" s="16"/>
      <c r="AIN500" s="18"/>
      <c r="AIO500" s="6"/>
      <c r="AIP500" s="15"/>
      <c r="AIQ500" s="16"/>
      <c r="AIR500" s="16"/>
      <c r="AIS500" s="16"/>
      <c r="AIT500" s="18"/>
      <c r="AIU500" s="6"/>
      <c r="AIV500" s="15"/>
      <c r="AIW500" s="16"/>
      <c r="AIX500" s="16"/>
      <c r="AIY500" s="16"/>
      <c r="AIZ500" s="18"/>
      <c r="AJA500" s="6"/>
      <c r="AJB500" s="15"/>
      <c r="AJC500" s="16"/>
      <c r="AJD500" s="16"/>
      <c r="AJE500" s="16"/>
      <c r="AJF500" s="18"/>
      <c r="AJG500" s="6"/>
      <c r="AJH500" s="15"/>
      <c r="AJI500" s="16"/>
      <c r="AJJ500" s="16"/>
      <c r="AJK500" s="16"/>
      <c r="AJL500" s="18"/>
      <c r="AJM500" s="6"/>
      <c r="AJN500" s="15"/>
      <c r="AJO500" s="16"/>
      <c r="AJP500" s="16"/>
      <c r="AJQ500" s="16"/>
      <c r="AJR500" s="18"/>
      <c r="AJS500" s="6"/>
      <c r="AJT500" s="15"/>
      <c r="AJU500" s="16"/>
      <c r="AJV500" s="16"/>
      <c r="AJW500" s="16"/>
      <c r="AJX500" s="18"/>
      <c r="AJY500" s="6"/>
      <c r="AJZ500" s="15"/>
      <c r="AKA500" s="16"/>
      <c r="AKB500" s="16"/>
      <c r="AKC500" s="16"/>
      <c r="AKD500" s="18"/>
      <c r="AKE500" s="6"/>
      <c r="AKF500" s="15"/>
      <c r="AKG500" s="16"/>
      <c r="AKH500" s="16"/>
      <c r="AKI500" s="16"/>
      <c r="AKJ500" s="18"/>
      <c r="AKK500" s="6"/>
      <c r="AKL500" s="15"/>
      <c r="AKM500" s="16"/>
      <c r="AKN500" s="16"/>
      <c r="AKO500" s="16"/>
      <c r="AKP500" s="18"/>
      <c r="AKQ500" s="6"/>
      <c r="AKR500" s="15"/>
      <c r="AKS500" s="16"/>
      <c r="AKT500" s="16"/>
      <c r="AKU500" s="16"/>
      <c r="AKV500" s="18"/>
      <c r="AKW500" s="6"/>
      <c r="AKX500" s="15"/>
      <c r="AKY500" s="16"/>
      <c r="AKZ500" s="16"/>
      <c r="ALA500" s="16"/>
      <c r="ALB500" s="18"/>
      <c r="ALC500" s="6"/>
      <c r="ALD500" s="15"/>
      <c r="ALE500" s="16"/>
      <c r="ALF500" s="16"/>
      <c r="ALG500" s="16"/>
      <c r="ALH500" s="18"/>
      <c r="ALI500" s="6"/>
      <c r="ALJ500" s="15"/>
      <c r="ALK500" s="16"/>
      <c r="ALL500" s="16"/>
      <c r="ALM500" s="16"/>
      <c r="ALN500" s="18"/>
      <c r="ALO500" s="6"/>
      <c r="ALP500" s="15"/>
      <c r="ALQ500" s="16"/>
      <c r="ALR500" s="16"/>
      <c r="ALS500" s="16"/>
      <c r="ALT500" s="18"/>
      <c r="ALU500" s="6"/>
      <c r="ALV500" s="15"/>
      <c r="ALW500" s="16"/>
      <c r="ALX500" s="16"/>
      <c r="ALY500" s="16"/>
      <c r="ALZ500" s="18"/>
      <c r="AMA500" s="6"/>
      <c r="AMB500" s="15"/>
      <c r="AMC500" s="16"/>
      <c r="AMD500" s="16"/>
      <c r="AME500" s="16"/>
      <c r="AMF500" s="18"/>
      <c r="AMG500" s="6"/>
      <c r="AMH500" s="15"/>
      <c r="AMI500" s="16"/>
      <c r="AMJ500" s="16"/>
      <c r="AMK500" s="16"/>
      <c r="AML500" s="18"/>
      <c r="AMM500" s="6"/>
      <c r="AMN500" s="15"/>
      <c r="AMO500" s="16"/>
      <c r="AMP500" s="16"/>
      <c r="AMQ500" s="16"/>
      <c r="AMR500" s="18"/>
      <c r="AMS500" s="6"/>
      <c r="AMT500" s="15"/>
      <c r="AMU500" s="16"/>
      <c r="AMV500" s="16"/>
      <c r="AMW500" s="16"/>
      <c r="AMX500" s="18"/>
      <c r="AMY500" s="6"/>
      <c r="AMZ500" s="15"/>
      <c r="ANA500" s="16"/>
      <c r="ANB500" s="16"/>
      <c r="ANC500" s="16"/>
      <c r="AND500" s="18"/>
      <c r="ANE500" s="6"/>
      <c r="ANF500" s="15"/>
      <c r="ANG500" s="16"/>
      <c r="ANH500" s="16"/>
      <c r="ANI500" s="16"/>
      <c r="ANJ500" s="18"/>
      <c r="ANK500" s="6"/>
      <c r="ANL500" s="15"/>
      <c r="ANM500" s="16"/>
      <c r="ANN500" s="16"/>
      <c r="ANO500" s="16"/>
      <c r="ANP500" s="18"/>
      <c r="ANQ500" s="6"/>
      <c r="ANR500" s="15"/>
      <c r="ANS500" s="16"/>
      <c r="ANT500" s="16"/>
      <c r="ANU500" s="16"/>
      <c r="ANV500" s="18"/>
      <c r="ANW500" s="6"/>
      <c r="ANX500" s="15"/>
      <c r="ANY500" s="16"/>
      <c r="ANZ500" s="16"/>
      <c r="AOA500" s="16"/>
      <c r="AOB500" s="18"/>
      <c r="AOC500" s="6"/>
      <c r="AOD500" s="15"/>
      <c r="AOE500" s="16"/>
      <c r="AOF500" s="16"/>
      <c r="AOG500" s="16"/>
      <c r="AOH500" s="18"/>
      <c r="AOI500" s="6"/>
      <c r="AOJ500" s="15"/>
      <c r="AOK500" s="16"/>
      <c r="AOL500" s="16"/>
      <c r="AOM500" s="16"/>
      <c r="AON500" s="18"/>
      <c r="AOO500" s="6"/>
      <c r="AOP500" s="15"/>
      <c r="AOQ500" s="16"/>
      <c r="AOR500" s="16"/>
      <c r="AOS500" s="16"/>
      <c r="AOT500" s="18"/>
      <c r="AOU500" s="6"/>
      <c r="AOV500" s="15"/>
      <c r="AOW500" s="16"/>
      <c r="AOX500" s="16"/>
      <c r="AOY500" s="16"/>
      <c r="AOZ500" s="18"/>
      <c r="APA500" s="6"/>
      <c r="APB500" s="15"/>
      <c r="APC500" s="16"/>
      <c r="APD500" s="16"/>
      <c r="APE500" s="16"/>
      <c r="APF500" s="18"/>
      <c r="APG500" s="6"/>
      <c r="APH500" s="15"/>
      <c r="API500" s="16"/>
      <c r="APJ500" s="16"/>
      <c r="APK500" s="16"/>
      <c r="APL500" s="18"/>
      <c r="APM500" s="6"/>
      <c r="APN500" s="15"/>
      <c r="APO500" s="16"/>
      <c r="APP500" s="16"/>
      <c r="APQ500" s="16"/>
      <c r="APR500" s="18"/>
      <c r="APS500" s="6"/>
      <c r="APT500" s="15"/>
      <c r="APU500" s="16"/>
      <c r="APV500" s="16"/>
      <c r="APW500" s="16"/>
      <c r="APX500" s="18"/>
      <c r="APY500" s="6"/>
      <c r="APZ500" s="15"/>
      <c r="AQA500" s="16"/>
      <c r="AQB500" s="16"/>
      <c r="AQC500" s="16"/>
      <c r="AQD500" s="18"/>
      <c r="AQE500" s="6"/>
      <c r="AQF500" s="15"/>
      <c r="AQG500" s="16"/>
      <c r="AQH500" s="16"/>
      <c r="AQI500" s="16"/>
      <c r="AQJ500" s="18"/>
      <c r="AQK500" s="6"/>
      <c r="AQL500" s="15"/>
      <c r="AQM500" s="16"/>
      <c r="AQN500" s="16"/>
      <c r="AQO500" s="16"/>
      <c r="AQP500" s="18"/>
      <c r="AQQ500" s="6"/>
      <c r="AQR500" s="15"/>
      <c r="AQS500" s="16"/>
      <c r="AQT500" s="16"/>
      <c r="AQU500" s="16"/>
      <c r="AQV500" s="18"/>
      <c r="AQW500" s="6"/>
      <c r="AQX500" s="15"/>
      <c r="AQY500" s="16"/>
      <c r="AQZ500" s="16"/>
      <c r="ARA500" s="16"/>
      <c r="ARB500" s="18"/>
      <c r="ARC500" s="6"/>
      <c r="ARD500" s="15"/>
      <c r="ARE500" s="16"/>
      <c r="ARF500" s="16"/>
      <c r="ARG500" s="16"/>
      <c r="ARH500" s="18"/>
      <c r="ARI500" s="6"/>
      <c r="ARJ500" s="15"/>
      <c r="ARK500" s="16"/>
      <c r="ARL500" s="16"/>
      <c r="ARM500" s="16"/>
      <c r="ARN500" s="18"/>
      <c r="ARO500" s="6"/>
      <c r="ARP500" s="15"/>
      <c r="ARQ500" s="16"/>
      <c r="ARR500" s="16"/>
      <c r="ARS500" s="16"/>
      <c r="ART500" s="18"/>
      <c r="ARU500" s="6"/>
      <c r="ARV500" s="15"/>
      <c r="ARW500" s="16"/>
      <c r="ARX500" s="16"/>
      <c r="ARY500" s="16"/>
      <c r="ARZ500" s="18"/>
      <c r="ASA500" s="6"/>
      <c r="ASB500" s="15"/>
      <c r="ASC500" s="16"/>
      <c r="ASD500" s="16"/>
      <c r="ASE500" s="16"/>
      <c r="ASF500" s="18"/>
      <c r="ASG500" s="6"/>
      <c r="ASH500" s="15"/>
      <c r="ASI500" s="16"/>
      <c r="ASJ500" s="16"/>
      <c r="ASK500" s="16"/>
      <c r="ASL500" s="18"/>
      <c r="ASM500" s="6"/>
      <c r="ASN500" s="15"/>
      <c r="ASO500" s="16"/>
      <c r="ASP500" s="16"/>
      <c r="ASQ500" s="16"/>
      <c r="ASR500" s="18"/>
      <c r="ASS500" s="6"/>
      <c r="AST500" s="15"/>
      <c r="ASU500" s="16"/>
      <c r="ASV500" s="16"/>
      <c r="ASW500" s="16"/>
      <c r="ASX500" s="18"/>
      <c r="ASY500" s="6"/>
      <c r="ASZ500" s="15"/>
      <c r="ATA500" s="16"/>
      <c r="ATB500" s="16"/>
      <c r="ATC500" s="16"/>
      <c r="ATD500" s="18"/>
      <c r="ATE500" s="6"/>
      <c r="ATF500" s="15"/>
      <c r="ATG500" s="16"/>
      <c r="ATH500" s="16"/>
      <c r="ATI500" s="16"/>
      <c r="ATJ500" s="18"/>
      <c r="ATK500" s="6"/>
      <c r="ATL500" s="15"/>
      <c r="ATM500" s="16"/>
      <c r="ATN500" s="16"/>
      <c r="ATO500" s="16"/>
      <c r="ATP500" s="18"/>
      <c r="ATQ500" s="6"/>
      <c r="ATR500" s="15"/>
      <c r="ATS500" s="16"/>
      <c r="ATT500" s="16"/>
      <c r="ATU500" s="16"/>
      <c r="ATV500" s="18"/>
      <c r="ATW500" s="6"/>
      <c r="ATX500" s="15"/>
      <c r="ATY500" s="16"/>
      <c r="ATZ500" s="16"/>
      <c r="AUA500" s="16"/>
      <c r="AUB500" s="18"/>
      <c r="AUC500" s="6"/>
      <c r="AUD500" s="15"/>
      <c r="AUE500" s="16"/>
      <c r="AUF500" s="16"/>
      <c r="AUG500" s="16"/>
      <c r="AUH500" s="18"/>
      <c r="AUI500" s="6"/>
      <c r="AUJ500" s="15"/>
      <c r="AUK500" s="16"/>
      <c r="AUL500" s="16"/>
      <c r="AUM500" s="16"/>
      <c r="AUN500" s="18"/>
      <c r="AUO500" s="6"/>
      <c r="AUP500" s="15"/>
      <c r="AUQ500" s="16"/>
      <c r="AUR500" s="16"/>
      <c r="AUS500" s="16"/>
      <c r="AUT500" s="18"/>
      <c r="AUU500" s="6"/>
      <c r="AUV500" s="15"/>
      <c r="AUW500" s="16"/>
      <c r="AUX500" s="16"/>
      <c r="AUY500" s="16"/>
      <c r="AUZ500" s="18"/>
      <c r="AVA500" s="6"/>
      <c r="AVB500" s="15"/>
      <c r="AVC500" s="16"/>
      <c r="AVD500" s="16"/>
      <c r="AVE500" s="16"/>
      <c r="AVF500" s="18"/>
      <c r="AVG500" s="6"/>
      <c r="AVH500" s="15"/>
      <c r="AVI500" s="16"/>
      <c r="AVJ500" s="16"/>
      <c r="AVK500" s="16"/>
      <c r="AVL500" s="18"/>
      <c r="AVM500" s="6"/>
      <c r="AVN500" s="15"/>
      <c r="AVO500" s="16"/>
      <c r="AVP500" s="16"/>
      <c r="AVQ500" s="16"/>
      <c r="AVR500" s="18"/>
      <c r="AVS500" s="6"/>
      <c r="AVT500" s="15"/>
      <c r="AVU500" s="16"/>
      <c r="AVV500" s="16"/>
      <c r="AVW500" s="16"/>
      <c r="AVX500" s="18"/>
      <c r="AVY500" s="6"/>
      <c r="AVZ500" s="15"/>
      <c r="AWA500" s="16"/>
      <c r="AWB500" s="16"/>
      <c r="AWC500" s="16"/>
      <c r="AWD500" s="18"/>
      <c r="AWE500" s="6"/>
      <c r="AWF500" s="15"/>
      <c r="AWG500" s="16"/>
      <c r="AWH500" s="16"/>
      <c r="AWI500" s="16"/>
      <c r="AWJ500" s="18"/>
      <c r="AWK500" s="6"/>
      <c r="AWL500" s="15"/>
      <c r="AWM500" s="16"/>
      <c r="AWN500" s="16"/>
      <c r="AWO500" s="16"/>
      <c r="AWP500" s="18"/>
      <c r="AWQ500" s="6"/>
      <c r="AWR500" s="15"/>
      <c r="AWS500" s="16"/>
      <c r="AWT500" s="16"/>
      <c r="AWU500" s="16"/>
      <c r="AWV500" s="18"/>
      <c r="AWW500" s="6"/>
      <c r="AWX500" s="15"/>
      <c r="AWY500" s="16"/>
      <c r="AWZ500" s="16"/>
      <c r="AXA500" s="16"/>
      <c r="AXB500" s="18"/>
      <c r="AXC500" s="6"/>
      <c r="AXD500" s="15"/>
      <c r="AXE500" s="16"/>
      <c r="AXF500" s="16"/>
      <c r="AXG500" s="16"/>
      <c r="AXH500" s="18"/>
      <c r="AXI500" s="6"/>
      <c r="AXJ500" s="15"/>
      <c r="AXK500" s="16"/>
      <c r="AXL500" s="16"/>
      <c r="AXM500" s="16"/>
      <c r="AXN500" s="18"/>
      <c r="AXO500" s="6"/>
      <c r="AXP500" s="15"/>
      <c r="AXQ500" s="16"/>
      <c r="AXR500" s="16"/>
      <c r="AXS500" s="16"/>
      <c r="AXT500" s="18"/>
      <c r="AXU500" s="6"/>
      <c r="AXV500" s="15"/>
      <c r="AXW500" s="16"/>
      <c r="AXX500" s="16"/>
      <c r="AXY500" s="16"/>
      <c r="AXZ500" s="18"/>
      <c r="AYA500" s="6"/>
      <c r="AYB500" s="15"/>
      <c r="AYC500" s="16"/>
      <c r="AYD500" s="16"/>
      <c r="AYE500" s="16"/>
      <c r="AYF500" s="18"/>
      <c r="AYG500" s="6"/>
      <c r="AYH500" s="15"/>
      <c r="AYI500" s="16"/>
      <c r="AYJ500" s="16"/>
      <c r="AYK500" s="16"/>
      <c r="AYL500" s="18"/>
      <c r="AYM500" s="6"/>
      <c r="AYN500" s="15"/>
      <c r="AYO500" s="16"/>
      <c r="AYP500" s="16"/>
      <c r="AYQ500" s="16"/>
      <c r="AYR500" s="18"/>
      <c r="AYS500" s="6"/>
      <c r="AYT500" s="15"/>
      <c r="AYU500" s="16"/>
      <c r="AYV500" s="16"/>
      <c r="AYW500" s="16"/>
      <c r="AYX500" s="18"/>
      <c r="AYY500" s="6"/>
      <c r="AYZ500" s="15"/>
      <c r="AZA500" s="16"/>
      <c r="AZB500" s="16"/>
      <c r="AZC500" s="16"/>
      <c r="AZD500" s="18"/>
      <c r="AZE500" s="6"/>
      <c r="AZF500" s="15"/>
      <c r="AZG500" s="16"/>
      <c r="AZH500" s="16"/>
      <c r="AZI500" s="16"/>
      <c r="AZJ500" s="18"/>
      <c r="AZK500" s="6"/>
      <c r="AZL500" s="15"/>
      <c r="AZM500" s="16"/>
      <c r="AZN500" s="16"/>
      <c r="AZO500" s="16"/>
      <c r="AZP500" s="18"/>
      <c r="AZQ500" s="6"/>
      <c r="AZR500" s="15"/>
      <c r="AZS500" s="16"/>
      <c r="AZT500" s="16"/>
      <c r="AZU500" s="16"/>
      <c r="AZV500" s="18"/>
      <c r="AZW500" s="6"/>
      <c r="AZX500" s="15"/>
      <c r="AZY500" s="16"/>
      <c r="AZZ500" s="16"/>
      <c r="BAA500" s="16"/>
      <c r="BAB500" s="18"/>
      <c r="BAC500" s="6"/>
      <c r="BAD500" s="15"/>
      <c r="BAE500" s="16"/>
      <c r="BAF500" s="16"/>
      <c r="BAG500" s="16"/>
      <c r="BAH500" s="18"/>
      <c r="BAI500" s="6"/>
      <c r="BAJ500" s="15"/>
      <c r="BAK500" s="16"/>
      <c r="BAL500" s="16"/>
      <c r="BAM500" s="16"/>
      <c r="BAN500" s="18"/>
      <c r="BAO500" s="6"/>
      <c r="BAP500" s="15"/>
      <c r="BAQ500" s="16"/>
      <c r="BAR500" s="16"/>
      <c r="BAS500" s="16"/>
      <c r="BAT500" s="18"/>
      <c r="BAU500" s="6"/>
      <c r="BAV500" s="15"/>
      <c r="BAW500" s="16"/>
      <c r="BAX500" s="16"/>
      <c r="BAY500" s="16"/>
      <c r="BAZ500" s="18"/>
      <c r="BBA500" s="6"/>
      <c r="BBB500" s="15"/>
      <c r="BBC500" s="16"/>
      <c r="BBD500" s="16"/>
      <c r="BBE500" s="16"/>
      <c r="BBF500" s="18"/>
      <c r="BBG500" s="6"/>
      <c r="BBH500" s="15"/>
      <c r="BBI500" s="16"/>
      <c r="BBJ500" s="16"/>
      <c r="BBK500" s="16"/>
      <c r="BBL500" s="18"/>
      <c r="BBM500" s="6"/>
      <c r="BBN500" s="15"/>
      <c r="BBO500" s="16"/>
      <c r="BBP500" s="16"/>
      <c r="BBQ500" s="16"/>
      <c r="BBR500" s="18"/>
      <c r="BBS500" s="6"/>
      <c r="BBT500" s="15"/>
      <c r="BBU500" s="16"/>
      <c r="BBV500" s="16"/>
      <c r="BBW500" s="16"/>
      <c r="BBX500" s="18"/>
      <c r="BBY500" s="6"/>
      <c r="BBZ500" s="15"/>
      <c r="BCA500" s="16"/>
      <c r="BCB500" s="16"/>
      <c r="BCC500" s="16"/>
      <c r="BCD500" s="18"/>
      <c r="BCE500" s="6"/>
      <c r="BCF500" s="15"/>
      <c r="BCG500" s="16"/>
      <c r="BCH500" s="16"/>
      <c r="BCI500" s="16"/>
      <c r="BCJ500" s="18"/>
      <c r="BCK500" s="6"/>
      <c r="BCL500" s="15"/>
      <c r="BCM500" s="16"/>
      <c r="BCN500" s="16"/>
      <c r="BCO500" s="16"/>
      <c r="BCP500" s="18"/>
      <c r="BCQ500" s="6"/>
      <c r="BCR500" s="15"/>
      <c r="BCS500" s="16"/>
      <c r="BCT500" s="16"/>
      <c r="BCU500" s="16"/>
      <c r="BCV500" s="18"/>
      <c r="BCW500" s="6"/>
      <c r="BCX500" s="15"/>
      <c r="BCY500" s="16"/>
      <c r="BCZ500" s="16"/>
      <c r="BDA500" s="16"/>
      <c r="BDB500" s="18"/>
      <c r="BDC500" s="6"/>
      <c r="BDD500" s="15"/>
      <c r="BDE500" s="16"/>
      <c r="BDF500" s="16"/>
      <c r="BDG500" s="16"/>
      <c r="BDH500" s="18"/>
      <c r="BDI500" s="6"/>
      <c r="BDJ500" s="15"/>
      <c r="BDK500" s="16"/>
      <c r="BDL500" s="16"/>
      <c r="BDM500" s="16"/>
      <c r="BDN500" s="18"/>
      <c r="BDO500" s="6"/>
      <c r="BDP500" s="15"/>
      <c r="BDQ500" s="16"/>
      <c r="BDR500" s="16"/>
      <c r="BDS500" s="16"/>
      <c r="BDT500" s="18"/>
      <c r="BDU500" s="6"/>
      <c r="BDV500" s="15"/>
      <c r="BDW500" s="16"/>
      <c r="BDX500" s="16"/>
      <c r="BDY500" s="16"/>
      <c r="BDZ500" s="18"/>
      <c r="BEA500" s="6"/>
      <c r="BEB500" s="15"/>
      <c r="BEC500" s="16"/>
      <c r="BED500" s="16"/>
      <c r="BEE500" s="16"/>
      <c r="BEF500" s="18"/>
      <c r="BEG500" s="6"/>
      <c r="BEH500" s="15"/>
      <c r="BEI500" s="16"/>
      <c r="BEJ500" s="16"/>
      <c r="BEK500" s="16"/>
      <c r="BEL500" s="18"/>
      <c r="BEM500" s="6"/>
      <c r="BEN500" s="15"/>
      <c r="BEO500" s="16"/>
      <c r="BEP500" s="16"/>
      <c r="BEQ500" s="16"/>
      <c r="BER500" s="18"/>
      <c r="BES500" s="6"/>
      <c r="BET500" s="15"/>
      <c r="BEU500" s="16"/>
      <c r="BEV500" s="16"/>
      <c r="BEW500" s="16"/>
      <c r="BEX500" s="18"/>
      <c r="BEY500" s="6"/>
      <c r="BEZ500" s="15"/>
      <c r="BFA500" s="16"/>
      <c r="BFB500" s="16"/>
      <c r="BFC500" s="16"/>
      <c r="BFD500" s="18"/>
      <c r="BFE500" s="6"/>
      <c r="BFF500" s="15"/>
      <c r="BFG500" s="16"/>
      <c r="BFH500" s="16"/>
      <c r="BFI500" s="16"/>
      <c r="BFJ500" s="18"/>
      <c r="BFK500" s="6"/>
      <c r="BFL500" s="15"/>
      <c r="BFM500" s="16"/>
      <c r="BFN500" s="16"/>
      <c r="BFO500" s="16"/>
      <c r="BFP500" s="18"/>
      <c r="BFQ500" s="6"/>
      <c r="BFR500" s="15"/>
      <c r="BFS500" s="16"/>
      <c r="BFT500" s="16"/>
      <c r="BFU500" s="16"/>
      <c r="BFV500" s="18"/>
      <c r="BFW500" s="6"/>
      <c r="BFX500" s="15"/>
      <c r="BFY500" s="16"/>
      <c r="BFZ500" s="16"/>
      <c r="BGA500" s="16"/>
      <c r="BGB500" s="18"/>
      <c r="BGC500" s="6"/>
      <c r="BGD500" s="15"/>
      <c r="BGE500" s="16"/>
      <c r="BGF500" s="16"/>
      <c r="BGG500" s="16"/>
      <c r="BGH500" s="18"/>
      <c r="BGI500" s="6"/>
      <c r="BGJ500" s="15"/>
      <c r="BGK500" s="16"/>
      <c r="BGL500" s="16"/>
      <c r="BGM500" s="16"/>
      <c r="BGN500" s="18"/>
      <c r="BGO500" s="6"/>
      <c r="BGP500" s="15"/>
      <c r="BGQ500" s="16"/>
      <c r="BGR500" s="16"/>
      <c r="BGS500" s="16"/>
      <c r="BGT500" s="18"/>
      <c r="BGU500" s="6"/>
      <c r="BGV500" s="15"/>
      <c r="BGW500" s="16"/>
      <c r="BGX500" s="16"/>
      <c r="BGY500" s="16"/>
      <c r="BGZ500" s="18"/>
      <c r="BHA500" s="6"/>
      <c r="BHB500" s="15"/>
      <c r="BHC500" s="16"/>
      <c r="BHD500" s="16"/>
      <c r="BHE500" s="16"/>
      <c r="BHF500" s="18"/>
      <c r="BHG500" s="6"/>
      <c r="BHH500" s="15"/>
      <c r="BHI500" s="16"/>
      <c r="BHJ500" s="16"/>
      <c r="BHK500" s="16"/>
      <c r="BHL500" s="18"/>
      <c r="BHM500" s="6"/>
      <c r="BHN500" s="15"/>
      <c r="BHO500" s="16"/>
      <c r="BHP500" s="16"/>
      <c r="BHQ500" s="16"/>
      <c r="BHR500" s="18"/>
      <c r="BHS500" s="6"/>
      <c r="BHT500" s="15"/>
      <c r="BHU500" s="16"/>
      <c r="BHV500" s="16"/>
      <c r="BHW500" s="16"/>
      <c r="BHX500" s="18"/>
      <c r="BHY500" s="6"/>
      <c r="BHZ500" s="15"/>
      <c r="BIA500" s="16"/>
      <c r="BIB500" s="16"/>
      <c r="BIC500" s="16"/>
      <c r="BID500" s="18"/>
      <c r="BIE500" s="6"/>
      <c r="BIF500" s="15"/>
      <c r="BIG500" s="16"/>
      <c r="BIH500" s="16"/>
      <c r="BII500" s="16"/>
      <c r="BIJ500" s="18"/>
      <c r="BIK500" s="6"/>
      <c r="BIL500" s="15"/>
      <c r="BIM500" s="16"/>
      <c r="BIN500" s="16"/>
      <c r="BIO500" s="16"/>
      <c r="BIP500" s="18"/>
      <c r="BIQ500" s="6"/>
      <c r="BIR500" s="15"/>
      <c r="BIS500" s="16"/>
      <c r="BIT500" s="16"/>
      <c r="BIU500" s="16"/>
      <c r="BIV500" s="18"/>
      <c r="BIW500" s="6"/>
      <c r="BIX500" s="15"/>
      <c r="BIY500" s="16"/>
      <c r="BIZ500" s="16"/>
      <c r="BJA500" s="16"/>
      <c r="BJB500" s="18"/>
      <c r="BJC500" s="6"/>
      <c r="BJD500" s="15"/>
      <c r="BJE500" s="16"/>
      <c r="BJF500" s="16"/>
      <c r="BJG500" s="16"/>
      <c r="BJH500" s="18"/>
      <c r="BJI500" s="6"/>
      <c r="BJJ500" s="15"/>
      <c r="BJK500" s="16"/>
      <c r="BJL500" s="16"/>
      <c r="BJM500" s="16"/>
      <c r="BJN500" s="18"/>
      <c r="BJO500" s="6"/>
      <c r="BJP500" s="15"/>
      <c r="BJQ500" s="16"/>
      <c r="BJR500" s="16"/>
      <c r="BJS500" s="16"/>
      <c r="BJT500" s="18"/>
      <c r="BJU500" s="6"/>
      <c r="BJV500" s="15"/>
      <c r="BJW500" s="16"/>
      <c r="BJX500" s="16"/>
      <c r="BJY500" s="16"/>
      <c r="BJZ500" s="18"/>
      <c r="BKA500" s="6"/>
      <c r="BKB500" s="15"/>
      <c r="BKC500" s="16"/>
      <c r="BKD500" s="16"/>
      <c r="BKE500" s="16"/>
      <c r="BKF500" s="18"/>
      <c r="BKG500" s="6"/>
      <c r="BKH500" s="15"/>
      <c r="BKI500" s="16"/>
      <c r="BKJ500" s="16"/>
      <c r="BKK500" s="16"/>
      <c r="BKL500" s="18"/>
      <c r="BKM500" s="6"/>
      <c r="BKN500" s="15"/>
      <c r="BKO500" s="16"/>
      <c r="BKP500" s="16"/>
      <c r="BKQ500" s="16"/>
      <c r="BKR500" s="18"/>
      <c r="BKS500" s="6"/>
      <c r="BKT500" s="15"/>
      <c r="BKU500" s="16"/>
      <c r="BKV500" s="16"/>
      <c r="BKW500" s="16"/>
      <c r="BKX500" s="18"/>
      <c r="BKY500" s="6"/>
      <c r="BKZ500" s="15"/>
      <c r="BLA500" s="16"/>
      <c r="BLB500" s="16"/>
      <c r="BLC500" s="16"/>
      <c r="BLD500" s="18"/>
      <c r="BLE500" s="6"/>
      <c r="BLF500" s="15"/>
      <c r="BLG500" s="16"/>
      <c r="BLH500" s="16"/>
      <c r="BLI500" s="16"/>
      <c r="BLJ500" s="18"/>
      <c r="BLK500" s="6"/>
      <c r="BLL500" s="15"/>
      <c r="BLM500" s="16"/>
      <c r="BLN500" s="16"/>
      <c r="BLO500" s="16"/>
      <c r="BLP500" s="18"/>
      <c r="BLQ500" s="6"/>
      <c r="BLR500" s="15"/>
      <c r="BLS500" s="16"/>
      <c r="BLT500" s="16"/>
      <c r="BLU500" s="16"/>
      <c r="BLV500" s="18"/>
      <c r="BLW500" s="6"/>
      <c r="BLX500" s="15"/>
      <c r="BLY500" s="16"/>
      <c r="BLZ500" s="16"/>
      <c r="BMA500" s="16"/>
      <c r="BMB500" s="18"/>
      <c r="BMC500" s="6"/>
      <c r="BMD500" s="15"/>
      <c r="BME500" s="16"/>
      <c r="BMF500" s="16"/>
      <c r="BMG500" s="16"/>
      <c r="BMH500" s="18"/>
      <c r="BMI500" s="6"/>
      <c r="BMJ500" s="15"/>
      <c r="BMK500" s="16"/>
      <c r="BML500" s="16"/>
      <c r="BMM500" s="16"/>
      <c r="BMN500" s="18"/>
      <c r="BMO500" s="6"/>
      <c r="BMP500" s="15"/>
      <c r="BMQ500" s="16"/>
      <c r="BMR500" s="16"/>
      <c r="BMS500" s="16"/>
      <c r="BMT500" s="18"/>
      <c r="BMU500" s="6"/>
      <c r="BMV500" s="15"/>
      <c r="BMW500" s="16"/>
      <c r="BMX500" s="16"/>
      <c r="BMY500" s="16"/>
      <c r="BMZ500" s="18"/>
      <c r="BNA500" s="6"/>
      <c r="BNB500" s="15"/>
      <c r="BNC500" s="16"/>
      <c r="BND500" s="16"/>
      <c r="BNE500" s="16"/>
      <c r="BNF500" s="18"/>
      <c r="BNG500" s="6"/>
      <c r="BNH500" s="15"/>
      <c r="BNI500" s="16"/>
      <c r="BNJ500" s="16"/>
      <c r="BNK500" s="16"/>
      <c r="BNL500" s="18"/>
      <c r="BNM500" s="6"/>
      <c r="BNN500" s="15"/>
      <c r="BNO500" s="16"/>
      <c r="BNP500" s="16"/>
      <c r="BNQ500" s="16"/>
      <c r="BNR500" s="18"/>
      <c r="BNS500" s="6"/>
      <c r="BNT500" s="15"/>
      <c r="BNU500" s="16"/>
      <c r="BNV500" s="16"/>
      <c r="BNW500" s="16"/>
      <c r="BNX500" s="18"/>
      <c r="BNY500" s="6"/>
      <c r="BNZ500" s="15"/>
      <c r="BOA500" s="16"/>
      <c r="BOB500" s="16"/>
      <c r="BOC500" s="16"/>
      <c r="BOD500" s="18"/>
      <c r="BOE500" s="6"/>
      <c r="BOF500" s="15"/>
      <c r="BOG500" s="16"/>
      <c r="BOH500" s="16"/>
      <c r="BOI500" s="16"/>
      <c r="BOJ500" s="18"/>
      <c r="BOK500" s="6"/>
      <c r="BOL500" s="15"/>
      <c r="BOM500" s="16"/>
      <c r="BON500" s="16"/>
      <c r="BOO500" s="16"/>
      <c r="BOP500" s="18"/>
      <c r="BOQ500" s="6"/>
      <c r="BOR500" s="15"/>
      <c r="BOS500" s="16"/>
      <c r="BOT500" s="16"/>
      <c r="BOU500" s="16"/>
      <c r="BOV500" s="18"/>
      <c r="BOW500" s="6"/>
      <c r="BOX500" s="15"/>
      <c r="BOY500" s="16"/>
      <c r="BOZ500" s="16"/>
      <c r="BPA500" s="16"/>
      <c r="BPB500" s="18"/>
      <c r="BPC500" s="6"/>
      <c r="BPD500" s="15"/>
      <c r="BPE500" s="16"/>
      <c r="BPF500" s="16"/>
      <c r="BPG500" s="16"/>
      <c r="BPH500" s="18"/>
      <c r="BPI500" s="6"/>
      <c r="BPJ500" s="15"/>
      <c r="BPK500" s="16"/>
      <c r="BPL500" s="16"/>
      <c r="BPM500" s="16"/>
      <c r="BPN500" s="18"/>
      <c r="BPO500" s="6"/>
      <c r="BPP500" s="15"/>
      <c r="BPQ500" s="16"/>
      <c r="BPR500" s="16"/>
      <c r="BPS500" s="16"/>
      <c r="BPT500" s="18"/>
      <c r="BPU500" s="6"/>
      <c r="BPV500" s="15"/>
      <c r="BPW500" s="16"/>
      <c r="BPX500" s="16"/>
      <c r="BPY500" s="16"/>
      <c r="BPZ500" s="18"/>
      <c r="BQA500" s="6"/>
      <c r="BQB500" s="15"/>
      <c r="BQC500" s="16"/>
      <c r="BQD500" s="16"/>
      <c r="BQE500" s="16"/>
      <c r="BQF500" s="18"/>
      <c r="BQG500" s="6"/>
      <c r="BQH500" s="15"/>
      <c r="BQI500" s="16"/>
      <c r="BQJ500" s="16"/>
      <c r="BQK500" s="16"/>
      <c r="BQL500" s="18"/>
      <c r="BQM500" s="6"/>
      <c r="BQN500" s="15"/>
      <c r="BQO500" s="16"/>
      <c r="BQP500" s="16"/>
      <c r="BQQ500" s="16"/>
      <c r="BQR500" s="18"/>
      <c r="BQS500" s="6"/>
      <c r="BQT500" s="15"/>
      <c r="BQU500" s="16"/>
      <c r="BQV500" s="16"/>
      <c r="BQW500" s="16"/>
      <c r="BQX500" s="18"/>
      <c r="BQY500" s="6"/>
      <c r="BQZ500" s="15"/>
      <c r="BRA500" s="16"/>
      <c r="BRB500" s="16"/>
      <c r="BRC500" s="16"/>
      <c r="BRD500" s="18"/>
      <c r="BRE500" s="6"/>
      <c r="BRF500" s="15"/>
      <c r="BRG500" s="16"/>
      <c r="BRH500" s="16"/>
      <c r="BRI500" s="16"/>
      <c r="BRJ500" s="18"/>
      <c r="BRK500" s="6"/>
      <c r="BRL500" s="15"/>
      <c r="BRM500" s="16"/>
      <c r="BRN500" s="16"/>
      <c r="BRO500" s="16"/>
      <c r="BRP500" s="18"/>
      <c r="BRQ500" s="6"/>
      <c r="BRR500" s="15"/>
      <c r="BRS500" s="16"/>
      <c r="BRT500" s="16"/>
      <c r="BRU500" s="16"/>
      <c r="BRV500" s="18"/>
      <c r="BRW500" s="6"/>
      <c r="BRX500" s="15"/>
      <c r="BRY500" s="16"/>
      <c r="BRZ500" s="16"/>
      <c r="BSA500" s="16"/>
      <c r="BSB500" s="18"/>
      <c r="BSC500" s="6"/>
      <c r="BSD500" s="15"/>
      <c r="BSE500" s="16"/>
      <c r="BSF500" s="16"/>
      <c r="BSG500" s="16"/>
      <c r="BSH500" s="18"/>
      <c r="BSI500" s="6"/>
      <c r="BSJ500" s="15"/>
      <c r="BSK500" s="16"/>
      <c r="BSL500" s="16"/>
      <c r="BSM500" s="16"/>
      <c r="BSN500" s="18"/>
      <c r="BSO500" s="6"/>
      <c r="BSP500" s="15"/>
      <c r="BSQ500" s="16"/>
      <c r="BSR500" s="16"/>
      <c r="BSS500" s="16"/>
      <c r="BST500" s="18"/>
      <c r="BSU500" s="6"/>
      <c r="BSV500" s="15"/>
      <c r="BSW500" s="16"/>
      <c r="BSX500" s="16"/>
      <c r="BSY500" s="16"/>
      <c r="BSZ500" s="18"/>
      <c r="BTA500" s="6"/>
      <c r="BTB500" s="15"/>
      <c r="BTC500" s="16"/>
      <c r="BTD500" s="16"/>
      <c r="BTE500" s="16"/>
      <c r="BTF500" s="18"/>
      <c r="BTG500" s="6"/>
      <c r="BTH500" s="15"/>
      <c r="BTI500" s="16"/>
      <c r="BTJ500" s="16"/>
      <c r="BTK500" s="16"/>
      <c r="BTL500" s="18"/>
      <c r="BTM500" s="6"/>
      <c r="BTN500" s="15"/>
      <c r="BTO500" s="16"/>
      <c r="BTP500" s="16"/>
      <c r="BTQ500" s="16"/>
      <c r="BTR500" s="18"/>
      <c r="BTS500" s="6"/>
      <c r="BTT500" s="15"/>
      <c r="BTU500" s="16"/>
      <c r="BTV500" s="16"/>
      <c r="BTW500" s="16"/>
      <c r="BTX500" s="18"/>
      <c r="BTY500" s="6"/>
      <c r="BTZ500" s="15"/>
      <c r="BUA500" s="16"/>
      <c r="BUB500" s="16"/>
      <c r="BUC500" s="16"/>
      <c r="BUD500" s="18"/>
      <c r="BUE500" s="6"/>
      <c r="BUF500" s="15"/>
      <c r="BUG500" s="16"/>
      <c r="BUH500" s="16"/>
      <c r="BUI500" s="16"/>
      <c r="BUJ500" s="18"/>
      <c r="BUK500" s="6"/>
      <c r="BUL500" s="15"/>
      <c r="BUM500" s="16"/>
      <c r="BUN500" s="16"/>
      <c r="BUO500" s="16"/>
      <c r="BUP500" s="18"/>
      <c r="BUQ500" s="6"/>
      <c r="BUR500" s="15"/>
      <c r="BUS500" s="16"/>
      <c r="BUT500" s="16"/>
      <c r="BUU500" s="16"/>
      <c r="BUV500" s="18"/>
      <c r="BUW500" s="6"/>
      <c r="BUX500" s="15"/>
      <c r="BUY500" s="16"/>
      <c r="BUZ500" s="16"/>
      <c r="BVA500" s="16"/>
      <c r="BVB500" s="18"/>
      <c r="BVC500" s="6"/>
      <c r="BVD500" s="15"/>
      <c r="BVE500" s="16"/>
      <c r="BVF500" s="16"/>
      <c r="BVG500" s="16"/>
      <c r="BVH500" s="18"/>
      <c r="BVI500" s="6"/>
      <c r="BVJ500" s="15"/>
      <c r="BVK500" s="16"/>
      <c r="BVL500" s="16"/>
      <c r="BVM500" s="16"/>
      <c r="BVN500" s="18"/>
      <c r="BVO500" s="6"/>
      <c r="BVP500" s="15"/>
      <c r="BVQ500" s="16"/>
      <c r="BVR500" s="16"/>
      <c r="BVS500" s="16"/>
      <c r="BVT500" s="18"/>
      <c r="BVU500" s="6"/>
      <c r="BVV500" s="15"/>
      <c r="BVW500" s="16"/>
      <c r="BVX500" s="16"/>
      <c r="BVY500" s="16"/>
      <c r="BVZ500" s="18"/>
      <c r="BWA500" s="6"/>
      <c r="BWB500" s="15"/>
      <c r="BWC500" s="16"/>
      <c r="BWD500" s="16"/>
      <c r="BWE500" s="16"/>
      <c r="BWF500" s="18"/>
      <c r="BWG500" s="6"/>
      <c r="BWH500" s="15"/>
      <c r="BWI500" s="16"/>
      <c r="BWJ500" s="16"/>
      <c r="BWK500" s="16"/>
      <c r="BWL500" s="18"/>
      <c r="BWM500" s="6"/>
      <c r="BWN500" s="15"/>
      <c r="BWO500" s="16"/>
      <c r="BWP500" s="16"/>
      <c r="BWQ500" s="16"/>
      <c r="BWR500" s="18"/>
      <c r="BWS500" s="6"/>
      <c r="BWT500" s="15"/>
      <c r="BWU500" s="16"/>
      <c r="BWV500" s="16"/>
      <c r="BWW500" s="16"/>
      <c r="BWX500" s="18"/>
      <c r="BWY500" s="6"/>
      <c r="BWZ500" s="15"/>
      <c r="BXA500" s="16"/>
      <c r="BXB500" s="16"/>
      <c r="BXC500" s="16"/>
      <c r="BXD500" s="18"/>
      <c r="BXE500" s="6"/>
      <c r="BXF500" s="15"/>
      <c r="BXG500" s="16"/>
      <c r="BXH500" s="16"/>
      <c r="BXI500" s="16"/>
      <c r="BXJ500" s="18"/>
      <c r="BXK500" s="6"/>
      <c r="BXL500" s="15"/>
      <c r="BXM500" s="16"/>
      <c r="BXN500" s="16"/>
      <c r="BXO500" s="16"/>
      <c r="BXP500" s="18"/>
      <c r="BXQ500" s="6"/>
      <c r="BXR500" s="15"/>
      <c r="BXS500" s="16"/>
      <c r="BXT500" s="16"/>
      <c r="BXU500" s="16"/>
      <c r="BXV500" s="18"/>
      <c r="BXW500" s="6"/>
      <c r="BXX500" s="15"/>
      <c r="BXY500" s="16"/>
      <c r="BXZ500" s="16"/>
      <c r="BYA500" s="16"/>
      <c r="BYB500" s="18"/>
      <c r="BYC500" s="6"/>
      <c r="BYD500" s="15"/>
      <c r="BYE500" s="16"/>
      <c r="BYF500" s="16"/>
      <c r="BYG500" s="16"/>
      <c r="BYH500" s="18"/>
      <c r="BYI500" s="6"/>
      <c r="BYJ500" s="15"/>
      <c r="BYK500" s="16"/>
      <c r="BYL500" s="16"/>
      <c r="BYM500" s="16"/>
      <c r="BYN500" s="18"/>
      <c r="BYO500" s="6"/>
      <c r="BYP500" s="15"/>
      <c r="BYQ500" s="16"/>
      <c r="BYR500" s="16"/>
      <c r="BYS500" s="16"/>
      <c r="BYT500" s="18"/>
      <c r="BYU500" s="6"/>
      <c r="BYV500" s="15"/>
      <c r="BYW500" s="16"/>
      <c r="BYX500" s="16"/>
      <c r="BYY500" s="16"/>
      <c r="BYZ500" s="18"/>
      <c r="BZA500" s="6"/>
      <c r="BZB500" s="15"/>
      <c r="BZC500" s="16"/>
      <c r="BZD500" s="16"/>
      <c r="BZE500" s="16"/>
      <c r="BZF500" s="18"/>
      <c r="BZG500" s="6"/>
      <c r="BZH500" s="15"/>
      <c r="BZI500" s="16"/>
      <c r="BZJ500" s="16"/>
      <c r="BZK500" s="16"/>
      <c r="BZL500" s="18"/>
      <c r="BZM500" s="6"/>
      <c r="BZN500" s="15"/>
      <c r="BZO500" s="16"/>
      <c r="BZP500" s="16"/>
      <c r="BZQ500" s="16"/>
      <c r="BZR500" s="18"/>
      <c r="BZS500" s="6"/>
      <c r="BZT500" s="15"/>
      <c r="BZU500" s="16"/>
      <c r="BZV500" s="16"/>
      <c r="BZW500" s="16"/>
      <c r="BZX500" s="18"/>
      <c r="BZY500" s="6"/>
      <c r="BZZ500" s="15"/>
      <c r="CAA500" s="16"/>
      <c r="CAB500" s="16"/>
      <c r="CAC500" s="16"/>
      <c r="CAD500" s="18"/>
      <c r="CAE500" s="6"/>
      <c r="CAF500" s="15"/>
      <c r="CAG500" s="16"/>
      <c r="CAH500" s="16"/>
      <c r="CAI500" s="16"/>
      <c r="CAJ500" s="18"/>
      <c r="CAK500" s="6"/>
      <c r="CAL500" s="15"/>
      <c r="CAM500" s="16"/>
      <c r="CAN500" s="16"/>
      <c r="CAO500" s="16"/>
      <c r="CAP500" s="18"/>
      <c r="CAQ500" s="6"/>
      <c r="CAR500" s="15"/>
      <c r="CAS500" s="16"/>
      <c r="CAT500" s="16"/>
      <c r="CAU500" s="16"/>
      <c r="CAV500" s="18"/>
      <c r="CAW500" s="6"/>
      <c r="CAX500" s="15"/>
      <c r="CAY500" s="16"/>
      <c r="CAZ500" s="16"/>
      <c r="CBA500" s="16"/>
      <c r="CBB500" s="18"/>
      <c r="CBC500" s="6"/>
      <c r="CBD500" s="15"/>
      <c r="CBE500" s="16"/>
      <c r="CBF500" s="16"/>
      <c r="CBG500" s="16"/>
      <c r="CBH500" s="18"/>
      <c r="CBI500" s="6"/>
      <c r="CBJ500" s="15"/>
      <c r="CBK500" s="16"/>
      <c r="CBL500" s="16"/>
      <c r="CBM500" s="16"/>
      <c r="CBN500" s="18"/>
      <c r="CBO500" s="6"/>
      <c r="CBP500" s="15"/>
      <c r="CBQ500" s="16"/>
      <c r="CBR500" s="16"/>
      <c r="CBS500" s="16"/>
      <c r="CBT500" s="18"/>
      <c r="CBU500" s="6"/>
      <c r="CBV500" s="15"/>
      <c r="CBW500" s="16"/>
      <c r="CBX500" s="16"/>
      <c r="CBY500" s="16"/>
      <c r="CBZ500" s="18"/>
      <c r="CCA500" s="6"/>
      <c r="CCB500" s="15"/>
      <c r="CCC500" s="16"/>
      <c r="CCD500" s="16"/>
      <c r="CCE500" s="16"/>
      <c r="CCF500" s="18"/>
      <c r="CCG500" s="6"/>
      <c r="CCH500" s="15"/>
      <c r="CCI500" s="16"/>
      <c r="CCJ500" s="16"/>
      <c r="CCK500" s="16"/>
      <c r="CCL500" s="18"/>
      <c r="CCM500" s="6"/>
      <c r="CCN500" s="15"/>
      <c r="CCO500" s="16"/>
      <c r="CCP500" s="16"/>
      <c r="CCQ500" s="16"/>
      <c r="CCR500" s="18"/>
      <c r="CCS500" s="6"/>
      <c r="CCT500" s="15"/>
      <c r="CCU500" s="16"/>
      <c r="CCV500" s="16"/>
      <c r="CCW500" s="16"/>
      <c r="CCX500" s="18"/>
      <c r="CCY500" s="6"/>
      <c r="CCZ500" s="15"/>
      <c r="CDA500" s="16"/>
      <c r="CDB500" s="16"/>
      <c r="CDC500" s="16"/>
      <c r="CDD500" s="18"/>
      <c r="CDE500" s="6"/>
      <c r="CDF500" s="15"/>
      <c r="CDG500" s="16"/>
      <c r="CDH500" s="16"/>
      <c r="CDI500" s="16"/>
      <c r="CDJ500" s="18"/>
      <c r="CDK500" s="6"/>
      <c r="CDL500" s="15"/>
      <c r="CDM500" s="16"/>
      <c r="CDN500" s="16"/>
      <c r="CDO500" s="16"/>
      <c r="CDP500" s="18"/>
      <c r="CDQ500" s="6"/>
      <c r="CDR500" s="15"/>
      <c r="CDS500" s="16"/>
      <c r="CDT500" s="16"/>
      <c r="CDU500" s="16"/>
      <c r="CDV500" s="18"/>
      <c r="CDW500" s="6"/>
      <c r="CDX500" s="15"/>
      <c r="CDY500" s="16"/>
      <c r="CDZ500" s="16"/>
      <c r="CEA500" s="16"/>
      <c r="CEB500" s="18"/>
      <c r="CEC500" s="6"/>
      <c r="CED500" s="15"/>
      <c r="CEE500" s="16"/>
      <c r="CEF500" s="16"/>
      <c r="CEG500" s="16"/>
      <c r="CEH500" s="18"/>
      <c r="CEI500" s="6"/>
      <c r="CEJ500" s="15"/>
      <c r="CEK500" s="16"/>
      <c r="CEL500" s="16"/>
      <c r="CEM500" s="16"/>
      <c r="CEN500" s="18"/>
      <c r="CEO500" s="6"/>
      <c r="CEP500" s="15"/>
      <c r="CEQ500" s="16"/>
      <c r="CER500" s="16"/>
      <c r="CES500" s="16"/>
      <c r="CET500" s="18"/>
      <c r="CEU500" s="6"/>
      <c r="CEV500" s="15"/>
      <c r="CEW500" s="16"/>
      <c r="CEX500" s="16"/>
      <c r="CEY500" s="16"/>
      <c r="CEZ500" s="18"/>
      <c r="CFA500" s="6"/>
      <c r="CFB500" s="15"/>
      <c r="CFC500" s="16"/>
      <c r="CFD500" s="16"/>
      <c r="CFE500" s="16"/>
      <c r="CFF500" s="18"/>
      <c r="CFG500" s="6"/>
      <c r="CFH500" s="15"/>
      <c r="CFI500" s="16"/>
      <c r="CFJ500" s="16"/>
      <c r="CFK500" s="16"/>
      <c r="CFL500" s="18"/>
      <c r="CFM500" s="6"/>
      <c r="CFN500" s="15"/>
      <c r="CFO500" s="16"/>
      <c r="CFP500" s="16"/>
      <c r="CFQ500" s="16"/>
      <c r="CFR500" s="18"/>
      <c r="CFS500" s="6"/>
      <c r="CFT500" s="15"/>
      <c r="CFU500" s="16"/>
      <c r="CFV500" s="16"/>
      <c r="CFW500" s="16"/>
      <c r="CFX500" s="18"/>
      <c r="CFY500" s="6"/>
      <c r="CFZ500" s="15"/>
      <c r="CGA500" s="16"/>
      <c r="CGB500" s="16"/>
      <c r="CGC500" s="16"/>
      <c r="CGD500" s="18"/>
      <c r="CGE500" s="6"/>
      <c r="CGF500" s="15"/>
      <c r="CGG500" s="16"/>
      <c r="CGH500" s="16"/>
      <c r="CGI500" s="16"/>
      <c r="CGJ500" s="18"/>
      <c r="CGK500" s="6"/>
      <c r="CGL500" s="15"/>
      <c r="CGM500" s="16"/>
      <c r="CGN500" s="16"/>
      <c r="CGO500" s="16"/>
      <c r="CGP500" s="18"/>
      <c r="CGQ500" s="6"/>
      <c r="CGR500" s="15"/>
      <c r="CGS500" s="16"/>
      <c r="CGT500" s="16"/>
      <c r="CGU500" s="16"/>
      <c r="CGV500" s="18"/>
      <c r="CGW500" s="6"/>
      <c r="CGX500" s="15"/>
      <c r="CGY500" s="16"/>
      <c r="CGZ500" s="16"/>
      <c r="CHA500" s="16"/>
      <c r="CHB500" s="18"/>
      <c r="CHC500" s="6"/>
      <c r="CHD500" s="15"/>
      <c r="CHE500" s="16"/>
      <c r="CHF500" s="16"/>
      <c r="CHG500" s="16"/>
      <c r="CHH500" s="18"/>
      <c r="CHI500" s="6"/>
      <c r="CHJ500" s="15"/>
      <c r="CHK500" s="16"/>
      <c r="CHL500" s="16"/>
      <c r="CHM500" s="16"/>
      <c r="CHN500" s="18"/>
      <c r="CHO500" s="6"/>
      <c r="CHP500" s="15"/>
      <c r="CHQ500" s="16"/>
      <c r="CHR500" s="16"/>
      <c r="CHS500" s="16"/>
      <c r="CHT500" s="18"/>
      <c r="CHU500" s="6"/>
      <c r="CHV500" s="15"/>
      <c r="CHW500" s="16"/>
      <c r="CHX500" s="16"/>
      <c r="CHY500" s="16"/>
      <c r="CHZ500" s="18"/>
      <c r="CIA500" s="6"/>
      <c r="CIB500" s="15"/>
      <c r="CIC500" s="16"/>
      <c r="CID500" s="16"/>
      <c r="CIE500" s="16"/>
      <c r="CIF500" s="18"/>
      <c r="CIG500" s="6"/>
      <c r="CIH500" s="15"/>
      <c r="CII500" s="16"/>
      <c r="CIJ500" s="16"/>
      <c r="CIK500" s="16"/>
      <c r="CIL500" s="18"/>
      <c r="CIM500" s="6"/>
      <c r="CIN500" s="15"/>
      <c r="CIO500" s="16"/>
      <c r="CIP500" s="16"/>
      <c r="CIQ500" s="16"/>
      <c r="CIR500" s="18"/>
      <c r="CIS500" s="6"/>
      <c r="CIT500" s="15"/>
      <c r="CIU500" s="16"/>
      <c r="CIV500" s="16"/>
      <c r="CIW500" s="16"/>
      <c r="CIX500" s="18"/>
      <c r="CIY500" s="6"/>
      <c r="CIZ500" s="15"/>
      <c r="CJA500" s="16"/>
      <c r="CJB500" s="16"/>
      <c r="CJC500" s="16"/>
      <c r="CJD500" s="18"/>
      <c r="CJE500" s="6"/>
      <c r="CJF500" s="15"/>
      <c r="CJG500" s="16"/>
      <c r="CJH500" s="16"/>
      <c r="CJI500" s="16"/>
      <c r="CJJ500" s="18"/>
      <c r="CJK500" s="6"/>
      <c r="CJL500" s="15"/>
      <c r="CJM500" s="16"/>
      <c r="CJN500" s="16"/>
      <c r="CJO500" s="16"/>
      <c r="CJP500" s="18"/>
      <c r="CJQ500" s="6"/>
      <c r="CJR500" s="15"/>
      <c r="CJS500" s="16"/>
      <c r="CJT500" s="16"/>
      <c r="CJU500" s="16"/>
      <c r="CJV500" s="18"/>
      <c r="CJW500" s="6"/>
      <c r="CJX500" s="15"/>
      <c r="CJY500" s="16"/>
      <c r="CJZ500" s="16"/>
      <c r="CKA500" s="16"/>
      <c r="CKB500" s="18"/>
      <c r="CKC500" s="6"/>
      <c r="CKD500" s="15"/>
      <c r="CKE500" s="16"/>
      <c r="CKF500" s="16"/>
      <c r="CKG500" s="16"/>
      <c r="CKH500" s="18"/>
      <c r="CKI500" s="6"/>
      <c r="CKJ500" s="15"/>
      <c r="CKK500" s="16"/>
      <c r="CKL500" s="16"/>
      <c r="CKM500" s="16"/>
      <c r="CKN500" s="18"/>
      <c r="CKO500" s="6"/>
      <c r="CKP500" s="15"/>
      <c r="CKQ500" s="16"/>
      <c r="CKR500" s="16"/>
      <c r="CKS500" s="16"/>
      <c r="CKT500" s="18"/>
      <c r="CKU500" s="6"/>
      <c r="CKV500" s="15"/>
      <c r="CKW500" s="16"/>
      <c r="CKX500" s="16"/>
      <c r="CKY500" s="16"/>
      <c r="CKZ500" s="18"/>
      <c r="CLA500" s="6"/>
      <c r="CLB500" s="15"/>
      <c r="CLC500" s="16"/>
      <c r="CLD500" s="16"/>
      <c r="CLE500" s="16"/>
      <c r="CLF500" s="18"/>
      <c r="CLG500" s="6"/>
      <c r="CLH500" s="15"/>
      <c r="CLI500" s="16"/>
      <c r="CLJ500" s="16"/>
      <c r="CLK500" s="16"/>
      <c r="CLL500" s="18"/>
      <c r="CLM500" s="6"/>
      <c r="CLN500" s="15"/>
      <c r="CLO500" s="16"/>
      <c r="CLP500" s="16"/>
      <c r="CLQ500" s="16"/>
      <c r="CLR500" s="18"/>
      <c r="CLS500" s="6"/>
      <c r="CLT500" s="15"/>
      <c r="CLU500" s="16"/>
      <c r="CLV500" s="16"/>
      <c r="CLW500" s="16"/>
      <c r="CLX500" s="18"/>
      <c r="CLY500" s="6"/>
      <c r="CLZ500" s="15"/>
      <c r="CMA500" s="16"/>
      <c r="CMB500" s="16"/>
      <c r="CMC500" s="16"/>
      <c r="CMD500" s="18"/>
      <c r="CME500" s="6"/>
      <c r="CMF500" s="15"/>
      <c r="CMG500" s="16"/>
      <c r="CMH500" s="16"/>
      <c r="CMI500" s="16"/>
      <c r="CMJ500" s="18"/>
      <c r="CMK500" s="6"/>
      <c r="CML500" s="15"/>
      <c r="CMM500" s="16"/>
      <c r="CMN500" s="16"/>
      <c r="CMO500" s="16"/>
      <c r="CMP500" s="18"/>
      <c r="CMQ500" s="6"/>
      <c r="CMR500" s="15"/>
      <c r="CMS500" s="16"/>
      <c r="CMT500" s="16"/>
      <c r="CMU500" s="16"/>
      <c r="CMV500" s="18"/>
      <c r="CMW500" s="6"/>
      <c r="CMX500" s="15"/>
      <c r="CMY500" s="16"/>
      <c r="CMZ500" s="16"/>
      <c r="CNA500" s="16"/>
      <c r="CNB500" s="18"/>
      <c r="CNC500" s="6"/>
      <c r="CND500" s="15"/>
      <c r="CNE500" s="16"/>
      <c r="CNF500" s="16"/>
      <c r="CNG500" s="16"/>
      <c r="CNH500" s="18"/>
      <c r="CNI500" s="6"/>
      <c r="CNJ500" s="15"/>
      <c r="CNK500" s="16"/>
      <c r="CNL500" s="16"/>
      <c r="CNM500" s="16"/>
      <c r="CNN500" s="18"/>
      <c r="CNO500" s="6"/>
      <c r="CNP500" s="15"/>
      <c r="CNQ500" s="16"/>
      <c r="CNR500" s="16"/>
      <c r="CNS500" s="16"/>
      <c r="CNT500" s="18"/>
      <c r="CNU500" s="6"/>
      <c r="CNV500" s="15"/>
      <c r="CNW500" s="16"/>
      <c r="CNX500" s="16"/>
      <c r="CNY500" s="16"/>
      <c r="CNZ500" s="18"/>
      <c r="COA500" s="6"/>
      <c r="COB500" s="15"/>
      <c r="COC500" s="16"/>
      <c r="COD500" s="16"/>
      <c r="COE500" s="16"/>
      <c r="COF500" s="18"/>
      <c r="COG500" s="6"/>
      <c r="COH500" s="15"/>
      <c r="COI500" s="16"/>
      <c r="COJ500" s="16"/>
      <c r="COK500" s="16"/>
      <c r="COL500" s="18"/>
      <c r="COM500" s="6"/>
      <c r="CON500" s="15"/>
      <c r="COO500" s="16"/>
      <c r="COP500" s="16"/>
      <c r="COQ500" s="16"/>
      <c r="COR500" s="18"/>
      <c r="COS500" s="6"/>
      <c r="COT500" s="15"/>
      <c r="COU500" s="16"/>
      <c r="COV500" s="16"/>
      <c r="COW500" s="16"/>
      <c r="COX500" s="18"/>
      <c r="COY500" s="6"/>
      <c r="COZ500" s="15"/>
      <c r="CPA500" s="16"/>
      <c r="CPB500" s="16"/>
      <c r="CPC500" s="16"/>
      <c r="CPD500" s="18"/>
      <c r="CPE500" s="6"/>
      <c r="CPF500" s="15"/>
      <c r="CPG500" s="16"/>
      <c r="CPH500" s="16"/>
      <c r="CPI500" s="16"/>
      <c r="CPJ500" s="18"/>
      <c r="CPK500" s="6"/>
      <c r="CPL500" s="15"/>
      <c r="CPM500" s="16"/>
      <c r="CPN500" s="16"/>
      <c r="CPO500" s="16"/>
      <c r="CPP500" s="18"/>
      <c r="CPQ500" s="6"/>
      <c r="CPR500" s="15"/>
      <c r="CPS500" s="16"/>
      <c r="CPT500" s="16"/>
      <c r="CPU500" s="16"/>
      <c r="CPV500" s="18"/>
      <c r="CPW500" s="6"/>
      <c r="CPX500" s="15"/>
      <c r="CPY500" s="16"/>
      <c r="CPZ500" s="16"/>
      <c r="CQA500" s="16"/>
      <c r="CQB500" s="18"/>
      <c r="CQC500" s="6"/>
      <c r="CQD500" s="15"/>
      <c r="CQE500" s="16"/>
      <c r="CQF500" s="16"/>
      <c r="CQG500" s="16"/>
      <c r="CQH500" s="18"/>
      <c r="CQI500" s="6"/>
      <c r="CQJ500" s="15"/>
      <c r="CQK500" s="16"/>
      <c r="CQL500" s="16"/>
      <c r="CQM500" s="16"/>
      <c r="CQN500" s="18"/>
      <c r="CQO500" s="6"/>
      <c r="CQP500" s="15"/>
      <c r="CQQ500" s="16"/>
      <c r="CQR500" s="16"/>
      <c r="CQS500" s="16"/>
      <c r="CQT500" s="18"/>
      <c r="CQU500" s="6"/>
      <c r="CQV500" s="15"/>
      <c r="CQW500" s="16"/>
      <c r="CQX500" s="16"/>
      <c r="CQY500" s="16"/>
      <c r="CQZ500" s="18"/>
      <c r="CRA500" s="6"/>
      <c r="CRB500" s="15"/>
      <c r="CRC500" s="16"/>
      <c r="CRD500" s="16"/>
      <c r="CRE500" s="16"/>
      <c r="CRF500" s="18"/>
      <c r="CRG500" s="6"/>
      <c r="CRH500" s="15"/>
      <c r="CRI500" s="16"/>
      <c r="CRJ500" s="16"/>
      <c r="CRK500" s="16"/>
      <c r="CRL500" s="18"/>
      <c r="CRM500" s="6"/>
      <c r="CRN500" s="15"/>
      <c r="CRO500" s="16"/>
      <c r="CRP500" s="16"/>
      <c r="CRQ500" s="16"/>
      <c r="CRR500" s="18"/>
      <c r="CRS500" s="6"/>
      <c r="CRT500" s="15"/>
      <c r="CRU500" s="16"/>
      <c r="CRV500" s="16"/>
      <c r="CRW500" s="16"/>
      <c r="CRX500" s="18"/>
      <c r="CRY500" s="6"/>
      <c r="CRZ500" s="15"/>
      <c r="CSA500" s="16"/>
      <c r="CSB500" s="16"/>
      <c r="CSC500" s="16"/>
      <c r="CSD500" s="18"/>
      <c r="CSE500" s="6"/>
      <c r="CSF500" s="15"/>
      <c r="CSG500" s="16"/>
      <c r="CSH500" s="16"/>
      <c r="CSI500" s="16"/>
      <c r="CSJ500" s="18"/>
      <c r="CSK500" s="6"/>
      <c r="CSL500" s="15"/>
      <c r="CSM500" s="16"/>
      <c r="CSN500" s="16"/>
      <c r="CSO500" s="16"/>
      <c r="CSP500" s="18"/>
      <c r="CSQ500" s="6"/>
      <c r="CSR500" s="15"/>
      <c r="CSS500" s="16"/>
      <c r="CST500" s="16"/>
      <c r="CSU500" s="16"/>
      <c r="CSV500" s="18"/>
      <c r="CSW500" s="6"/>
      <c r="CSX500" s="15"/>
      <c r="CSY500" s="16"/>
      <c r="CSZ500" s="16"/>
      <c r="CTA500" s="16"/>
      <c r="CTB500" s="18"/>
      <c r="CTC500" s="6"/>
      <c r="CTD500" s="15"/>
      <c r="CTE500" s="16"/>
      <c r="CTF500" s="16"/>
      <c r="CTG500" s="16"/>
      <c r="CTH500" s="18"/>
      <c r="CTI500" s="6"/>
      <c r="CTJ500" s="15"/>
      <c r="CTK500" s="16"/>
      <c r="CTL500" s="16"/>
      <c r="CTM500" s="16"/>
      <c r="CTN500" s="18"/>
      <c r="CTO500" s="6"/>
      <c r="CTP500" s="15"/>
      <c r="CTQ500" s="16"/>
      <c r="CTR500" s="16"/>
      <c r="CTS500" s="16"/>
      <c r="CTT500" s="18"/>
      <c r="CTU500" s="6"/>
      <c r="CTV500" s="15"/>
      <c r="CTW500" s="16"/>
      <c r="CTX500" s="16"/>
      <c r="CTY500" s="16"/>
      <c r="CTZ500" s="18"/>
      <c r="CUA500" s="6"/>
      <c r="CUB500" s="15"/>
      <c r="CUC500" s="16"/>
      <c r="CUD500" s="16"/>
      <c r="CUE500" s="16"/>
      <c r="CUF500" s="18"/>
      <c r="CUG500" s="6"/>
      <c r="CUH500" s="15"/>
      <c r="CUI500" s="16"/>
      <c r="CUJ500" s="16"/>
      <c r="CUK500" s="16"/>
      <c r="CUL500" s="18"/>
      <c r="CUM500" s="6"/>
      <c r="CUN500" s="15"/>
      <c r="CUO500" s="16"/>
      <c r="CUP500" s="16"/>
      <c r="CUQ500" s="16"/>
      <c r="CUR500" s="18"/>
      <c r="CUS500" s="6"/>
      <c r="CUT500" s="15"/>
      <c r="CUU500" s="16"/>
      <c r="CUV500" s="16"/>
      <c r="CUW500" s="16"/>
      <c r="CUX500" s="18"/>
      <c r="CUY500" s="6"/>
      <c r="CUZ500" s="15"/>
      <c r="CVA500" s="16"/>
      <c r="CVB500" s="16"/>
      <c r="CVC500" s="16"/>
      <c r="CVD500" s="18"/>
      <c r="CVE500" s="6"/>
      <c r="CVF500" s="15"/>
      <c r="CVG500" s="16"/>
      <c r="CVH500" s="16"/>
      <c r="CVI500" s="16"/>
      <c r="CVJ500" s="18"/>
      <c r="CVK500" s="6"/>
      <c r="CVL500" s="15"/>
      <c r="CVM500" s="16"/>
      <c r="CVN500" s="16"/>
      <c r="CVO500" s="16"/>
      <c r="CVP500" s="18"/>
      <c r="CVQ500" s="6"/>
      <c r="CVR500" s="15"/>
      <c r="CVS500" s="16"/>
      <c r="CVT500" s="16"/>
      <c r="CVU500" s="16"/>
      <c r="CVV500" s="18"/>
      <c r="CVW500" s="6"/>
      <c r="CVX500" s="15"/>
      <c r="CVY500" s="16"/>
      <c r="CVZ500" s="16"/>
      <c r="CWA500" s="16"/>
      <c r="CWB500" s="18"/>
      <c r="CWC500" s="6"/>
      <c r="CWD500" s="15"/>
      <c r="CWE500" s="16"/>
      <c r="CWF500" s="16"/>
      <c r="CWG500" s="16"/>
      <c r="CWH500" s="18"/>
      <c r="CWI500" s="6"/>
      <c r="CWJ500" s="15"/>
      <c r="CWK500" s="16"/>
      <c r="CWL500" s="16"/>
      <c r="CWM500" s="16"/>
      <c r="CWN500" s="18"/>
      <c r="CWO500" s="6"/>
      <c r="CWP500" s="15"/>
      <c r="CWQ500" s="16"/>
      <c r="CWR500" s="16"/>
      <c r="CWS500" s="16"/>
      <c r="CWT500" s="18"/>
      <c r="CWU500" s="6"/>
      <c r="CWV500" s="15"/>
      <c r="CWW500" s="16"/>
      <c r="CWX500" s="16"/>
      <c r="CWY500" s="16"/>
      <c r="CWZ500" s="18"/>
      <c r="CXA500" s="6"/>
      <c r="CXB500" s="15"/>
      <c r="CXC500" s="16"/>
      <c r="CXD500" s="16"/>
      <c r="CXE500" s="16"/>
      <c r="CXF500" s="18"/>
      <c r="CXG500" s="6"/>
      <c r="CXH500" s="15"/>
      <c r="CXI500" s="16"/>
      <c r="CXJ500" s="16"/>
      <c r="CXK500" s="16"/>
      <c r="CXL500" s="18"/>
      <c r="CXM500" s="6"/>
      <c r="CXN500" s="15"/>
      <c r="CXO500" s="16"/>
      <c r="CXP500" s="16"/>
      <c r="CXQ500" s="16"/>
      <c r="CXR500" s="18"/>
      <c r="CXS500" s="6"/>
      <c r="CXT500" s="15"/>
      <c r="CXU500" s="16"/>
      <c r="CXV500" s="16"/>
      <c r="CXW500" s="16"/>
      <c r="CXX500" s="18"/>
      <c r="CXY500" s="6"/>
      <c r="CXZ500" s="15"/>
      <c r="CYA500" s="16"/>
      <c r="CYB500" s="16"/>
      <c r="CYC500" s="16"/>
      <c r="CYD500" s="18"/>
      <c r="CYE500" s="6"/>
      <c r="CYF500" s="15"/>
      <c r="CYG500" s="16"/>
      <c r="CYH500" s="16"/>
      <c r="CYI500" s="16"/>
      <c r="CYJ500" s="18"/>
      <c r="CYK500" s="6"/>
      <c r="CYL500" s="15"/>
      <c r="CYM500" s="16"/>
      <c r="CYN500" s="16"/>
      <c r="CYO500" s="16"/>
      <c r="CYP500" s="18"/>
      <c r="CYQ500" s="6"/>
      <c r="CYR500" s="15"/>
      <c r="CYS500" s="16"/>
      <c r="CYT500" s="16"/>
      <c r="CYU500" s="16"/>
      <c r="CYV500" s="18"/>
      <c r="CYW500" s="6"/>
      <c r="CYX500" s="15"/>
      <c r="CYY500" s="16"/>
      <c r="CYZ500" s="16"/>
      <c r="CZA500" s="16"/>
      <c r="CZB500" s="18"/>
      <c r="CZC500" s="6"/>
      <c r="CZD500" s="15"/>
      <c r="CZE500" s="16"/>
      <c r="CZF500" s="16"/>
      <c r="CZG500" s="16"/>
      <c r="CZH500" s="18"/>
      <c r="CZI500" s="6"/>
      <c r="CZJ500" s="15"/>
      <c r="CZK500" s="16"/>
      <c r="CZL500" s="16"/>
      <c r="CZM500" s="16"/>
      <c r="CZN500" s="18"/>
      <c r="CZO500" s="6"/>
      <c r="CZP500" s="15"/>
      <c r="CZQ500" s="16"/>
      <c r="CZR500" s="16"/>
      <c r="CZS500" s="16"/>
      <c r="CZT500" s="18"/>
      <c r="CZU500" s="6"/>
      <c r="CZV500" s="15"/>
      <c r="CZW500" s="16"/>
      <c r="CZX500" s="16"/>
      <c r="CZY500" s="16"/>
      <c r="CZZ500" s="18"/>
      <c r="DAA500" s="6"/>
      <c r="DAB500" s="15"/>
      <c r="DAC500" s="16"/>
      <c r="DAD500" s="16"/>
      <c r="DAE500" s="16"/>
      <c r="DAF500" s="18"/>
      <c r="DAG500" s="6"/>
      <c r="DAH500" s="15"/>
      <c r="DAI500" s="16"/>
      <c r="DAJ500" s="16"/>
      <c r="DAK500" s="16"/>
      <c r="DAL500" s="18"/>
      <c r="DAM500" s="6"/>
      <c r="DAN500" s="15"/>
      <c r="DAO500" s="16"/>
      <c r="DAP500" s="16"/>
      <c r="DAQ500" s="16"/>
      <c r="DAR500" s="18"/>
      <c r="DAS500" s="6"/>
      <c r="DAT500" s="15"/>
      <c r="DAU500" s="16"/>
      <c r="DAV500" s="16"/>
      <c r="DAW500" s="16"/>
      <c r="DAX500" s="18"/>
      <c r="DAY500" s="6"/>
      <c r="DAZ500" s="15"/>
      <c r="DBA500" s="16"/>
      <c r="DBB500" s="16"/>
      <c r="DBC500" s="16"/>
      <c r="DBD500" s="18"/>
      <c r="DBE500" s="6"/>
      <c r="DBF500" s="15"/>
      <c r="DBG500" s="16"/>
      <c r="DBH500" s="16"/>
      <c r="DBI500" s="16"/>
      <c r="DBJ500" s="18"/>
      <c r="DBK500" s="6"/>
      <c r="DBL500" s="15"/>
      <c r="DBM500" s="16"/>
      <c r="DBN500" s="16"/>
      <c r="DBO500" s="16"/>
      <c r="DBP500" s="18"/>
      <c r="DBQ500" s="6"/>
      <c r="DBR500" s="15"/>
      <c r="DBS500" s="16"/>
      <c r="DBT500" s="16"/>
      <c r="DBU500" s="16"/>
      <c r="DBV500" s="18"/>
      <c r="DBW500" s="6"/>
      <c r="DBX500" s="15"/>
      <c r="DBY500" s="16"/>
      <c r="DBZ500" s="16"/>
      <c r="DCA500" s="16"/>
      <c r="DCB500" s="18"/>
      <c r="DCC500" s="6"/>
      <c r="DCD500" s="15"/>
      <c r="DCE500" s="16"/>
      <c r="DCF500" s="16"/>
      <c r="DCG500" s="16"/>
      <c r="DCH500" s="18"/>
      <c r="DCI500" s="6"/>
      <c r="DCJ500" s="15"/>
      <c r="DCK500" s="16"/>
      <c r="DCL500" s="16"/>
      <c r="DCM500" s="16"/>
      <c r="DCN500" s="18"/>
      <c r="DCO500" s="6"/>
      <c r="DCP500" s="15"/>
      <c r="DCQ500" s="16"/>
      <c r="DCR500" s="16"/>
      <c r="DCS500" s="16"/>
      <c r="DCT500" s="18"/>
      <c r="DCU500" s="6"/>
      <c r="DCV500" s="15"/>
      <c r="DCW500" s="16"/>
      <c r="DCX500" s="16"/>
      <c r="DCY500" s="16"/>
      <c r="DCZ500" s="18"/>
      <c r="DDA500" s="6"/>
      <c r="DDB500" s="15"/>
      <c r="DDC500" s="16"/>
      <c r="DDD500" s="16"/>
      <c r="DDE500" s="16"/>
      <c r="DDF500" s="18"/>
      <c r="DDG500" s="6"/>
      <c r="DDH500" s="15"/>
      <c r="DDI500" s="16"/>
      <c r="DDJ500" s="16"/>
      <c r="DDK500" s="16"/>
      <c r="DDL500" s="18"/>
      <c r="DDM500" s="6"/>
      <c r="DDN500" s="15"/>
      <c r="DDO500" s="16"/>
      <c r="DDP500" s="16"/>
      <c r="DDQ500" s="16"/>
      <c r="DDR500" s="18"/>
      <c r="DDS500" s="6"/>
      <c r="DDT500" s="15"/>
      <c r="DDU500" s="16"/>
      <c r="DDV500" s="16"/>
      <c r="DDW500" s="16"/>
      <c r="DDX500" s="18"/>
      <c r="DDY500" s="6"/>
      <c r="DDZ500" s="15"/>
      <c r="DEA500" s="16"/>
      <c r="DEB500" s="16"/>
      <c r="DEC500" s="16"/>
      <c r="DED500" s="18"/>
      <c r="DEE500" s="6"/>
      <c r="DEF500" s="15"/>
      <c r="DEG500" s="16"/>
      <c r="DEH500" s="16"/>
      <c r="DEI500" s="16"/>
      <c r="DEJ500" s="18"/>
      <c r="DEK500" s="6"/>
      <c r="DEL500" s="15"/>
      <c r="DEM500" s="16"/>
      <c r="DEN500" s="16"/>
      <c r="DEO500" s="16"/>
      <c r="DEP500" s="18"/>
      <c r="DEQ500" s="6"/>
      <c r="DER500" s="15"/>
      <c r="DES500" s="16"/>
      <c r="DET500" s="16"/>
      <c r="DEU500" s="16"/>
      <c r="DEV500" s="18"/>
      <c r="DEW500" s="6"/>
      <c r="DEX500" s="15"/>
      <c r="DEY500" s="16"/>
      <c r="DEZ500" s="16"/>
      <c r="DFA500" s="16"/>
      <c r="DFB500" s="18"/>
      <c r="DFC500" s="6"/>
      <c r="DFD500" s="15"/>
      <c r="DFE500" s="16"/>
      <c r="DFF500" s="16"/>
      <c r="DFG500" s="16"/>
      <c r="DFH500" s="18"/>
      <c r="DFI500" s="6"/>
      <c r="DFJ500" s="15"/>
      <c r="DFK500" s="16"/>
      <c r="DFL500" s="16"/>
      <c r="DFM500" s="16"/>
      <c r="DFN500" s="18"/>
      <c r="DFO500" s="6"/>
      <c r="DFP500" s="15"/>
      <c r="DFQ500" s="16"/>
      <c r="DFR500" s="16"/>
      <c r="DFS500" s="16"/>
      <c r="DFT500" s="18"/>
      <c r="DFU500" s="6"/>
      <c r="DFV500" s="15"/>
      <c r="DFW500" s="16"/>
      <c r="DFX500" s="16"/>
      <c r="DFY500" s="16"/>
      <c r="DFZ500" s="18"/>
      <c r="DGA500" s="6"/>
      <c r="DGB500" s="15"/>
      <c r="DGC500" s="16"/>
      <c r="DGD500" s="16"/>
      <c r="DGE500" s="16"/>
      <c r="DGF500" s="18"/>
      <c r="DGG500" s="6"/>
      <c r="DGH500" s="15"/>
      <c r="DGI500" s="16"/>
      <c r="DGJ500" s="16"/>
      <c r="DGK500" s="16"/>
      <c r="DGL500" s="18"/>
      <c r="DGM500" s="6"/>
      <c r="DGN500" s="15"/>
      <c r="DGO500" s="16"/>
      <c r="DGP500" s="16"/>
      <c r="DGQ500" s="16"/>
      <c r="DGR500" s="18"/>
      <c r="DGS500" s="6"/>
      <c r="DGT500" s="15"/>
      <c r="DGU500" s="16"/>
      <c r="DGV500" s="16"/>
      <c r="DGW500" s="16"/>
      <c r="DGX500" s="18"/>
      <c r="DGY500" s="6"/>
      <c r="DGZ500" s="15"/>
      <c r="DHA500" s="16"/>
      <c r="DHB500" s="16"/>
      <c r="DHC500" s="16"/>
      <c r="DHD500" s="18"/>
      <c r="DHE500" s="6"/>
      <c r="DHF500" s="15"/>
      <c r="DHG500" s="16"/>
      <c r="DHH500" s="16"/>
      <c r="DHI500" s="16"/>
      <c r="DHJ500" s="18"/>
      <c r="DHK500" s="6"/>
      <c r="DHL500" s="15"/>
      <c r="DHM500" s="16"/>
      <c r="DHN500" s="16"/>
      <c r="DHO500" s="16"/>
      <c r="DHP500" s="18"/>
      <c r="DHQ500" s="6"/>
      <c r="DHR500" s="15"/>
      <c r="DHS500" s="16"/>
      <c r="DHT500" s="16"/>
      <c r="DHU500" s="16"/>
      <c r="DHV500" s="18"/>
      <c r="DHW500" s="6"/>
      <c r="DHX500" s="15"/>
      <c r="DHY500" s="16"/>
      <c r="DHZ500" s="16"/>
      <c r="DIA500" s="16"/>
      <c r="DIB500" s="18"/>
      <c r="DIC500" s="6"/>
      <c r="DID500" s="15"/>
      <c r="DIE500" s="16"/>
      <c r="DIF500" s="16"/>
      <c r="DIG500" s="16"/>
      <c r="DIH500" s="18"/>
      <c r="DII500" s="6"/>
      <c r="DIJ500" s="15"/>
      <c r="DIK500" s="16"/>
      <c r="DIL500" s="16"/>
      <c r="DIM500" s="16"/>
      <c r="DIN500" s="18"/>
      <c r="DIO500" s="6"/>
      <c r="DIP500" s="15"/>
      <c r="DIQ500" s="16"/>
      <c r="DIR500" s="16"/>
      <c r="DIS500" s="16"/>
      <c r="DIT500" s="18"/>
      <c r="DIU500" s="6"/>
      <c r="DIV500" s="15"/>
      <c r="DIW500" s="16"/>
      <c r="DIX500" s="16"/>
      <c r="DIY500" s="16"/>
      <c r="DIZ500" s="18"/>
      <c r="DJA500" s="6"/>
      <c r="DJB500" s="15"/>
      <c r="DJC500" s="16"/>
      <c r="DJD500" s="16"/>
      <c r="DJE500" s="16"/>
      <c r="DJF500" s="18"/>
      <c r="DJG500" s="6"/>
      <c r="DJH500" s="15"/>
      <c r="DJI500" s="16"/>
      <c r="DJJ500" s="16"/>
      <c r="DJK500" s="16"/>
      <c r="DJL500" s="18"/>
      <c r="DJM500" s="6"/>
      <c r="DJN500" s="15"/>
      <c r="DJO500" s="16"/>
      <c r="DJP500" s="16"/>
      <c r="DJQ500" s="16"/>
      <c r="DJR500" s="18"/>
      <c r="DJS500" s="6"/>
      <c r="DJT500" s="15"/>
      <c r="DJU500" s="16"/>
      <c r="DJV500" s="16"/>
      <c r="DJW500" s="16"/>
      <c r="DJX500" s="18"/>
      <c r="DJY500" s="6"/>
      <c r="DJZ500" s="15"/>
      <c r="DKA500" s="16"/>
      <c r="DKB500" s="16"/>
      <c r="DKC500" s="16"/>
      <c r="DKD500" s="18"/>
      <c r="DKE500" s="6"/>
      <c r="DKF500" s="15"/>
      <c r="DKG500" s="16"/>
      <c r="DKH500" s="16"/>
      <c r="DKI500" s="16"/>
      <c r="DKJ500" s="18"/>
      <c r="DKK500" s="6"/>
      <c r="DKL500" s="15"/>
      <c r="DKM500" s="16"/>
      <c r="DKN500" s="16"/>
      <c r="DKO500" s="16"/>
      <c r="DKP500" s="18"/>
      <c r="DKQ500" s="6"/>
      <c r="DKR500" s="15"/>
      <c r="DKS500" s="16"/>
      <c r="DKT500" s="16"/>
      <c r="DKU500" s="16"/>
      <c r="DKV500" s="18"/>
      <c r="DKW500" s="6"/>
      <c r="DKX500" s="15"/>
      <c r="DKY500" s="16"/>
      <c r="DKZ500" s="16"/>
      <c r="DLA500" s="16"/>
      <c r="DLB500" s="18"/>
      <c r="DLC500" s="6"/>
      <c r="DLD500" s="15"/>
      <c r="DLE500" s="16"/>
      <c r="DLF500" s="16"/>
      <c r="DLG500" s="16"/>
      <c r="DLH500" s="18"/>
      <c r="DLI500" s="6"/>
      <c r="DLJ500" s="15"/>
      <c r="DLK500" s="16"/>
      <c r="DLL500" s="16"/>
      <c r="DLM500" s="16"/>
      <c r="DLN500" s="18"/>
      <c r="DLO500" s="6"/>
      <c r="DLP500" s="15"/>
      <c r="DLQ500" s="16"/>
      <c r="DLR500" s="16"/>
      <c r="DLS500" s="16"/>
      <c r="DLT500" s="18"/>
      <c r="DLU500" s="6"/>
      <c r="DLV500" s="15"/>
      <c r="DLW500" s="16"/>
      <c r="DLX500" s="16"/>
      <c r="DLY500" s="16"/>
      <c r="DLZ500" s="18"/>
      <c r="DMA500" s="6"/>
      <c r="DMB500" s="15"/>
      <c r="DMC500" s="16"/>
      <c r="DMD500" s="16"/>
      <c r="DME500" s="16"/>
      <c r="DMF500" s="18"/>
      <c r="DMG500" s="6"/>
      <c r="DMH500" s="15"/>
      <c r="DMI500" s="16"/>
      <c r="DMJ500" s="16"/>
      <c r="DMK500" s="16"/>
      <c r="DML500" s="18"/>
      <c r="DMM500" s="6"/>
      <c r="DMN500" s="15"/>
      <c r="DMO500" s="16"/>
      <c r="DMP500" s="16"/>
      <c r="DMQ500" s="16"/>
      <c r="DMR500" s="18"/>
      <c r="DMS500" s="6"/>
      <c r="DMT500" s="15"/>
      <c r="DMU500" s="16"/>
      <c r="DMV500" s="16"/>
      <c r="DMW500" s="16"/>
      <c r="DMX500" s="18"/>
      <c r="DMY500" s="6"/>
      <c r="DMZ500" s="15"/>
      <c r="DNA500" s="16"/>
      <c r="DNB500" s="16"/>
      <c r="DNC500" s="16"/>
      <c r="DND500" s="18"/>
      <c r="DNE500" s="6"/>
      <c r="DNF500" s="15"/>
      <c r="DNG500" s="16"/>
      <c r="DNH500" s="16"/>
      <c r="DNI500" s="16"/>
      <c r="DNJ500" s="18"/>
      <c r="DNK500" s="6"/>
      <c r="DNL500" s="15"/>
      <c r="DNM500" s="16"/>
      <c r="DNN500" s="16"/>
      <c r="DNO500" s="16"/>
      <c r="DNP500" s="18"/>
      <c r="DNQ500" s="6"/>
      <c r="DNR500" s="15"/>
      <c r="DNS500" s="16"/>
      <c r="DNT500" s="16"/>
      <c r="DNU500" s="16"/>
      <c r="DNV500" s="18"/>
      <c r="DNW500" s="6"/>
      <c r="DNX500" s="15"/>
      <c r="DNY500" s="16"/>
      <c r="DNZ500" s="16"/>
      <c r="DOA500" s="16"/>
      <c r="DOB500" s="18"/>
      <c r="DOC500" s="6"/>
      <c r="DOD500" s="15"/>
      <c r="DOE500" s="16"/>
      <c r="DOF500" s="16"/>
      <c r="DOG500" s="16"/>
      <c r="DOH500" s="18"/>
      <c r="DOI500" s="6"/>
      <c r="DOJ500" s="15"/>
      <c r="DOK500" s="16"/>
      <c r="DOL500" s="16"/>
      <c r="DOM500" s="16"/>
      <c r="DON500" s="18"/>
      <c r="DOO500" s="6"/>
      <c r="DOP500" s="15"/>
      <c r="DOQ500" s="16"/>
      <c r="DOR500" s="16"/>
      <c r="DOS500" s="16"/>
      <c r="DOT500" s="18"/>
      <c r="DOU500" s="6"/>
      <c r="DOV500" s="15"/>
      <c r="DOW500" s="16"/>
      <c r="DOX500" s="16"/>
      <c r="DOY500" s="16"/>
      <c r="DOZ500" s="18"/>
      <c r="DPA500" s="6"/>
      <c r="DPB500" s="15"/>
      <c r="DPC500" s="16"/>
      <c r="DPD500" s="16"/>
      <c r="DPE500" s="16"/>
      <c r="DPF500" s="18"/>
      <c r="DPG500" s="6"/>
      <c r="DPH500" s="15"/>
      <c r="DPI500" s="16"/>
      <c r="DPJ500" s="16"/>
      <c r="DPK500" s="16"/>
      <c r="DPL500" s="18"/>
      <c r="DPM500" s="6"/>
      <c r="DPN500" s="15"/>
      <c r="DPO500" s="16"/>
      <c r="DPP500" s="16"/>
      <c r="DPQ500" s="16"/>
      <c r="DPR500" s="18"/>
      <c r="DPS500" s="6"/>
      <c r="DPT500" s="15"/>
      <c r="DPU500" s="16"/>
      <c r="DPV500" s="16"/>
      <c r="DPW500" s="16"/>
      <c r="DPX500" s="18"/>
      <c r="DPY500" s="6"/>
      <c r="DPZ500" s="15"/>
      <c r="DQA500" s="16"/>
      <c r="DQB500" s="16"/>
      <c r="DQC500" s="16"/>
      <c r="DQD500" s="18"/>
      <c r="DQE500" s="6"/>
      <c r="DQF500" s="15"/>
      <c r="DQG500" s="16"/>
      <c r="DQH500" s="16"/>
      <c r="DQI500" s="16"/>
      <c r="DQJ500" s="18"/>
      <c r="DQK500" s="6"/>
      <c r="DQL500" s="15"/>
      <c r="DQM500" s="16"/>
      <c r="DQN500" s="16"/>
      <c r="DQO500" s="16"/>
      <c r="DQP500" s="18"/>
      <c r="DQQ500" s="6"/>
      <c r="DQR500" s="15"/>
      <c r="DQS500" s="16"/>
      <c r="DQT500" s="16"/>
      <c r="DQU500" s="16"/>
      <c r="DQV500" s="18"/>
      <c r="DQW500" s="6"/>
      <c r="DQX500" s="15"/>
      <c r="DQY500" s="16"/>
      <c r="DQZ500" s="16"/>
      <c r="DRA500" s="16"/>
      <c r="DRB500" s="18"/>
      <c r="DRC500" s="6"/>
      <c r="DRD500" s="15"/>
      <c r="DRE500" s="16"/>
      <c r="DRF500" s="16"/>
      <c r="DRG500" s="16"/>
      <c r="DRH500" s="18"/>
      <c r="DRI500" s="6"/>
      <c r="DRJ500" s="15"/>
      <c r="DRK500" s="16"/>
      <c r="DRL500" s="16"/>
      <c r="DRM500" s="16"/>
      <c r="DRN500" s="18"/>
      <c r="DRO500" s="6"/>
      <c r="DRP500" s="15"/>
      <c r="DRQ500" s="16"/>
      <c r="DRR500" s="16"/>
      <c r="DRS500" s="16"/>
      <c r="DRT500" s="18"/>
      <c r="DRU500" s="6"/>
      <c r="DRV500" s="15"/>
      <c r="DRW500" s="16"/>
      <c r="DRX500" s="16"/>
      <c r="DRY500" s="16"/>
      <c r="DRZ500" s="18"/>
      <c r="DSA500" s="6"/>
      <c r="DSB500" s="15"/>
      <c r="DSC500" s="16"/>
      <c r="DSD500" s="16"/>
      <c r="DSE500" s="16"/>
      <c r="DSF500" s="18"/>
      <c r="DSG500" s="6"/>
      <c r="DSH500" s="15"/>
      <c r="DSI500" s="16"/>
      <c r="DSJ500" s="16"/>
      <c r="DSK500" s="16"/>
      <c r="DSL500" s="18"/>
      <c r="DSM500" s="6"/>
      <c r="DSN500" s="15"/>
      <c r="DSO500" s="16"/>
      <c r="DSP500" s="16"/>
      <c r="DSQ500" s="16"/>
      <c r="DSR500" s="18"/>
      <c r="DSS500" s="6"/>
      <c r="DST500" s="15"/>
      <c r="DSU500" s="16"/>
      <c r="DSV500" s="16"/>
      <c r="DSW500" s="16"/>
      <c r="DSX500" s="18"/>
      <c r="DSY500" s="6"/>
      <c r="DSZ500" s="15"/>
      <c r="DTA500" s="16"/>
      <c r="DTB500" s="16"/>
      <c r="DTC500" s="16"/>
      <c r="DTD500" s="18"/>
      <c r="DTE500" s="6"/>
      <c r="DTF500" s="15"/>
      <c r="DTG500" s="16"/>
      <c r="DTH500" s="16"/>
      <c r="DTI500" s="16"/>
      <c r="DTJ500" s="18"/>
      <c r="DTK500" s="6"/>
      <c r="DTL500" s="15"/>
      <c r="DTM500" s="16"/>
      <c r="DTN500" s="16"/>
      <c r="DTO500" s="16"/>
      <c r="DTP500" s="18"/>
      <c r="DTQ500" s="6"/>
      <c r="DTR500" s="15"/>
      <c r="DTS500" s="16"/>
      <c r="DTT500" s="16"/>
      <c r="DTU500" s="16"/>
      <c r="DTV500" s="18"/>
      <c r="DTW500" s="6"/>
      <c r="DTX500" s="15"/>
      <c r="DTY500" s="16"/>
      <c r="DTZ500" s="16"/>
      <c r="DUA500" s="16"/>
      <c r="DUB500" s="18"/>
      <c r="DUC500" s="6"/>
      <c r="DUD500" s="15"/>
      <c r="DUE500" s="16"/>
      <c r="DUF500" s="16"/>
      <c r="DUG500" s="16"/>
      <c r="DUH500" s="18"/>
      <c r="DUI500" s="6"/>
      <c r="DUJ500" s="15"/>
      <c r="DUK500" s="16"/>
      <c r="DUL500" s="16"/>
      <c r="DUM500" s="16"/>
      <c r="DUN500" s="18"/>
      <c r="DUO500" s="6"/>
      <c r="DUP500" s="15"/>
      <c r="DUQ500" s="16"/>
      <c r="DUR500" s="16"/>
      <c r="DUS500" s="16"/>
      <c r="DUT500" s="18"/>
      <c r="DUU500" s="6"/>
      <c r="DUV500" s="15"/>
      <c r="DUW500" s="16"/>
      <c r="DUX500" s="16"/>
      <c r="DUY500" s="16"/>
      <c r="DUZ500" s="18"/>
      <c r="DVA500" s="6"/>
      <c r="DVB500" s="15"/>
      <c r="DVC500" s="16"/>
      <c r="DVD500" s="16"/>
      <c r="DVE500" s="16"/>
      <c r="DVF500" s="18"/>
      <c r="DVG500" s="6"/>
      <c r="DVH500" s="15"/>
      <c r="DVI500" s="16"/>
      <c r="DVJ500" s="16"/>
      <c r="DVK500" s="16"/>
      <c r="DVL500" s="18"/>
      <c r="DVM500" s="6"/>
      <c r="DVN500" s="15"/>
      <c r="DVO500" s="16"/>
      <c r="DVP500" s="16"/>
      <c r="DVQ500" s="16"/>
      <c r="DVR500" s="18"/>
      <c r="DVS500" s="6"/>
      <c r="DVT500" s="15"/>
      <c r="DVU500" s="16"/>
      <c r="DVV500" s="16"/>
      <c r="DVW500" s="16"/>
      <c r="DVX500" s="18"/>
      <c r="DVY500" s="6"/>
      <c r="DVZ500" s="15"/>
      <c r="DWA500" s="16"/>
      <c r="DWB500" s="16"/>
      <c r="DWC500" s="16"/>
      <c r="DWD500" s="18"/>
      <c r="DWE500" s="6"/>
      <c r="DWF500" s="15"/>
      <c r="DWG500" s="16"/>
      <c r="DWH500" s="16"/>
      <c r="DWI500" s="16"/>
      <c r="DWJ500" s="18"/>
      <c r="DWK500" s="6"/>
      <c r="DWL500" s="15"/>
      <c r="DWM500" s="16"/>
      <c r="DWN500" s="16"/>
      <c r="DWO500" s="16"/>
      <c r="DWP500" s="18"/>
      <c r="DWQ500" s="6"/>
      <c r="DWR500" s="15"/>
      <c r="DWS500" s="16"/>
      <c r="DWT500" s="16"/>
      <c r="DWU500" s="16"/>
      <c r="DWV500" s="18"/>
      <c r="DWW500" s="6"/>
      <c r="DWX500" s="15"/>
      <c r="DWY500" s="16"/>
      <c r="DWZ500" s="16"/>
      <c r="DXA500" s="16"/>
      <c r="DXB500" s="18"/>
      <c r="DXC500" s="6"/>
      <c r="DXD500" s="15"/>
      <c r="DXE500" s="16"/>
      <c r="DXF500" s="16"/>
      <c r="DXG500" s="16"/>
      <c r="DXH500" s="18"/>
      <c r="DXI500" s="6"/>
      <c r="DXJ500" s="15"/>
      <c r="DXK500" s="16"/>
      <c r="DXL500" s="16"/>
      <c r="DXM500" s="16"/>
      <c r="DXN500" s="18"/>
      <c r="DXO500" s="6"/>
      <c r="DXP500" s="15"/>
      <c r="DXQ500" s="16"/>
      <c r="DXR500" s="16"/>
      <c r="DXS500" s="16"/>
      <c r="DXT500" s="18"/>
      <c r="DXU500" s="6"/>
      <c r="DXV500" s="15"/>
      <c r="DXW500" s="16"/>
      <c r="DXX500" s="16"/>
      <c r="DXY500" s="16"/>
      <c r="DXZ500" s="18"/>
      <c r="DYA500" s="6"/>
      <c r="DYB500" s="15"/>
      <c r="DYC500" s="16"/>
      <c r="DYD500" s="16"/>
      <c r="DYE500" s="16"/>
      <c r="DYF500" s="18"/>
      <c r="DYG500" s="6"/>
      <c r="DYH500" s="15"/>
      <c r="DYI500" s="16"/>
      <c r="DYJ500" s="16"/>
      <c r="DYK500" s="16"/>
      <c r="DYL500" s="18"/>
      <c r="DYM500" s="6"/>
      <c r="DYN500" s="15"/>
      <c r="DYO500" s="16"/>
      <c r="DYP500" s="16"/>
      <c r="DYQ500" s="16"/>
      <c r="DYR500" s="18"/>
      <c r="DYS500" s="6"/>
      <c r="DYT500" s="15"/>
      <c r="DYU500" s="16"/>
      <c r="DYV500" s="16"/>
      <c r="DYW500" s="16"/>
      <c r="DYX500" s="18"/>
      <c r="DYY500" s="6"/>
      <c r="DYZ500" s="15"/>
      <c r="DZA500" s="16"/>
      <c r="DZB500" s="16"/>
      <c r="DZC500" s="16"/>
      <c r="DZD500" s="18"/>
      <c r="DZE500" s="6"/>
      <c r="DZF500" s="15"/>
      <c r="DZG500" s="16"/>
      <c r="DZH500" s="16"/>
      <c r="DZI500" s="16"/>
      <c r="DZJ500" s="18"/>
      <c r="DZK500" s="6"/>
      <c r="DZL500" s="15"/>
      <c r="DZM500" s="16"/>
      <c r="DZN500" s="16"/>
      <c r="DZO500" s="16"/>
      <c r="DZP500" s="18"/>
      <c r="DZQ500" s="6"/>
      <c r="DZR500" s="15"/>
      <c r="DZS500" s="16"/>
      <c r="DZT500" s="16"/>
      <c r="DZU500" s="16"/>
      <c r="DZV500" s="18"/>
      <c r="DZW500" s="6"/>
      <c r="DZX500" s="15"/>
      <c r="DZY500" s="16"/>
      <c r="DZZ500" s="16"/>
      <c r="EAA500" s="16"/>
      <c r="EAB500" s="18"/>
      <c r="EAC500" s="6"/>
      <c r="EAD500" s="15"/>
      <c r="EAE500" s="16"/>
      <c r="EAF500" s="16"/>
      <c r="EAG500" s="16"/>
      <c r="EAH500" s="18"/>
      <c r="EAI500" s="6"/>
      <c r="EAJ500" s="15"/>
      <c r="EAK500" s="16"/>
      <c r="EAL500" s="16"/>
      <c r="EAM500" s="16"/>
      <c r="EAN500" s="18"/>
      <c r="EAO500" s="6"/>
      <c r="EAP500" s="15"/>
      <c r="EAQ500" s="16"/>
      <c r="EAR500" s="16"/>
      <c r="EAS500" s="16"/>
      <c r="EAT500" s="18"/>
      <c r="EAU500" s="6"/>
      <c r="EAV500" s="15"/>
      <c r="EAW500" s="16"/>
      <c r="EAX500" s="16"/>
      <c r="EAY500" s="16"/>
      <c r="EAZ500" s="18"/>
      <c r="EBA500" s="6"/>
      <c r="EBB500" s="15"/>
      <c r="EBC500" s="16"/>
      <c r="EBD500" s="16"/>
      <c r="EBE500" s="16"/>
      <c r="EBF500" s="18"/>
      <c r="EBG500" s="6"/>
      <c r="EBH500" s="15"/>
      <c r="EBI500" s="16"/>
      <c r="EBJ500" s="16"/>
      <c r="EBK500" s="16"/>
      <c r="EBL500" s="18"/>
      <c r="EBM500" s="6"/>
      <c r="EBN500" s="15"/>
      <c r="EBO500" s="16"/>
      <c r="EBP500" s="16"/>
      <c r="EBQ500" s="16"/>
      <c r="EBR500" s="18"/>
      <c r="EBS500" s="6"/>
      <c r="EBT500" s="15"/>
      <c r="EBU500" s="16"/>
      <c r="EBV500" s="16"/>
      <c r="EBW500" s="16"/>
      <c r="EBX500" s="18"/>
      <c r="EBY500" s="6"/>
      <c r="EBZ500" s="15"/>
      <c r="ECA500" s="16"/>
      <c r="ECB500" s="16"/>
      <c r="ECC500" s="16"/>
      <c r="ECD500" s="18"/>
      <c r="ECE500" s="6"/>
      <c r="ECF500" s="15"/>
      <c r="ECG500" s="16"/>
      <c r="ECH500" s="16"/>
      <c r="ECI500" s="16"/>
      <c r="ECJ500" s="18"/>
      <c r="ECK500" s="6"/>
      <c r="ECL500" s="15"/>
      <c r="ECM500" s="16"/>
      <c r="ECN500" s="16"/>
      <c r="ECO500" s="16"/>
      <c r="ECP500" s="18"/>
      <c r="ECQ500" s="6"/>
      <c r="ECR500" s="15"/>
      <c r="ECS500" s="16"/>
      <c r="ECT500" s="16"/>
      <c r="ECU500" s="16"/>
      <c r="ECV500" s="18"/>
      <c r="ECW500" s="6"/>
      <c r="ECX500" s="15"/>
      <c r="ECY500" s="16"/>
      <c r="ECZ500" s="16"/>
      <c r="EDA500" s="16"/>
      <c r="EDB500" s="18"/>
      <c r="EDC500" s="6"/>
      <c r="EDD500" s="15"/>
      <c r="EDE500" s="16"/>
      <c r="EDF500" s="16"/>
      <c r="EDG500" s="16"/>
      <c r="EDH500" s="18"/>
      <c r="EDI500" s="6"/>
      <c r="EDJ500" s="15"/>
      <c r="EDK500" s="16"/>
      <c r="EDL500" s="16"/>
      <c r="EDM500" s="16"/>
      <c r="EDN500" s="18"/>
      <c r="EDO500" s="6"/>
      <c r="EDP500" s="15"/>
      <c r="EDQ500" s="16"/>
      <c r="EDR500" s="16"/>
      <c r="EDS500" s="16"/>
      <c r="EDT500" s="18"/>
      <c r="EDU500" s="6"/>
      <c r="EDV500" s="15"/>
      <c r="EDW500" s="16"/>
      <c r="EDX500" s="16"/>
      <c r="EDY500" s="16"/>
      <c r="EDZ500" s="18"/>
      <c r="EEA500" s="6"/>
      <c r="EEB500" s="15"/>
      <c r="EEC500" s="16"/>
      <c r="EED500" s="16"/>
      <c r="EEE500" s="16"/>
      <c r="EEF500" s="18"/>
      <c r="EEG500" s="6"/>
      <c r="EEH500" s="15"/>
      <c r="EEI500" s="16"/>
      <c r="EEJ500" s="16"/>
      <c r="EEK500" s="16"/>
      <c r="EEL500" s="18"/>
      <c r="EEM500" s="6"/>
      <c r="EEN500" s="15"/>
      <c r="EEO500" s="16"/>
      <c r="EEP500" s="16"/>
      <c r="EEQ500" s="16"/>
      <c r="EER500" s="18"/>
      <c r="EES500" s="6"/>
      <c r="EET500" s="15"/>
      <c r="EEU500" s="16"/>
      <c r="EEV500" s="16"/>
      <c r="EEW500" s="16"/>
      <c r="EEX500" s="18"/>
      <c r="EEY500" s="6"/>
      <c r="EEZ500" s="15"/>
      <c r="EFA500" s="16"/>
      <c r="EFB500" s="16"/>
      <c r="EFC500" s="16"/>
      <c r="EFD500" s="18"/>
      <c r="EFE500" s="6"/>
      <c r="EFF500" s="15"/>
      <c r="EFG500" s="16"/>
      <c r="EFH500" s="16"/>
      <c r="EFI500" s="16"/>
      <c r="EFJ500" s="18"/>
      <c r="EFK500" s="6"/>
      <c r="EFL500" s="15"/>
      <c r="EFM500" s="16"/>
      <c r="EFN500" s="16"/>
      <c r="EFO500" s="16"/>
      <c r="EFP500" s="18"/>
      <c r="EFQ500" s="6"/>
      <c r="EFR500" s="15"/>
      <c r="EFS500" s="16"/>
      <c r="EFT500" s="16"/>
      <c r="EFU500" s="16"/>
      <c r="EFV500" s="18"/>
      <c r="EFW500" s="6"/>
      <c r="EFX500" s="15"/>
      <c r="EFY500" s="16"/>
      <c r="EFZ500" s="16"/>
      <c r="EGA500" s="16"/>
      <c r="EGB500" s="18"/>
      <c r="EGC500" s="6"/>
      <c r="EGD500" s="15"/>
      <c r="EGE500" s="16"/>
      <c r="EGF500" s="16"/>
      <c r="EGG500" s="16"/>
      <c r="EGH500" s="18"/>
      <c r="EGI500" s="6"/>
      <c r="EGJ500" s="15"/>
      <c r="EGK500" s="16"/>
      <c r="EGL500" s="16"/>
      <c r="EGM500" s="16"/>
      <c r="EGN500" s="18"/>
      <c r="EGO500" s="6"/>
      <c r="EGP500" s="15"/>
      <c r="EGQ500" s="16"/>
      <c r="EGR500" s="16"/>
      <c r="EGS500" s="16"/>
      <c r="EGT500" s="18"/>
      <c r="EGU500" s="6"/>
      <c r="EGV500" s="15"/>
      <c r="EGW500" s="16"/>
      <c r="EGX500" s="16"/>
      <c r="EGY500" s="16"/>
      <c r="EGZ500" s="18"/>
      <c r="EHA500" s="6"/>
      <c r="EHB500" s="15"/>
      <c r="EHC500" s="16"/>
      <c r="EHD500" s="16"/>
      <c r="EHE500" s="16"/>
      <c r="EHF500" s="18"/>
      <c r="EHG500" s="6"/>
      <c r="EHH500" s="15"/>
      <c r="EHI500" s="16"/>
      <c r="EHJ500" s="16"/>
      <c r="EHK500" s="16"/>
      <c r="EHL500" s="18"/>
      <c r="EHM500" s="6"/>
      <c r="EHN500" s="15"/>
      <c r="EHO500" s="16"/>
      <c r="EHP500" s="16"/>
      <c r="EHQ500" s="16"/>
      <c r="EHR500" s="18"/>
      <c r="EHS500" s="6"/>
      <c r="EHT500" s="15"/>
      <c r="EHU500" s="16"/>
      <c r="EHV500" s="16"/>
      <c r="EHW500" s="16"/>
      <c r="EHX500" s="18"/>
      <c r="EHY500" s="6"/>
      <c r="EHZ500" s="15"/>
      <c r="EIA500" s="16"/>
      <c r="EIB500" s="16"/>
      <c r="EIC500" s="16"/>
      <c r="EID500" s="18"/>
      <c r="EIE500" s="6"/>
      <c r="EIF500" s="15"/>
      <c r="EIG500" s="16"/>
      <c r="EIH500" s="16"/>
      <c r="EII500" s="16"/>
      <c r="EIJ500" s="18"/>
      <c r="EIK500" s="6"/>
      <c r="EIL500" s="15"/>
      <c r="EIM500" s="16"/>
      <c r="EIN500" s="16"/>
      <c r="EIO500" s="16"/>
      <c r="EIP500" s="18"/>
      <c r="EIQ500" s="6"/>
      <c r="EIR500" s="15"/>
      <c r="EIS500" s="16"/>
      <c r="EIT500" s="16"/>
      <c r="EIU500" s="16"/>
      <c r="EIV500" s="18"/>
      <c r="EIW500" s="6"/>
      <c r="EIX500" s="15"/>
      <c r="EIY500" s="16"/>
      <c r="EIZ500" s="16"/>
      <c r="EJA500" s="16"/>
      <c r="EJB500" s="18"/>
      <c r="EJC500" s="6"/>
      <c r="EJD500" s="15"/>
      <c r="EJE500" s="16"/>
      <c r="EJF500" s="16"/>
      <c r="EJG500" s="16"/>
      <c r="EJH500" s="18"/>
      <c r="EJI500" s="6"/>
      <c r="EJJ500" s="15"/>
      <c r="EJK500" s="16"/>
      <c r="EJL500" s="16"/>
      <c r="EJM500" s="16"/>
      <c r="EJN500" s="18"/>
      <c r="EJO500" s="6"/>
      <c r="EJP500" s="15"/>
      <c r="EJQ500" s="16"/>
      <c r="EJR500" s="16"/>
      <c r="EJS500" s="16"/>
      <c r="EJT500" s="18"/>
      <c r="EJU500" s="6"/>
      <c r="EJV500" s="15"/>
      <c r="EJW500" s="16"/>
      <c r="EJX500" s="16"/>
      <c r="EJY500" s="16"/>
      <c r="EJZ500" s="18"/>
      <c r="EKA500" s="6"/>
      <c r="EKB500" s="15"/>
      <c r="EKC500" s="16"/>
      <c r="EKD500" s="16"/>
      <c r="EKE500" s="16"/>
      <c r="EKF500" s="18"/>
      <c r="EKG500" s="6"/>
      <c r="EKH500" s="15"/>
      <c r="EKI500" s="16"/>
      <c r="EKJ500" s="16"/>
      <c r="EKK500" s="16"/>
      <c r="EKL500" s="18"/>
      <c r="EKM500" s="6"/>
      <c r="EKN500" s="15"/>
      <c r="EKO500" s="16"/>
      <c r="EKP500" s="16"/>
      <c r="EKQ500" s="16"/>
      <c r="EKR500" s="18"/>
      <c r="EKS500" s="6"/>
      <c r="EKT500" s="15"/>
      <c r="EKU500" s="16"/>
      <c r="EKV500" s="16"/>
      <c r="EKW500" s="16"/>
      <c r="EKX500" s="18"/>
      <c r="EKY500" s="6"/>
      <c r="EKZ500" s="15"/>
      <c r="ELA500" s="16"/>
      <c r="ELB500" s="16"/>
      <c r="ELC500" s="16"/>
      <c r="ELD500" s="18"/>
      <c r="ELE500" s="6"/>
      <c r="ELF500" s="15"/>
      <c r="ELG500" s="16"/>
      <c r="ELH500" s="16"/>
      <c r="ELI500" s="16"/>
      <c r="ELJ500" s="18"/>
      <c r="ELK500" s="6"/>
      <c r="ELL500" s="15"/>
      <c r="ELM500" s="16"/>
      <c r="ELN500" s="16"/>
      <c r="ELO500" s="16"/>
      <c r="ELP500" s="18"/>
      <c r="ELQ500" s="6"/>
      <c r="ELR500" s="15"/>
      <c r="ELS500" s="16"/>
      <c r="ELT500" s="16"/>
      <c r="ELU500" s="16"/>
      <c r="ELV500" s="18"/>
      <c r="ELW500" s="6"/>
      <c r="ELX500" s="15"/>
      <c r="ELY500" s="16"/>
      <c r="ELZ500" s="16"/>
      <c r="EMA500" s="16"/>
      <c r="EMB500" s="18"/>
      <c r="EMC500" s="6"/>
      <c r="EMD500" s="15"/>
      <c r="EME500" s="16"/>
      <c r="EMF500" s="16"/>
      <c r="EMG500" s="16"/>
      <c r="EMH500" s="18"/>
      <c r="EMI500" s="6"/>
      <c r="EMJ500" s="15"/>
      <c r="EMK500" s="16"/>
      <c r="EML500" s="16"/>
      <c r="EMM500" s="16"/>
      <c r="EMN500" s="18"/>
      <c r="EMO500" s="6"/>
      <c r="EMP500" s="15"/>
      <c r="EMQ500" s="16"/>
      <c r="EMR500" s="16"/>
      <c r="EMS500" s="16"/>
      <c r="EMT500" s="18"/>
      <c r="EMU500" s="6"/>
      <c r="EMV500" s="15"/>
      <c r="EMW500" s="16"/>
      <c r="EMX500" s="16"/>
      <c r="EMY500" s="16"/>
      <c r="EMZ500" s="18"/>
      <c r="ENA500" s="6"/>
      <c r="ENB500" s="15"/>
      <c r="ENC500" s="16"/>
      <c r="END500" s="16"/>
      <c r="ENE500" s="16"/>
      <c r="ENF500" s="18"/>
      <c r="ENG500" s="6"/>
      <c r="ENH500" s="15"/>
      <c r="ENI500" s="16"/>
      <c r="ENJ500" s="16"/>
      <c r="ENK500" s="16"/>
      <c r="ENL500" s="18"/>
      <c r="ENM500" s="6"/>
      <c r="ENN500" s="15"/>
      <c r="ENO500" s="16"/>
      <c r="ENP500" s="16"/>
      <c r="ENQ500" s="16"/>
      <c r="ENR500" s="18"/>
      <c r="ENS500" s="6"/>
      <c r="ENT500" s="15"/>
      <c r="ENU500" s="16"/>
      <c r="ENV500" s="16"/>
      <c r="ENW500" s="16"/>
      <c r="ENX500" s="18"/>
      <c r="ENY500" s="6"/>
      <c r="ENZ500" s="15"/>
      <c r="EOA500" s="16"/>
      <c r="EOB500" s="16"/>
      <c r="EOC500" s="16"/>
      <c r="EOD500" s="18"/>
      <c r="EOE500" s="6"/>
      <c r="EOF500" s="15"/>
      <c r="EOG500" s="16"/>
      <c r="EOH500" s="16"/>
      <c r="EOI500" s="16"/>
      <c r="EOJ500" s="18"/>
      <c r="EOK500" s="6"/>
      <c r="EOL500" s="15"/>
      <c r="EOM500" s="16"/>
      <c r="EON500" s="16"/>
      <c r="EOO500" s="16"/>
      <c r="EOP500" s="18"/>
      <c r="EOQ500" s="6"/>
      <c r="EOR500" s="15"/>
      <c r="EOS500" s="16"/>
      <c r="EOT500" s="16"/>
      <c r="EOU500" s="16"/>
      <c r="EOV500" s="18"/>
      <c r="EOW500" s="6"/>
      <c r="EOX500" s="15"/>
      <c r="EOY500" s="16"/>
      <c r="EOZ500" s="16"/>
      <c r="EPA500" s="16"/>
      <c r="EPB500" s="18"/>
      <c r="EPC500" s="6"/>
      <c r="EPD500" s="15"/>
      <c r="EPE500" s="16"/>
      <c r="EPF500" s="16"/>
      <c r="EPG500" s="16"/>
      <c r="EPH500" s="18"/>
      <c r="EPI500" s="6"/>
      <c r="EPJ500" s="15"/>
      <c r="EPK500" s="16"/>
      <c r="EPL500" s="16"/>
      <c r="EPM500" s="16"/>
      <c r="EPN500" s="18"/>
      <c r="EPO500" s="6"/>
      <c r="EPP500" s="15"/>
      <c r="EPQ500" s="16"/>
      <c r="EPR500" s="16"/>
      <c r="EPS500" s="16"/>
      <c r="EPT500" s="18"/>
      <c r="EPU500" s="6"/>
      <c r="EPV500" s="15"/>
      <c r="EPW500" s="16"/>
      <c r="EPX500" s="16"/>
      <c r="EPY500" s="16"/>
      <c r="EPZ500" s="18"/>
      <c r="EQA500" s="6"/>
      <c r="EQB500" s="15"/>
      <c r="EQC500" s="16"/>
      <c r="EQD500" s="16"/>
      <c r="EQE500" s="16"/>
      <c r="EQF500" s="18"/>
      <c r="EQG500" s="6"/>
      <c r="EQH500" s="15"/>
      <c r="EQI500" s="16"/>
      <c r="EQJ500" s="16"/>
      <c r="EQK500" s="16"/>
      <c r="EQL500" s="18"/>
      <c r="EQM500" s="6"/>
      <c r="EQN500" s="15"/>
      <c r="EQO500" s="16"/>
      <c r="EQP500" s="16"/>
      <c r="EQQ500" s="16"/>
      <c r="EQR500" s="18"/>
      <c r="EQS500" s="6"/>
      <c r="EQT500" s="15"/>
      <c r="EQU500" s="16"/>
      <c r="EQV500" s="16"/>
      <c r="EQW500" s="16"/>
      <c r="EQX500" s="18"/>
      <c r="EQY500" s="6"/>
      <c r="EQZ500" s="15"/>
      <c r="ERA500" s="16"/>
      <c r="ERB500" s="16"/>
      <c r="ERC500" s="16"/>
      <c r="ERD500" s="18"/>
      <c r="ERE500" s="6"/>
      <c r="ERF500" s="15"/>
      <c r="ERG500" s="16"/>
      <c r="ERH500" s="16"/>
      <c r="ERI500" s="16"/>
      <c r="ERJ500" s="18"/>
      <c r="ERK500" s="6"/>
      <c r="ERL500" s="15"/>
      <c r="ERM500" s="16"/>
      <c r="ERN500" s="16"/>
      <c r="ERO500" s="16"/>
      <c r="ERP500" s="18"/>
      <c r="ERQ500" s="6"/>
      <c r="ERR500" s="15"/>
      <c r="ERS500" s="16"/>
      <c r="ERT500" s="16"/>
      <c r="ERU500" s="16"/>
      <c r="ERV500" s="18"/>
      <c r="ERW500" s="6"/>
      <c r="ERX500" s="15"/>
      <c r="ERY500" s="16"/>
      <c r="ERZ500" s="16"/>
      <c r="ESA500" s="16"/>
      <c r="ESB500" s="18"/>
      <c r="ESC500" s="6"/>
      <c r="ESD500" s="15"/>
      <c r="ESE500" s="16"/>
      <c r="ESF500" s="16"/>
      <c r="ESG500" s="16"/>
      <c r="ESH500" s="18"/>
      <c r="ESI500" s="6"/>
      <c r="ESJ500" s="15"/>
      <c r="ESK500" s="16"/>
      <c r="ESL500" s="16"/>
      <c r="ESM500" s="16"/>
      <c r="ESN500" s="18"/>
      <c r="ESO500" s="6"/>
      <c r="ESP500" s="15"/>
      <c r="ESQ500" s="16"/>
      <c r="ESR500" s="16"/>
      <c r="ESS500" s="16"/>
      <c r="EST500" s="18"/>
      <c r="ESU500" s="6"/>
      <c r="ESV500" s="15"/>
      <c r="ESW500" s="16"/>
      <c r="ESX500" s="16"/>
      <c r="ESY500" s="16"/>
      <c r="ESZ500" s="18"/>
      <c r="ETA500" s="6"/>
      <c r="ETB500" s="15"/>
      <c r="ETC500" s="16"/>
      <c r="ETD500" s="16"/>
      <c r="ETE500" s="16"/>
      <c r="ETF500" s="18"/>
      <c r="ETG500" s="6"/>
      <c r="ETH500" s="15"/>
      <c r="ETI500" s="16"/>
      <c r="ETJ500" s="16"/>
      <c r="ETK500" s="16"/>
      <c r="ETL500" s="18"/>
      <c r="ETM500" s="6"/>
      <c r="ETN500" s="15"/>
      <c r="ETO500" s="16"/>
      <c r="ETP500" s="16"/>
      <c r="ETQ500" s="16"/>
      <c r="ETR500" s="18"/>
      <c r="ETS500" s="6"/>
      <c r="ETT500" s="15"/>
      <c r="ETU500" s="16"/>
      <c r="ETV500" s="16"/>
      <c r="ETW500" s="16"/>
      <c r="ETX500" s="18"/>
      <c r="ETY500" s="6"/>
      <c r="ETZ500" s="15"/>
      <c r="EUA500" s="16"/>
      <c r="EUB500" s="16"/>
      <c r="EUC500" s="16"/>
      <c r="EUD500" s="18"/>
      <c r="EUE500" s="6"/>
      <c r="EUF500" s="15"/>
      <c r="EUG500" s="16"/>
      <c r="EUH500" s="16"/>
      <c r="EUI500" s="16"/>
      <c r="EUJ500" s="18"/>
      <c r="EUK500" s="6"/>
      <c r="EUL500" s="15"/>
      <c r="EUM500" s="16"/>
      <c r="EUN500" s="16"/>
      <c r="EUO500" s="16"/>
      <c r="EUP500" s="18"/>
      <c r="EUQ500" s="6"/>
      <c r="EUR500" s="15"/>
      <c r="EUS500" s="16"/>
      <c r="EUT500" s="16"/>
      <c r="EUU500" s="16"/>
      <c r="EUV500" s="18"/>
      <c r="EUW500" s="6"/>
      <c r="EUX500" s="15"/>
      <c r="EUY500" s="16"/>
      <c r="EUZ500" s="16"/>
      <c r="EVA500" s="16"/>
      <c r="EVB500" s="18"/>
      <c r="EVC500" s="6"/>
      <c r="EVD500" s="15"/>
      <c r="EVE500" s="16"/>
      <c r="EVF500" s="16"/>
      <c r="EVG500" s="16"/>
      <c r="EVH500" s="18"/>
      <c r="EVI500" s="6"/>
      <c r="EVJ500" s="15"/>
      <c r="EVK500" s="16"/>
      <c r="EVL500" s="16"/>
      <c r="EVM500" s="16"/>
      <c r="EVN500" s="18"/>
      <c r="EVO500" s="6"/>
      <c r="EVP500" s="15"/>
      <c r="EVQ500" s="16"/>
      <c r="EVR500" s="16"/>
      <c r="EVS500" s="16"/>
      <c r="EVT500" s="18"/>
      <c r="EVU500" s="6"/>
      <c r="EVV500" s="15"/>
      <c r="EVW500" s="16"/>
      <c r="EVX500" s="16"/>
      <c r="EVY500" s="16"/>
      <c r="EVZ500" s="18"/>
      <c r="EWA500" s="6"/>
      <c r="EWB500" s="15"/>
      <c r="EWC500" s="16"/>
      <c r="EWD500" s="16"/>
      <c r="EWE500" s="16"/>
      <c r="EWF500" s="18"/>
      <c r="EWG500" s="6"/>
      <c r="EWH500" s="15"/>
      <c r="EWI500" s="16"/>
      <c r="EWJ500" s="16"/>
      <c r="EWK500" s="16"/>
      <c r="EWL500" s="18"/>
      <c r="EWM500" s="6"/>
      <c r="EWN500" s="15"/>
      <c r="EWO500" s="16"/>
      <c r="EWP500" s="16"/>
      <c r="EWQ500" s="16"/>
      <c r="EWR500" s="18"/>
      <c r="EWS500" s="6"/>
      <c r="EWT500" s="15"/>
      <c r="EWU500" s="16"/>
      <c r="EWV500" s="16"/>
      <c r="EWW500" s="16"/>
      <c r="EWX500" s="18"/>
      <c r="EWY500" s="6"/>
      <c r="EWZ500" s="15"/>
      <c r="EXA500" s="16"/>
      <c r="EXB500" s="16"/>
      <c r="EXC500" s="16"/>
      <c r="EXD500" s="18"/>
      <c r="EXE500" s="6"/>
      <c r="EXF500" s="15"/>
      <c r="EXG500" s="16"/>
      <c r="EXH500" s="16"/>
      <c r="EXI500" s="16"/>
      <c r="EXJ500" s="18"/>
      <c r="EXK500" s="6"/>
      <c r="EXL500" s="15"/>
      <c r="EXM500" s="16"/>
      <c r="EXN500" s="16"/>
      <c r="EXO500" s="16"/>
      <c r="EXP500" s="18"/>
      <c r="EXQ500" s="6"/>
      <c r="EXR500" s="15"/>
      <c r="EXS500" s="16"/>
      <c r="EXT500" s="16"/>
      <c r="EXU500" s="16"/>
      <c r="EXV500" s="18"/>
      <c r="EXW500" s="6"/>
      <c r="EXX500" s="15"/>
      <c r="EXY500" s="16"/>
      <c r="EXZ500" s="16"/>
      <c r="EYA500" s="16"/>
      <c r="EYB500" s="18"/>
      <c r="EYC500" s="6"/>
      <c r="EYD500" s="15"/>
      <c r="EYE500" s="16"/>
      <c r="EYF500" s="16"/>
      <c r="EYG500" s="16"/>
      <c r="EYH500" s="18"/>
      <c r="EYI500" s="6"/>
      <c r="EYJ500" s="15"/>
      <c r="EYK500" s="16"/>
      <c r="EYL500" s="16"/>
      <c r="EYM500" s="16"/>
      <c r="EYN500" s="18"/>
      <c r="EYO500" s="6"/>
      <c r="EYP500" s="15"/>
      <c r="EYQ500" s="16"/>
      <c r="EYR500" s="16"/>
      <c r="EYS500" s="16"/>
      <c r="EYT500" s="18"/>
      <c r="EYU500" s="6"/>
      <c r="EYV500" s="15"/>
      <c r="EYW500" s="16"/>
      <c r="EYX500" s="16"/>
      <c r="EYY500" s="16"/>
      <c r="EYZ500" s="18"/>
      <c r="EZA500" s="6"/>
      <c r="EZB500" s="15"/>
      <c r="EZC500" s="16"/>
      <c r="EZD500" s="16"/>
      <c r="EZE500" s="16"/>
      <c r="EZF500" s="18"/>
      <c r="EZG500" s="6"/>
      <c r="EZH500" s="15"/>
      <c r="EZI500" s="16"/>
      <c r="EZJ500" s="16"/>
      <c r="EZK500" s="16"/>
      <c r="EZL500" s="18"/>
      <c r="EZM500" s="6"/>
      <c r="EZN500" s="15"/>
      <c r="EZO500" s="16"/>
      <c r="EZP500" s="16"/>
      <c r="EZQ500" s="16"/>
      <c r="EZR500" s="18"/>
      <c r="EZS500" s="6"/>
      <c r="EZT500" s="15"/>
      <c r="EZU500" s="16"/>
      <c r="EZV500" s="16"/>
      <c r="EZW500" s="16"/>
      <c r="EZX500" s="18"/>
      <c r="EZY500" s="6"/>
      <c r="EZZ500" s="15"/>
      <c r="FAA500" s="16"/>
      <c r="FAB500" s="16"/>
      <c r="FAC500" s="16"/>
      <c r="FAD500" s="18"/>
      <c r="FAE500" s="6"/>
      <c r="FAF500" s="15"/>
      <c r="FAG500" s="16"/>
      <c r="FAH500" s="16"/>
      <c r="FAI500" s="16"/>
      <c r="FAJ500" s="18"/>
      <c r="FAK500" s="6"/>
      <c r="FAL500" s="15"/>
      <c r="FAM500" s="16"/>
      <c r="FAN500" s="16"/>
      <c r="FAO500" s="16"/>
      <c r="FAP500" s="18"/>
      <c r="FAQ500" s="6"/>
      <c r="FAR500" s="15"/>
      <c r="FAS500" s="16"/>
      <c r="FAT500" s="16"/>
      <c r="FAU500" s="16"/>
      <c r="FAV500" s="18"/>
      <c r="FAW500" s="6"/>
      <c r="FAX500" s="15"/>
      <c r="FAY500" s="16"/>
      <c r="FAZ500" s="16"/>
      <c r="FBA500" s="16"/>
      <c r="FBB500" s="18"/>
      <c r="FBC500" s="6"/>
      <c r="FBD500" s="15"/>
      <c r="FBE500" s="16"/>
      <c r="FBF500" s="16"/>
      <c r="FBG500" s="16"/>
      <c r="FBH500" s="18"/>
      <c r="FBI500" s="6"/>
      <c r="FBJ500" s="15"/>
      <c r="FBK500" s="16"/>
      <c r="FBL500" s="16"/>
      <c r="FBM500" s="16"/>
      <c r="FBN500" s="18"/>
      <c r="FBO500" s="6"/>
      <c r="FBP500" s="15"/>
      <c r="FBQ500" s="16"/>
      <c r="FBR500" s="16"/>
      <c r="FBS500" s="16"/>
      <c r="FBT500" s="18"/>
      <c r="FBU500" s="6"/>
      <c r="FBV500" s="15"/>
      <c r="FBW500" s="16"/>
      <c r="FBX500" s="16"/>
      <c r="FBY500" s="16"/>
      <c r="FBZ500" s="18"/>
      <c r="FCA500" s="6"/>
      <c r="FCB500" s="15"/>
      <c r="FCC500" s="16"/>
      <c r="FCD500" s="16"/>
      <c r="FCE500" s="16"/>
      <c r="FCF500" s="18"/>
      <c r="FCG500" s="6"/>
      <c r="FCH500" s="15"/>
      <c r="FCI500" s="16"/>
      <c r="FCJ500" s="16"/>
      <c r="FCK500" s="16"/>
      <c r="FCL500" s="18"/>
      <c r="FCM500" s="6"/>
      <c r="FCN500" s="15"/>
      <c r="FCO500" s="16"/>
      <c r="FCP500" s="16"/>
      <c r="FCQ500" s="16"/>
      <c r="FCR500" s="18"/>
      <c r="FCS500" s="6"/>
      <c r="FCT500" s="15"/>
      <c r="FCU500" s="16"/>
      <c r="FCV500" s="16"/>
      <c r="FCW500" s="16"/>
      <c r="FCX500" s="18"/>
      <c r="FCY500" s="6"/>
      <c r="FCZ500" s="15"/>
      <c r="FDA500" s="16"/>
      <c r="FDB500" s="16"/>
      <c r="FDC500" s="16"/>
      <c r="FDD500" s="18"/>
      <c r="FDE500" s="6"/>
      <c r="FDF500" s="15"/>
      <c r="FDG500" s="16"/>
      <c r="FDH500" s="16"/>
      <c r="FDI500" s="16"/>
      <c r="FDJ500" s="18"/>
      <c r="FDK500" s="6"/>
      <c r="FDL500" s="15"/>
      <c r="FDM500" s="16"/>
      <c r="FDN500" s="16"/>
      <c r="FDO500" s="16"/>
      <c r="FDP500" s="18"/>
      <c r="FDQ500" s="6"/>
      <c r="FDR500" s="15"/>
      <c r="FDS500" s="16"/>
      <c r="FDT500" s="16"/>
      <c r="FDU500" s="16"/>
      <c r="FDV500" s="18"/>
      <c r="FDW500" s="6"/>
      <c r="FDX500" s="15"/>
      <c r="FDY500" s="16"/>
      <c r="FDZ500" s="16"/>
      <c r="FEA500" s="16"/>
      <c r="FEB500" s="18"/>
      <c r="FEC500" s="6"/>
      <c r="FED500" s="15"/>
      <c r="FEE500" s="16"/>
      <c r="FEF500" s="16"/>
      <c r="FEG500" s="16"/>
      <c r="FEH500" s="18"/>
      <c r="FEI500" s="6"/>
      <c r="FEJ500" s="15"/>
      <c r="FEK500" s="16"/>
      <c r="FEL500" s="16"/>
      <c r="FEM500" s="16"/>
      <c r="FEN500" s="18"/>
      <c r="FEO500" s="6"/>
      <c r="FEP500" s="15"/>
      <c r="FEQ500" s="16"/>
      <c r="FER500" s="16"/>
      <c r="FES500" s="16"/>
      <c r="FET500" s="18"/>
      <c r="FEU500" s="6"/>
      <c r="FEV500" s="15"/>
      <c r="FEW500" s="16"/>
      <c r="FEX500" s="16"/>
      <c r="FEY500" s="16"/>
      <c r="FEZ500" s="18"/>
      <c r="FFA500" s="6"/>
      <c r="FFB500" s="15"/>
      <c r="FFC500" s="16"/>
      <c r="FFD500" s="16"/>
      <c r="FFE500" s="16"/>
      <c r="FFF500" s="18"/>
      <c r="FFG500" s="6"/>
      <c r="FFH500" s="15"/>
      <c r="FFI500" s="16"/>
      <c r="FFJ500" s="16"/>
      <c r="FFK500" s="16"/>
      <c r="FFL500" s="18"/>
      <c r="FFM500" s="6"/>
      <c r="FFN500" s="15"/>
      <c r="FFO500" s="16"/>
      <c r="FFP500" s="16"/>
      <c r="FFQ500" s="16"/>
      <c r="FFR500" s="18"/>
      <c r="FFS500" s="6"/>
      <c r="FFT500" s="15"/>
      <c r="FFU500" s="16"/>
      <c r="FFV500" s="16"/>
      <c r="FFW500" s="16"/>
      <c r="FFX500" s="18"/>
      <c r="FFY500" s="6"/>
      <c r="FFZ500" s="15"/>
      <c r="FGA500" s="16"/>
      <c r="FGB500" s="16"/>
      <c r="FGC500" s="16"/>
      <c r="FGD500" s="18"/>
      <c r="FGE500" s="6"/>
      <c r="FGF500" s="15"/>
      <c r="FGG500" s="16"/>
      <c r="FGH500" s="16"/>
      <c r="FGI500" s="16"/>
      <c r="FGJ500" s="18"/>
      <c r="FGK500" s="6"/>
      <c r="FGL500" s="15"/>
      <c r="FGM500" s="16"/>
      <c r="FGN500" s="16"/>
      <c r="FGO500" s="16"/>
      <c r="FGP500" s="18"/>
      <c r="FGQ500" s="6"/>
      <c r="FGR500" s="15"/>
      <c r="FGS500" s="16"/>
      <c r="FGT500" s="16"/>
      <c r="FGU500" s="16"/>
      <c r="FGV500" s="18"/>
      <c r="FGW500" s="6"/>
      <c r="FGX500" s="15"/>
      <c r="FGY500" s="16"/>
      <c r="FGZ500" s="16"/>
      <c r="FHA500" s="16"/>
      <c r="FHB500" s="18"/>
      <c r="FHC500" s="6"/>
      <c r="FHD500" s="15"/>
      <c r="FHE500" s="16"/>
      <c r="FHF500" s="16"/>
      <c r="FHG500" s="16"/>
      <c r="FHH500" s="18"/>
      <c r="FHI500" s="6"/>
      <c r="FHJ500" s="15"/>
      <c r="FHK500" s="16"/>
      <c r="FHL500" s="16"/>
      <c r="FHM500" s="16"/>
      <c r="FHN500" s="18"/>
      <c r="FHO500" s="6"/>
      <c r="FHP500" s="15"/>
      <c r="FHQ500" s="16"/>
      <c r="FHR500" s="16"/>
      <c r="FHS500" s="16"/>
      <c r="FHT500" s="18"/>
      <c r="FHU500" s="6"/>
      <c r="FHV500" s="15"/>
      <c r="FHW500" s="16"/>
      <c r="FHX500" s="16"/>
      <c r="FHY500" s="16"/>
      <c r="FHZ500" s="18"/>
      <c r="FIA500" s="6"/>
      <c r="FIB500" s="15"/>
      <c r="FIC500" s="16"/>
      <c r="FID500" s="16"/>
      <c r="FIE500" s="16"/>
      <c r="FIF500" s="18"/>
      <c r="FIG500" s="6"/>
      <c r="FIH500" s="15"/>
      <c r="FII500" s="16"/>
      <c r="FIJ500" s="16"/>
      <c r="FIK500" s="16"/>
      <c r="FIL500" s="18"/>
      <c r="FIM500" s="6"/>
      <c r="FIN500" s="15"/>
      <c r="FIO500" s="16"/>
      <c r="FIP500" s="16"/>
      <c r="FIQ500" s="16"/>
      <c r="FIR500" s="18"/>
      <c r="FIS500" s="6"/>
      <c r="FIT500" s="15"/>
      <c r="FIU500" s="16"/>
      <c r="FIV500" s="16"/>
      <c r="FIW500" s="16"/>
      <c r="FIX500" s="18"/>
      <c r="FIY500" s="6"/>
      <c r="FIZ500" s="15"/>
      <c r="FJA500" s="16"/>
      <c r="FJB500" s="16"/>
      <c r="FJC500" s="16"/>
      <c r="FJD500" s="18"/>
      <c r="FJE500" s="6"/>
      <c r="FJF500" s="15"/>
      <c r="FJG500" s="16"/>
      <c r="FJH500" s="16"/>
      <c r="FJI500" s="16"/>
      <c r="FJJ500" s="18"/>
      <c r="FJK500" s="6"/>
      <c r="FJL500" s="15"/>
      <c r="FJM500" s="16"/>
      <c r="FJN500" s="16"/>
      <c r="FJO500" s="16"/>
      <c r="FJP500" s="18"/>
      <c r="FJQ500" s="6"/>
      <c r="FJR500" s="15"/>
      <c r="FJS500" s="16"/>
      <c r="FJT500" s="16"/>
      <c r="FJU500" s="16"/>
      <c r="FJV500" s="18"/>
      <c r="FJW500" s="6"/>
      <c r="FJX500" s="15"/>
      <c r="FJY500" s="16"/>
      <c r="FJZ500" s="16"/>
      <c r="FKA500" s="16"/>
      <c r="FKB500" s="18"/>
      <c r="FKC500" s="6"/>
      <c r="FKD500" s="15"/>
      <c r="FKE500" s="16"/>
      <c r="FKF500" s="16"/>
      <c r="FKG500" s="16"/>
      <c r="FKH500" s="18"/>
      <c r="FKI500" s="6"/>
      <c r="FKJ500" s="15"/>
      <c r="FKK500" s="16"/>
      <c r="FKL500" s="16"/>
      <c r="FKM500" s="16"/>
      <c r="FKN500" s="18"/>
      <c r="FKO500" s="6"/>
      <c r="FKP500" s="15"/>
      <c r="FKQ500" s="16"/>
      <c r="FKR500" s="16"/>
      <c r="FKS500" s="16"/>
      <c r="FKT500" s="18"/>
      <c r="FKU500" s="6"/>
      <c r="FKV500" s="15"/>
      <c r="FKW500" s="16"/>
      <c r="FKX500" s="16"/>
      <c r="FKY500" s="16"/>
      <c r="FKZ500" s="18"/>
      <c r="FLA500" s="6"/>
      <c r="FLB500" s="15"/>
      <c r="FLC500" s="16"/>
      <c r="FLD500" s="16"/>
      <c r="FLE500" s="16"/>
      <c r="FLF500" s="18"/>
      <c r="FLG500" s="6"/>
      <c r="FLH500" s="15"/>
      <c r="FLI500" s="16"/>
      <c r="FLJ500" s="16"/>
      <c r="FLK500" s="16"/>
      <c r="FLL500" s="18"/>
      <c r="FLM500" s="6"/>
      <c r="FLN500" s="15"/>
      <c r="FLO500" s="16"/>
      <c r="FLP500" s="16"/>
      <c r="FLQ500" s="16"/>
      <c r="FLR500" s="18"/>
      <c r="FLS500" s="6"/>
      <c r="FLT500" s="15"/>
      <c r="FLU500" s="16"/>
      <c r="FLV500" s="16"/>
      <c r="FLW500" s="16"/>
      <c r="FLX500" s="18"/>
      <c r="FLY500" s="6"/>
      <c r="FLZ500" s="15"/>
      <c r="FMA500" s="16"/>
      <c r="FMB500" s="16"/>
      <c r="FMC500" s="16"/>
      <c r="FMD500" s="18"/>
      <c r="FME500" s="6"/>
      <c r="FMF500" s="15"/>
      <c r="FMG500" s="16"/>
      <c r="FMH500" s="16"/>
      <c r="FMI500" s="16"/>
      <c r="FMJ500" s="18"/>
      <c r="FMK500" s="6"/>
      <c r="FML500" s="15"/>
      <c r="FMM500" s="16"/>
      <c r="FMN500" s="16"/>
      <c r="FMO500" s="16"/>
      <c r="FMP500" s="18"/>
      <c r="FMQ500" s="6"/>
      <c r="FMR500" s="15"/>
      <c r="FMS500" s="16"/>
      <c r="FMT500" s="16"/>
      <c r="FMU500" s="16"/>
      <c r="FMV500" s="18"/>
      <c r="FMW500" s="6"/>
      <c r="FMX500" s="15"/>
      <c r="FMY500" s="16"/>
      <c r="FMZ500" s="16"/>
      <c r="FNA500" s="16"/>
      <c r="FNB500" s="18"/>
      <c r="FNC500" s="6"/>
      <c r="FND500" s="15"/>
      <c r="FNE500" s="16"/>
      <c r="FNF500" s="16"/>
      <c r="FNG500" s="16"/>
      <c r="FNH500" s="18"/>
      <c r="FNI500" s="6"/>
      <c r="FNJ500" s="15"/>
      <c r="FNK500" s="16"/>
      <c r="FNL500" s="16"/>
      <c r="FNM500" s="16"/>
      <c r="FNN500" s="18"/>
      <c r="FNO500" s="6"/>
      <c r="FNP500" s="15"/>
      <c r="FNQ500" s="16"/>
      <c r="FNR500" s="16"/>
      <c r="FNS500" s="16"/>
      <c r="FNT500" s="18"/>
      <c r="FNU500" s="6"/>
      <c r="FNV500" s="15"/>
      <c r="FNW500" s="16"/>
      <c r="FNX500" s="16"/>
      <c r="FNY500" s="16"/>
      <c r="FNZ500" s="18"/>
      <c r="FOA500" s="6"/>
      <c r="FOB500" s="15"/>
      <c r="FOC500" s="16"/>
      <c r="FOD500" s="16"/>
      <c r="FOE500" s="16"/>
      <c r="FOF500" s="18"/>
      <c r="FOG500" s="6"/>
      <c r="FOH500" s="15"/>
      <c r="FOI500" s="16"/>
      <c r="FOJ500" s="16"/>
      <c r="FOK500" s="16"/>
      <c r="FOL500" s="18"/>
      <c r="FOM500" s="6"/>
      <c r="FON500" s="15"/>
      <c r="FOO500" s="16"/>
      <c r="FOP500" s="16"/>
      <c r="FOQ500" s="16"/>
      <c r="FOR500" s="18"/>
      <c r="FOS500" s="6"/>
      <c r="FOT500" s="15"/>
      <c r="FOU500" s="16"/>
      <c r="FOV500" s="16"/>
      <c r="FOW500" s="16"/>
      <c r="FOX500" s="18"/>
      <c r="FOY500" s="6"/>
      <c r="FOZ500" s="15"/>
      <c r="FPA500" s="16"/>
      <c r="FPB500" s="16"/>
      <c r="FPC500" s="16"/>
      <c r="FPD500" s="18"/>
      <c r="FPE500" s="6"/>
      <c r="FPF500" s="15"/>
      <c r="FPG500" s="16"/>
      <c r="FPH500" s="16"/>
      <c r="FPI500" s="16"/>
      <c r="FPJ500" s="18"/>
      <c r="FPK500" s="6"/>
      <c r="FPL500" s="15"/>
      <c r="FPM500" s="16"/>
      <c r="FPN500" s="16"/>
      <c r="FPO500" s="16"/>
      <c r="FPP500" s="18"/>
      <c r="FPQ500" s="6"/>
      <c r="FPR500" s="15"/>
      <c r="FPS500" s="16"/>
      <c r="FPT500" s="16"/>
      <c r="FPU500" s="16"/>
      <c r="FPV500" s="18"/>
      <c r="FPW500" s="6"/>
      <c r="FPX500" s="15"/>
      <c r="FPY500" s="16"/>
      <c r="FPZ500" s="16"/>
      <c r="FQA500" s="16"/>
      <c r="FQB500" s="18"/>
      <c r="FQC500" s="6"/>
      <c r="FQD500" s="15"/>
      <c r="FQE500" s="16"/>
      <c r="FQF500" s="16"/>
      <c r="FQG500" s="16"/>
      <c r="FQH500" s="18"/>
      <c r="FQI500" s="6"/>
      <c r="FQJ500" s="15"/>
      <c r="FQK500" s="16"/>
      <c r="FQL500" s="16"/>
      <c r="FQM500" s="16"/>
      <c r="FQN500" s="18"/>
      <c r="FQO500" s="6"/>
      <c r="FQP500" s="15"/>
      <c r="FQQ500" s="16"/>
      <c r="FQR500" s="16"/>
      <c r="FQS500" s="16"/>
      <c r="FQT500" s="18"/>
      <c r="FQU500" s="6"/>
      <c r="FQV500" s="15"/>
      <c r="FQW500" s="16"/>
      <c r="FQX500" s="16"/>
      <c r="FQY500" s="16"/>
      <c r="FQZ500" s="18"/>
      <c r="FRA500" s="6"/>
      <c r="FRB500" s="15"/>
      <c r="FRC500" s="16"/>
      <c r="FRD500" s="16"/>
      <c r="FRE500" s="16"/>
      <c r="FRF500" s="18"/>
      <c r="FRG500" s="6"/>
      <c r="FRH500" s="15"/>
      <c r="FRI500" s="16"/>
      <c r="FRJ500" s="16"/>
      <c r="FRK500" s="16"/>
      <c r="FRL500" s="18"/>
      <c r="FRM500" s="6"/>
      <c r="FRN500" s="15"/>
      <c r="FRO500" s="16"/>
      <c r="FRP500" s="16"/>
      <c r="FRQ500" s="16"/>
      <c r="FRR500" s="18"/>
      <c r="FRS500" s="6"/>
      <c r="FRT500" s="15"/>
      <c r="FRU500" s="16"/>
      <c r="FRV500" s="16"/>
      <c r="FRW500" s="16"/>
      <c r="FRX500" s="18"/>
      <c r="FRY500" s="6"/>
      <c r="FRZ500" s="15"/>
      <c r="FSA500" s="16"/>
      <c r="FSB500" s="16"/>
      <c r="FSC500" s="16"/>
      <c r="FSD500" s="18"/>
      <c r="FSE500" s="6"/>
      <c r="FSF500" s="15"/>
      <c r="FSG500" s="16"/>
      <c r="FSH500" s="16"/>
      <c r="FSI500" s="16"/>
      <c r="FSJ500" s="18"/>
      <c r="FSK500" s="6"/>
      <c r="FSL500" s="15"/>
      <c r="FSM500" s="16"/>
      <c r="FSN500" s="16"/>
      <c r="FSO500" s="16"/>
      <c r="FSP500" s="18"/>
      <c r="FSQ500" s="6"/>
      <c r="FSR500" s="15"/>
      <c r="FSS500" s="16"/>
      <c r="FST500" s="16"/>
      <c r="FSU500" s="16"/>
      <c r="FSV500" s="18"/>
      <c r="FSW500" s="6"/>
      <c r="FSX500" s="15"/>
      <c r="FSY500" s="16"/>
      <c r="FSZ500" s="16"/>
      <c r="FTA500" s="16"/>
      <c r="FTB500" s="18"/>
      <c r="FTC500" s="6"/>
      <c r="FTD500" s="15"/>
      <c r="FTE500" s="16"/>
      <c r="FTF500" s="16"/>
      <c r="FTG500" s="16"/>
      <c r="FTH500" s="18"/>
      <c r="FTI500" s="6"/>
      <c r="FTJ500" s="15"/>
      <c r="FTK500" s="16"/>
      <c r="FTL500" s="16"/>
      <c r="FTM500" s="16"/>
      <c r="FTN500" s="18"/>
      <c r="FTO500" s="6"/>
      <c r="FTP500" s="15"/>
      <c r="FTQ500" s="16"/>
      <c r="FTR500" s="16"/>
      <c r="FTS500" s="16"/>
      <c r="FTT500" s="18"/>
      <c r="FTU500" s="6"/>
      <c r="FTV500" s="15"/>
      <c r="FTW500" s="16"/>
      <c r="FTX500" s="16"/>
      <c r="FTY500" s="16"/>
      <c r="FTZ500" s="18"/>
      <c r="FUA500" s="6"/>
      <c r="FUB500" s="15"/>
      <c r="FUC500" s="16"/>
      <c r="FUD500" s="16"/>
      <c r="FUE500" s="16"/>
      <c r="FUF500" s="18"/>
      <c r="FUG500" s="6"/>
      <c r="FUH500" s="15"/>
      <c r="FUI500" s="16"/>
      <c r="FUJ500" s="16"/>
      <c r="FUK500" s="16"/>
      <c r="FUL500" s="18"/>
      <c r="FUM500" s="6"/>
      <c r="FUN500" s="15"/>
      <c r="FUO500" s="16"/>
      <c r="FUP500" s="16"/>
      <c r="FUQ500" s="16"/>
      <c r="FUR500" s="18"/>
      <c r="FUS500" s="6"/>
      <c r="FUT500" s="15"/>
      <c r="FUU500" s="16"/>
      <c r="FUV500" s="16"/>
      <c r="FUW500" s="16"/>
      <c r="FUX500" s="18"/>
      <c r="FUY500" s="6"/>
      <c r="FUZ500" s="15"/>
      <c r="FVA500" s="16"/>
      <c r="FVB500" s="16"/>
      <c r="FVC500" s="16"/>
      <c r="FVD500" s="18"/>
      <c r="FVE500" s="6"/>
      <c r="FVF500" s="15"/>
      <c r="FVG500" s="16"/>
      <c r="FVH500" s="16"/>
      <c r="FVI500" s="16"/>
      <c r="FVJ500" s="18"/>
      <c r="FVK500" s="6"/>
      <c r="FVL500" s="15"/>
      <c r="FVM500" s="16"/>
      <c r="FVN500" s="16"/>
      <c r="FVO500" s="16"/>
      <c r="FVP500" s="18"/>
      <c r="FVQ500" s="6"/>
      <c r="FVR500" s="15"/>
      <c r="FVS500" s="16"/>
      <c r="FVT500" s="16"/>
      <c r="FVU500" s="16"/>
      <c r="FVV500" s="18"/>
      <c r="FVW500" s="6"/>
      <c r="FVX500" s="15"/>
      <c r="FVY500" s="16"/>
      <c r="FVZ500" s="16"/>
      <c r="FWA500" s="16"/>
      <c r="FWB500" s="18"/>
      <c r="FWC500" s="6"/>
      <c r="FWD500" s="15"/>
      <c r="FWE500" s="16"/>
      <c r="FWF500" s="16"/>
      <c r="FWG500" s="16"/>
      <c r="FWH500" s="18"/>
      <c r="FWI500" s="6"/>
      <c r="FWJ500" s="15"/>
      <c r="FWK500" s="16"/>
      <c r="FWL500" s="16"/>
      <c r="FWM500" s="16"/>
      <c r="FWN500" s="18"/>
      <c r="FWO500" s="6"/>
      <c r="FWP500" s="15"/>
      <c r="FWQ500" s="16"/>
      <c r="FWR500" s="16"/>
      <c r="FWS500" s="16"/>
      <c r="FWT500" s="18"/>
      <c r="FWU500" s="6"/>
      <c r="FWV500" s="15"/>
      <c r="FWW500" s="16"/>
      <c r="FWX500" s="16"/>
      <c r="FWY500" s="16"/>
      <c r="FWZ500" s="18"/>
      <c r="FXA500" s="6"/>
      <c r="FXB500" s="15"/>
      <c r="FXC500" s="16"/>
      <c r="FXD500" s="16"/>
      <c r="FXE500" s="16"/>
      <c r="FXF500" s="18"/>
      <c r="FXG500" s="6"/>
      <c r="FXH500" s="15"/>
      <c r="FXI500" s="16"/>
      <c r="FXJ500" s="16"/>
      <c r="FXK500" s="16"/>
      <c r="FXL500" s="18"/>
      <c r="FXM500" s="6"/>
      <c r="FXN500" s="15"/>
      <c r="FXO500" s="16"/>
      <c r="FXP500" s="16"/>
      <c r="FXQ500" s="16"/>
      <c r="FXR500" s="18"/>
      <c r="FXS500" s="6"/>
      <c r="FXT500" s="15"/>
      <c r="FXU500" s="16"/>
      <c r="FXV500" s="16"/>
      <c r="FXW500" s="16"/>
      <c r="FXX500" s="18"/>
      <c r="FXY500" s="6"/>
      <c r="FXZ500" s="15"/>
      <c r="FYA500" s="16"/>
      <c r="FYB500" s="16"/>
      <c r="FYC500" s="16"/>
      <c r="FYD500" s="18"/>
      <c r="FYE500" s="6"/>
      <c r="FYF500" s="15"/>
      <c r="FYG500" s="16"/>
      <c r="FYH500" s="16"/>
      <c r="FYI500" s="16"/>
      <c r="FYJ500" s="18"/>
      <c r="FYK500" s="6"/>
      <c r="FYL500" s="15"/>
      <c r="FYM500" s="16"/>
      <c r="FYN500" s="16"/>
      <c r="FYO500" s="16"/>
      <c r="FYP500" s="18"/>
      <c r="FYQ500" s="6"/>
      <c r="FYR500" s="15"/>
      <c r="FYS500" s="16"/>
      <c r="FYT500" s="16"/>
      <c r="FYU500" s="16"/>
      <c r="FYV500" s="18"/>
      <c r="FYW500" s="6"/>
      <c r="FYX500" s="15"/>
      <c r="FYY500" s="16"/>
      <c r="FYZ500" s="16"/>
      <c r="FZA500" s="16"/>
      <c r="FZB500" s="18"/>
      <c r="FZC500" s="6"/>
      <c r="FZD500" s="15"/>
      <c r="FZE500" s="16"/>
      <c r="FZF500" s="16"/>
      <c r="FZG500" s="16"/>
      <c r="FZH500" s="18"/>
      <c r="FZI500" s="6"/>
      <c r="FZJ500" s="15"/>
      <c r="FZK500" s="16"/>
      <c r="FZL500" s="16"/>
      <c r="FZM500" s="16"/>
      <c r="FZN500" s="18"/>
      <c r="FZO500" s="6"/>
      <c r="FZP500" s="15"/>
      <c r="FZQ500" s="16"/>
      <c r="FZR500" s="16"/>
      <c r="FZS500" s="16"/>
      <c r="FZT500" s="18"/>
      <c r="FZU500" s="6"/>
      <c r="FZV500" s="15"/>
      <c r="FZW500" s="16"/>
      <c r="FZX500" s="16"/>
      <c r="FZY500" s="16"/>
      <c r="FZZ500" s="18"/>
      <c r="GAA500" s="6"/>
      <c r="GAB500" s="15"/>
      <c r="GAC500" s="16"/>
      <c r="GAD500" s="16"/>
      <c r="GAE500" s="16"/>
      <c r="GAF500" s="18"/>
      <c r="GAG500" s="6"/>
      <c r="GAH500" s="15"/>
      <c r="GAI500" s="16"/>
      <c r="GAJ500" s="16"/>
      <c r="GAK500" s="16"/>
      <c r="GAL500" s="18"/>
      <c r="GAM500" s="6"/>
      <c r="GAN500" s="15"/>
      <c r="GAO500" s="16"/>
      <c r="GAP500" s="16"/>
      <c r="GAQ500" s="16"/>
      <c r="GAR500" s="18"/>
      <c r="GAS500" s="6"/>
      <c r="GAT500" s="15"/>
      <c r="GAU500" s="16"/>
      <c r="GAV500" s="16"/>
      <c r="GAW500" s="16"/>
      <c r="GAX500" s="18"/>
      <c r="GAY500" s="6"/>
      <c r="GAZ500" s="15"/>
      <c r="GBA500" s="16"/>
      <c r="GBB500" s="16"/>
      <c r="GBC500" s="16"/>
      <c r="GBD500" s="18"/>
      <c r="GBE500" s="6"/>
      <c r="GBF500" s="15"/>
      <c r="GBG500" s="16"/>
      <c r="GBH500" s="16"/>
      <c r="GBI500" s="16"/>
      <c r="GBJ500" s="18"/>
      <c r="GBK500" s="6"/>
      <c r="GBL500" s="15"/>
      <c r="GBM500" s="16"/>
      <c r="GBN500" s="16"/>
      <c r="GBO500" s="16"/>
      <c r="GBP500" s="18"/>
      <c r="GBQ500" s="6"/>
      <c r="GBR500" s="15"/>
      <c r="GBS500" s="16"/>
      <c r="GBT500" s="16"/>
      <c r="GBU500" s="16"/>
      <c r="GBV500" s="18"/>
      <c r="GBW500" s="6"/>
      <c r="GBX500" s="15"/>
      <c r="GBY500" s="16"/>
      <c r="GBZ500" s="16"/>
      <c r="GCA500" s="16"/>
      <c r="GCB500" s="18"/>
      <c r="GCC500" s="6"/>
      <c r="GCD500" s="15"/>
      <c r="GCE500" s="16"/>
      <c r="GCF500" s="16"/>
      <c r="GCG500" s="16"/>
      <c r="GCH500" s="18"/>
      <c r="GCI500" s="6"/>
      <c r="GCJ500" s="15"/>
      <c r="GCK500" s="16"/>
      <c r="GCL500" s="16"/>
      <c r="GCM500" s="16"/>
      <c r="GCN500" s="18"/>
      <c r="GCO500" s="6"/>
      <c r="GCP500" s="15"/>
      <c r="GCQ500" s="16"/>
      <c r="GCR500" s="16"/>
      <c r="GCS500" s="16"/>
      <c r="GCT500" s="18"/>
      <c r="GCU500" s="6"/>
      <c r="GCV500" s="15"/>
      <c r="GCW500" s="16"/>
      <c r="GCX500" s="16"/>
      <c r="GCY500" s="16"/>
      <c r="GCZ500" s="18"/>
      <c r="GDA500" s="6"/>
      <c r="GDB500" s="15"/>
      <c r="GDC500" s="16"/>
      <c r="GDD500" s="16"/>
      <c r="GDE500" s="16"/>
      <c r="GDF500" s="18"/>
      <c r="GDG500" s="6"/>
      <c r="GDH500" s="15"/>
      <c r="GDI500" s="16"/>
      <c r="GDJ500" s="16"/>
      <c r="GDK500" s="16"/>
      <c r="GDL500" s="18"/>
      <c r="GDM500" s="6"/>
      <c r="GDN500" s="15"/>
      <c r="GDO500" s="16"/>
      <c r="GDP500" s="16"/>
      <c r="GDQ500" s="16"/>
      <c r="GDR500" s="18"/>
      <c r="GDS500" s="6"/>
      <c r="GDT500" s="15"/>
      <c r="GDU500" s="16"/>
      <c r="GDV500" s="16"/>
      <c r="GDW500" s="16"/>
      <c r="GDX500" s="18"/>
      <c r="GDY500" s="6"/>
      <c r="GDZ500" s="15"/>
      <c r="GEA500" s="16"/>
      <c r="GEB500" s="16"/>
      <c r="GEC500" s="16"/>
      <c r="GED500" s="18"/>
      <c r="GEE500" s="6"/>
      <c r="GEF500" s="15"/>
      <c r="GEG500" s="16"/>
      <c r="GEH500" s="16"/>
      <c r="GEI500" s="16"/>
      <c r="GEJ500" s="18"/>
      <c r="GEK500" s="6"/>
      <c r="GEL500" s="15"/>
      <c r="GEM500" s="16"/>
      <c r="GEN500" s="16"/>
      <c r="GEO500" s="16"/>
      <c r="GEP500" s="18"/>
      <c r="GEQ500" s="6"/>
      <c r="GER500" s="15"/>
      <c r="GES500" s="16"/>
      <c r="GET500" s="16"/>
      <c r="GEU500" s="16"/>
      <c r="GEV500" s="18"/>
      <c r="GEW500" s="6"/>
      <c r="GEX500" s="15"/>
      <c r="GEY500" s="16"/>
      <c r="GEZ500" s="16"/>
      <c r="GFA500" s="16"/>
      <c r="GFB500" s="18"/>
      <c r="GFC500" s="6"/>
      <c r="GFD500" s="15"/>
      <c r="GFE500" s="16"/>
      <c r="GFF500" s="16"/>
      <c r="GFG500" s="16"/>
      <c r="GFH500" s="18"/>
      <c r="GFI500" s="6"/>
      <c r="GFJ500" s="15"/>
      <c r="GFK500" s="16"/>
      <c r="GFL500" s="16"/>
      <c r="GFM500" s="16"/>
      <c r="GFN500" s="18"/>
      <c r="GFO500" s="6"/>
      <c r="GFP500" s="15"/>
      <c r="GFQ500" s="16"/>
      <c r="GFR500" s="16"/>
      <c r="GFS500" s="16"/>
      <c r="GFT500" s="18"/>
      <c r="GFU500" s="6"/>
      <c r="GFV500" s="15"/>
      <c r="GFW500" s="16"/>
      <c r="GFX500" s="16"/>
      <c r="GFY500" s="16"/>
      <c r="GFZ500" s="18"/>
      <c r="GGA500" s="6"/>
      <c r="GGB500" s="15"/>
      <c r="GGC500" s="16"/>
      <c r="GGD500" s="16"/>
      <c r="GGE500" s="16"/>
      <c r="GGF500" s="18"/>
      <c r="GGG500" s="6"/>
      <c r="GGH500" s="15"/>
      <c r="GGI500" s="16"/>
      <c r="GGJ500" s="16"/>
      <c r="GGK500" s="16"/>
      <c r="GGL500" s="18"/>
      <c r="GGM500" s="6"/>
      <c r="GGN500" s="15"/>
      <c r="GGO500" s="16"/>
      <c r="GGP500" s="16"/>
      <c r="GGQ500" s="16"/>
      <c r="GGR500" s="18"/>
      <c r="GGS500" s="6"/>
      <c r="GGT500" s="15"/>
      <c r="GGU500" s="16"/>
      <c r="GGV500" s="16"/>
      <c r="GGW500" s="16"/>
      <c r="GGX500" s="18"/>
      <c r="GGY500" s="6"/>
      <c r="GGZ500" s="15"/>
      <c r="GHA500" s="16"/>
      <c r="GHB500" s="16"/>
      <c r="GHC500" s="16"/>
      <c r="GHD500" s="18"/>
      <c r="GHE500" s="6"/>
      <c r="GHF500" s="15"/>
      <c r="GHG500" s="16"/>
      <c r="GHH500" s="16"/>
      <c r="GHI500" s="16"/>
      <c r="GHJ500" s="18"/>
      <c r="GHK500" s="6"/>
      <c r="GHL500" s="15"/>
      <c r="GHM500" s="16"/>
      <c r="GHN500" s="16"/>
      <c r="GHO500" s="16"/>
      <c r="GHP500" s="18"/>
      <c r="GHQ500" s="6"/>
      <c r="GHR500" s="15"/>
      <c r="GHS500" s="16"/>
      <c r="GHT500" s="16"/>
      <c r="GHU500" s="16"/>
      <c r="GHV500" s="18"/>
      <c r="GHW500" s="6"/>
      <c r="GHX500" s="15"/>
      <c r="GHY500" s="16"/>
      <c r="GHZ500" s="16"/>
      <c r="GIA500" s="16"/>
      <c r="GIB500" s="18"/>
      <c r="GIC500" s="6"/>
      <c r="GID500" s="15"/>
      <c r="GIE500" s="16"/>
      <c r="GIF500" s="16"/>
      <c r="GIG500" s="16"/>
      <c r="GIH500" s="18"/>
      <c r="GII500" s="6"/>
      <c r="GIJ500" s="15"/>
      <c r="GIK500" s="16"/>
      <c r="GIL500" s="16"/>
      <c r="GIM500" s="16"/>
      <c r="GIN500" s="18"/>
      <c r="GIO500" s="6"/>
      <c r="GIP500" s="15"/>
      <c r="GIQ500" s="16"/>
      <c r="GIR500" s="16"/>
      <c r="GIS500" s="16"/>
      <c r="GIT500" s="18"/>
      <c r="GIU500" s="6"/>
      <c r="GIV500" s="15"/>
      <c r="GIW500" s="16"/>
      <c r="GIX500" s="16"/>
      <c r="GIY500" s="16"/>
      <c r="GIZ500" s="18"/>
      <c r="GJA500" s="6"/>
      <c r="GJB500" s="15"/>
      <c r="GJC500" s="16"/>
      <c r="GJD500" s="16"/>
      <c r="GJE500" s="16"/>
      <c r="GJF500" s="18"/>
      <c r="GJG500" s="6"/>
      <c r="GJH500" s="15"/>
      <c r="GJI500" s="16"/>
      <c r="GJJ500" s="16"/>
      <c r="GJK500" s="16"/>
      <c r="GJL500" s="18"/>
      <c r="GJM500" s="6"/>
      <c r="GJN500" s="15"/>
      <c r="GJO500" s="16"/>
      <c r="GJP500" s="16"/>
      <c r="GJQ500" s="16"/>
      <c r="GJR500" s="18"/>
      <c r="GJS500" s="6"/>
      <c r="GJT500" s="15"/>
      <c r="GJU500" s="16"/>
      <c r="GJV500" s="16"/>
      <c r="GJW500" s="16"/>
      <c r="GJX500" s="18"/>
      <c r="GJY500" s="6"/>
      <c r="GJZ500" s="15"/>
      <c r="GKA500" s="16"/>
      <c r="GKB500" s="16"/>
      <c r="GKC500" s="16"/>
      <c r="GKD500" s="18"/>
      <c r="GKE500" s="6"/>
      <c r="GKF500" s="15"/>
      <c r="GKG500" s="16"/>
      <c r="GKH500" s="16"/>
      <c r="GKI500" s="16"/>
      <c r="GKJ500" s="18"/>
      <c r="GKK500" s="6"/>
      <c r="GKL500" s="15"/>
      <c r="GKM500" s="16"/>
      <c r="GKN500" s="16"/>
      <c r="GKO500" s="16"/>
      <c r="GKP500" s="18"/>
      <c r="GKQ500" s="6"/>
      <c r="GKR500" s="15"/>
      <c r="GKS500" s="16"/>
      <c r="GKT500" s="16"/>
      <c r="GKU500" s="16"/>
      <c r="GKV500" s="18"/>
      <c r="GKW500" s="6"/>
      <c r="GKX500" s="15"/>
      <c r="GKY500" s="16"/>
      <c r="GKZ500" s="16"/>
      <c r="GLA500" s="16"/>
      <c r="GLB500" s="18"/>
      <c r="GLC500" s="6"/>
      <c r="GLD500" s="15"/>
      <c r="GLE500" s="16"/>
      <c r="GLF500" s="16"/>
      <c r="GLG500" s="16"/>
      <c r="GLH500" s="18"/>
      <c r="GLI500" s="6"/>
      <c r="GLJ500" s="15"/>
      <c r="GLK500" s="16"/>
      <c r="GLL500" s="16"/>
      <c r="GLM500" s="16"/>
      <c r="GLN500" s="18"/>
      <c r="GLO500" s="6"/>
      <c r="GLP500" s="15"/>
      <c r="GLQ500" s="16"/>
      <c r="GLR500" s="16"/>
      <c r="GLS500" s="16"/>
      <c r="GLT500" s="18"/>
      <c r="GLU500" s="6"/>
      <c r="GLV500" s="15"/>
      <c r="GLW500" s="16"/>
      <c r="GLX500" s="16"/>
      <c r="GLY500" s="16"/>
      <c r="GLZ500" s="18"/>
      <c r="GMA500" s="6"/>
      <c r="GMB500" s="15"/>
      <c r="GMC500" s="16"/>
      <c r="GMD500" s="16"/>
      <c r="GME500" s="16"/>
      <c r="GMF500" s="18"/>
      <c r="GMG500" s="6"/>
      <c r="GMH500" s="15"/>
      <c r="GMI500" s="16"/>
      <c r="GMJ500" s="16"/>
      <c r="GMK500" s="16"/>
      <c r="GML500" s="18"/>
      <c r="GMM500" s="6"/>
      <c r="GMN500" s="15"/>
      <c r="GMO500" s="16"/>
      <c r="GMP500" s="16"/>
      <c r="GMQ500" s="16"/>
      <c r="GMR500" s="18"/>
      <c r="GMS500" s="6"/>
      <c r="GMT500" s="15"/>
      <c r="GMU500" s="16"/>
      <c r="GMV500" s="16"/>
      <c r="GMW500" s="16"/>
      <c r="GMX500" s="18"/>
      <c r="GMY500" s="6"/>
      <c r="GMZ500" s="15"/>
      <c r="GNA500" s="16"/>
      <c r="GNB500" s="16"/>
      <c r="GNC500" s="16"/>
      <c r="GND500" s="18"/>
      <c r="GNE500" s="6"/>
      <c r="GNF500" s="15"/>
      <c r="GNG500" s="16"/>
      <c r="GNH500" s="16"/>
      <c r="GNI500" s="16"/>
      <c r="GNJ500" s="18"/>
      <c r="GNK500" s="6"/>
      <c r="GNL500" s="15"/>
      <c r="GNM500" s="16"/>
      <c r="GNN500" s="16"/>
      <c r="GNO500" s="16"/>
      <c r="GNP500" s="18"/>
      <c r="GNQ500" s="6"/>
      <c r="GNR500" s="15"/>
      <c r="GNS500" s="16"/>
      <c r="GNT500" s="16"/>
      <c r="GNU500" s="16"/>
      <c r="GNV500" s="18"/>
      <c r="GNW500" s="6"/>
      <c r="GNX500" s="15"/>
      <c r="GNY500" s="16"/>
      <c r="GNZ500" s="16"/>
      <c r="GOA500" s="16"/>
      <c r="GOB500" s="18"/>
      <c r="GOC500" s="6"/>
      <c r="GOD500" s="15"/>
      <c r="GOE500" s="16"/>
      <c r="GOF500" s="16"/>
      <c r="GOG500" s="16"/>
      <c r="GOH500" s="18"/>
      <c r="GOI500" s="6"/>
      <c r="GOJ500" s="15"/>
      <c r="GOK500" s="16"/>
      <c r="GOL500" s="16"/>
      <c r="GOM500" s="16"/>
      <c r="GON500" s="18"/>
      <c r="GOO500" s="6"/>
      <c r="GOP500" s="15"/>
      <c r="GOQ500" s="16"/>
      <c r="GOR500" s="16"/>
      <c r="GOS500" s="16"/>
      <c r="GOT500" s="18"/>
      <c r="GOU500" s="6"/>
      <c r="GOV500" s="15"/>
      <c r="GOW500" s="16"/>
      <c r="GOX500" s="16"/>
      <c r="GOY500" s="16"/>
      <c r="GOZ500" s="18"/>
      <c r="GPA500" s="6"/>
      <c r="GPB500" s="15"/>
      <c r="GPC500" s="16"/>
      <c r="GPD500" s="16"/>
      <c r="GPE500" s="16"/>
      <c r="GPF500" s="18"/>
      <c r="GPG500" s="6"/>
      <c r="GPH500" s="15"/>
      <c r="GPI500" s="16"/>
      <c r="GPJ500" s="16"/>
      <c r="GPK500" s="16"/>
      <c r="GPL500" s="18"/>
      <c r="GPM500" s="6"/>
      <c r="GPN500" s="15"/>
      <c r="GPO500" s="16"/>
      <c r="GPP500" s="16"/>
      <c r="GPQ500" s="16"/>
      <c r="GPR500" s="18"/>
      <c r="GPS500" s="6"/>
      <c r="GPT500" s="15"/>
      <c r="GPU500" s="16"/>
      <c r="GPV500" s="16"/>
      <c r="GPW500" s="16"/>
      <c r="GPX500" s="18"/>
      <c r="GPY500" s="6"/>
      <c r="GPZ500" s="15"/>
      <c r="GQA500" s="16"/>
      <c r="GQB500" s="16"/>
      <c r="GQC500" s="16"/>
      <c r="GQD500" s="18"/>
      <c r="GQE500" s="6"/>
      <c r="GQF500" s="15"/>
      <c r="GQG500" s="16"/>
      <c r="GQH500" s="16"/>
      <c r="GQI500" s="16"/>
      <c r="GQJ500" s="18"/>
      <c r="GQK500" s="6"/>
      <c r="GQL500" s="15"/>
      <c r="GQM500" s="16"/>
      <c r="GQN500" s="16"/>
      <c r="GQO500" s="16"/>
      <c r="GQP500" s="18"/>
      <c r="GQQ500" s="6"/>
      <c r="GQR500" s="15"/>
      <c r="GQS500" s="16"/>
      <c r="GQT500" s="16"/>
      <c r="GQU500" s="16"/>
      <c r="GQV500" s="18"/>
      <c r="GQW500" s="6"/>
      <c r="GQX500" s="15"/>
      <c r="GQY500" s="16"/>
      <c r="GQZ500" s="16"/>
      <c r="GRA500" s="16"/>
      <c r="GRB500" s="18"/>
      <c r="GRC500" s="6"/>
      <c r="GRD500" s="15"/>
      <c r="GRE500" s="16"/>
      <c r="GRF500" s="16"/>
      <c r="GRG500" s="16"/>
      <c r="GRH500" s="18"/>
      <c r="GRI500" s="6"/>
      <c r="GRJ500" s="15"/>
      <c r="GRK500" s="16"/>
      <c r="GRL500" s="16"/>
      <c r="GRM500" s="16"/>
      <c r="GRN500" s="18"/>
      <c r="GRO500" s="6"/>
      <c r="GRP500" s="15"/>
      <c r="GRQ500" s="16"/>
      <c r="GRR500" s="16"/>
      <c r="GRS500" s="16"/>
      <c r="GRT500" s="18"/>
      <c r="GRU500" s="6"/>
      <c r="GRV500" s="15"/>
      <c r="GRW500" s="16"/>
      <c r="GRX500" s="16"/>
      <c r="GRY500" s="16"/>
      <c r="GRZ500" s="18"/>
      <c r="GSA500" s="6"/>
      <c r="GSB500" s="15"/>
      <c r="GSC500" s="16"/>
      <c r="GSD500" s="16"/>
      <c r="GSE500" s="16"/>
      <c r="GSF500" s="18"/>
      <c r="GSG500" s="6"/>
      <c r="GSH500" s="15"/>
      <c r="GSI500" s="16"/>
      <c r="GSJ500" s="16"/>
      <c r="GSK500" s="16"/>
      <c r="GSL500" s="18"/>
      <c r="GSM500" s="6"/>
      <c r="GSN500" s="15"/>
      <c r="GSO500" s="16"/>
      <c r="GSP500" s="16"/>
      <c r="GSQ500" s="16"/>
      <c r="GSR500" s="18"/>
      <c r="GSS500" s="6"/>
      <c r="GST500" s="15"/>
      <c r="GSU500" s="16"/>
      <c r="GSV500" s="16"/>
      <c r="GSW500" s="16"/>
      <c r="GSX500" s="18"/>
      <c r="GSY500" s="6"/>
      <c r="GSZ500" s="15"/>
      <c r="GTA500" s="16"/>
      <c r="GTB500" s="16"/>
      <c r="GTC500" s="16"/>
      <c r="GTD500" s="18"/>
      <c r="GTE500" s="6"/>
      <c r="GTF500" s="15"/>
      <c r="GTG500" s="16"/>
      <c r="GTH500" s="16"/>
      <c r="GTI500" s="16"/>
      <c r="GTJ500" s="18"/>
      <c r="GTK500" s="6"/>
      <c r="GTL500" s="15"/>
      <c r="GTM500" s="16"/>
      <c r="GTN500" s="16"/>
      <c r="GTO500" s="16"/>
      <c r="GTP500" s="18"/>
      <c r="GTQ500" s="6"/>
      <c r="GTR500" s="15"/>
      <c r="GTS500" s="16"/>
      <c r="GTT500" s="16"/>
      <c r="GTU500" s="16"/>
      <c r="GTV500" s="18"/>
      <c r="GTW500" s="6"/>
      <c r="GTX500" s="15"/>
      <c r="GTY500" s="16"/>
      <c r="GTZ500" s="16"/>
      <c r="GUA500" s="16"/>
      <c r="GUB500" s="18"/>
      <c r="GUC500" s="6"/>
      <c r="GUD500" s="15"/>
      <c r="GUE500" s="16"/>
      <c r="GUF500" s="16"/>
      <c r="GUG500" s="16"/>
      <c r="GUH500" s="18"/>
      <c r="GUI500" s="6"/>
      <c r="GUJ500" s="15"/>
      <c r="GUK500" s="16"/>
      <c r="GUL500" s="16"/>
      <c r="GUM500" s="16"/>
      <c r="GUN500" s="18"/>
      <c r="GUO500" s="6"/>
      <c r="GUP500" s="15"/>
      <c r="GUQ500" s="16"/>
      <c r="GUR500" s="16"/>
      <c r="GUS500" s="16"/>
      <c r="GUT500" s="18"/>
      <c r="GUU500" s="6"/>
      <c r="GUV500" s="15"/>
      <c r="GUW500" s="16"/>
      <c r="GUX500" s="16"/>
      <c r="GUY500" s="16"/>
      <c r="GUZ500" s="18"/>
      <c r="GVA500" s="6"/>
      <c r="GVB500" s="15"/>
      <c r="GVC500" s="16"/>
      <c r="GVD500" s="16"/>
      <c r="GVE500" s="16"/>
      <c r="GVF500" s="18"/>
      <c r="GVG500" s="6"/>
      <c r="GVH500" s="15"/>
      <c r="GVI500" s="16"/>
      <c r="GVJ500" s="16"/>
      <c r="GVK500" s="16"/>
      <c r="GVL500" s="18"/>
      <c r="GVM500" s="6"/>
      <c r="GVN500" s="15"/>
      <c r="GVO500" s="16"/>
      <c r="GVP500" s="16"/>
      <c r="GVQ500" s="16"/>
      <c r="GVR500" s="18"/>
      <c r="GVS500" s="6"/>
      <c r="GVT500" s="15"/>
      <c r="GVU500" s="16"/>
      <c r="GVV500" s="16"/>
      <c r="GVW500" s="16"/>
      <c r="GVX500" s="18"/>
      <c r="GVY500" s="6"/>
      <c r="GVZ500" s="15"/>
      <c r="GWA500" s="16"/>
      <c r="GWB500" s="16"/>
      <c r="GWC500" s="16"/>
      <c r="GWD500" s="18"/>
      <c r="GWE500" s="6"/>
      <c r="GWF500" s="15"/>
      <c r="GWG500" s="16"/>
      <c r="GWH500" s="16"/>
      <c r="GWI500" s="16"/>
      <c r="GWJ500" s="18"/>
      <c r="GWK500" s="6"/>
      <c r="GWL500" s="15"/>
      <c r="GWM500" s="16"/>
      <c r="GWN500" s="16"/>
      <c r="GWO500" s="16"/>
      <c r="GWP500" s="18"/>
      <c r="GWQ500" s="6"/>
      <c r="GWR500" s="15"/>
      <c r="GWS500" s="16"/>
      <c r="GWT500" s="16"/>
      <c r="GWU500" s="16"/>
      <c r="GWV500" s="18"/>
      <c r="GWW500" s="6"/>
      <c r="GWX500" s="15"/>
      <c r="GWY500" s="16"/>
      <c r="GWZ500" s="16"/>
      <c r="GXA500" s="16"/>
      <c r="GXB500" s="18"/>
      <c r="GXC500" s="6"/>
      <c r="GXD500" s="15"/>
      <c r="GXE500" s="16"/>
      <c r="GXF500" s="16"/>
      <c r="GXG500" s="16"/>
      <c r="GXH500" s="18"/>
      <c r="GXI500" s="6"/>
      <c r="GXJ500" s="15"/>
      <c r="GXK500" s="16"/>
      <c r="GXL500" s="16"/>
      <c r="GXM500" s="16"/>
      <c r="GXN500" s="18"/>
      <c r="GXO500" s="6"/>
      <c r="GXP500" s="15"/>
      <c r="GXQ500" s="16"/>
      <c r="GXR500" s="16"/>
      <c r="GXS500" s="16"/>
      <c r="GXT500" s="18"/>
      <c r="GXU500" s="6"/>
      <c r="GXV500" s="15"/>
      <c r="GXW500" s="16"/>
      <c r="GXX500" s="16"/>
      <c r="GXY500" s="16"/>
      <c r="GXZ500" s="18"/>
      <c r="GYA500" s="6"/>
      <c r="GYB500" s="15"/>
      <c r="GYC500" s="16"/>
      <c r="GYD500" s="16"/>
      <c r="GYE500" s="16"/>
      <c r="GYF500" s="18"/>
      <c r="GYG500" s="6"/>
      <c r="GYH500" s="15"/>
      <c r="GYI500" s="16"/>
      <c r="GYJ500" s="16"/>
      <c r="GYK500" s="16"/>
      <c r="GYL500" s="18"/>
      <c r="GYM500" s="6"/>
      <c r="GYN500" s="15"/>
      <c r="GYO500" s="16"/>
      <c r="GYP500" s="16"/>
      <c r="GYQ500" s="16"/>
      <c r="GYR500" s="18"/>
      <c r="GYS500" s="6"/>
      <c r="GYT500" s="15"/>
      <c r="GYU500" s="16"/>
      <c r="GYV500" s="16"/>
      <c r="GYW500" s="16"/>
      <c r="GYX500" s="18"/>
      <c r="GYY500" s="6"/>
      <c r="GYZ500" s="15"/>
      <c r="GZA500" s="16"/>
      <c r="GZB500" s="16"/>
      <c r="GZC500" s="16"/>
      <c r="GZD500" s="18"/>
      <c r="GZE500" s="6"/>
      <c r="GZF500" s="15"/>
      <c r="GZG500" s="16"/>
      <c r="GZH500" s="16"/>
      <c r="GZI500" s="16"/>
      <c r="GZJ500" s="18"/>
      <c r="GZK500" s="6"/>
      <c r="GZL500" s="15"/>
      <c r="GZM500" s="16"/>
      <c r="GZN500" s="16"/>
      <c r="GZO500" s="16"/>
      <c r="GZP500" s="18"/>
      <c r="GZQ500" s="6"/>
      <c r="GZR500" s="15"/>
      <c r="GZS500" s="16"/>
      <c r="GZT500" s="16"/>
      <c r="GZU500" s="16"/>
      <c r="GZV500" s="18"/>
      <c r="GZW500" s="6"/>
      <c r="GZX500" s="15"/>
      <c r="GZY500" s="16"/>
      <c r="GZZ500" s="16"/>
      <c r="HAA500" s="16"/>
      <c r="HAB500" s="18"/>
      <c r="HAC500" s="6"/>
      <c r="HAD500" s="15"/>
      <c r="HAE500" s="16"/>
      <c r="HAF500" s="16"/>
      <c r="HAG500" s="16"/>
      <c r="HAH500" s="18"/>
      <c r="HAI500" s="6"/>
      <c r="HAJ500" s="15"/>
      <c r="HAK500" s="16"/>
      <c r="HAL500" s="16"/>
      <c r="HAM500" s="16"/>
      <c r="HAN500" s="18"/>
      <c r="HAO500" s="6"/>
      <c r="HAP500" s="15"/>
      <c r="HAQ500" s="16"/>
      <c r="HAR500" s="16"/>
      <c r="HAS500" s="16"/>
      <c r="HAT500" s="18"/>
      <c r="HAU500" s="6"/>
      <c r="HAV500" s="15"/>
      <c r="HAW500" s="16"/>
      <c r="HAX500" s="16"/>
      <c r="HAY500" s="16"/>
      <c r="HAZ500" s="18"/>
      <c r="HBA500" s="6"/>
      <c r="HBB500" s="15"/>
      <c r="HBC500" s="16"/>
      <c r="HBD500" s="16"/>
      <c r="HBE500" s="16"/>
      <c r="HBF500" s="18"/>
      <c r="HBG500" s="6"/>
      <c r="HBH500" s="15"/>
      <c r="HBI500" s="16"/>
      <c r="HBJ500" s="16"/>
      <c r="HBK500" s="16"/>
      <c r="HBL500" s="18"/>
      <c r="HBM500" s="6"/>
      <c r="HBN500" s="15"/>
      <c r="HBO500" s="16"/>
      <c r="HBP500" s="16"/>
      <c r="HBQ500" s="16"/>
      <c r="HBR500" s="18"/>
      <c r="HBS500" s="6"/>
      <c r="HBT500" s="15"/>
      <c r="HBU500" s="16"/>
      <c r="HBV500" s="16"/>
      <c r="HBW500" s="16"/>
      <c r="HBX500" s="18"/>
      <c r="HBY500" s="6"/>
      <c r="HBZ500" s="15"/>
      <c r="HCA500" s="16"/>
      <c r="HCB500" s="16"/>
      <c r="HCC500" s="16"/>
      <c r="HCD500" s="18"/>
      <c r="HCE500" s="6"/>
      <c r="HCF500" s="15"/>
      <c r="HCG500" s="16"/>
      <c r="HCH500" s="16"/>
      <c r="HCI500" s="16"/>
      <c r="HCJ500" s="18"/>
      <c r="HCK500" s="6"/>
      <c r="HCL500" s="15"/>
      <c r="HCM500" s="16"/>
      <c r="HCN500" s="16"/>
      <c r="HCO500" s="16"/>
      <c r="HCP500" s="18"/>
      <c r="HCQ500" s="6"/>
      <c r="HCR500" s="15"/>
      <c r="HCS500" s="16"/>
      <c r="HCT500" s="16"/>
      <c r="HCU500" s="16"/>
      <c r="HCV500" s="18"/>
      <c r="HCW500" s="6"/>
      <c r="HCX500" s="15"/>
      <c r="HCY500" s="16"/>
      <c r="HCZ500" s="16"/>
      <c r="HDA500" s="16"/>
      <c r="HDB500" s="18"/>
      <c r="HDC500" s="6"/>
      <c r="HDD500" s="15"/>
      <c r="HDE500" s="16"/>
      <c r="HDF500" s="16"/>
      <c r="HDG500" s="16"/>
      <c r="HDH500" s="18"/>
      <c r="HDI500" s="6"/>
      <c r="HDJ500" s="15"/>
      <c r="HDK500" s="16"/>
      <c r="HDL500" s="16"/>
      <c r="HDM500" s="16"/>
      <c r="HDN500" s="18"/>
      <c r="HDO500" s="6"/>
      <c r="HDP500" s="15"/>
      <c r="HDQ500" s="16"/>
      <c r="HDR500" s="16"/>
      <c r="HDS500" s="16"/>
      <c r="HDT500" s="18"/>
      <c r="HDU500" s="6"/>
      <c r="HDV500" s="15"/>
      <c r="HDW500" s="16"/>
      <c r="HDX500" s="16"/>
      <c r="HDY500" s="16"/>
      <c r="HDZ500" s="18"/>
      <c r="HEA500" s="6"/>
      <c r="HEB500" s="15"/>
      <c r="HEC500" s="16"/>
      <c r="HED500" s="16"/>
      <c r="HEE500" s="16"/>
      <c r="HEF500" s="18"/>
      <c r="HEG500" s="6"/>
      <c r="HEH500" s="15"/>
      <c r="HEI500" s="16"/>
      <c r="HEJ500" s="16"/>
      <c r="HEK500" s="16"/>
      <c r="HEL500" s="18"/>
      <c r="HEM500" s="6"/>
      <c r="HEN500" s="15"/>
      <c r="HEO500" s="16"/>
      <c r="HEP500" s="16"/>
      <c r="HEQ500" s="16"/>
      <c r="HER500" s="18"/>
      <c r="HES500" s="6"/>
      <c r="HET500" s="15"/>
      <c r="HEU500" s="16"/>
      <c r="HEV500" s="16"/>
      <c r="HEW500" s="16"/>
      <c r="HEX500" s="18"/>
      <c r="HEY500" s="6"/>
      <c r="HEZ500" s="15"/>
      <c r="HFA500" s="16"/>
      <c r="HFB500" s="16"/>
      <c r="HFC500" s="16"/>
      <c r="HFD500" s="18"/>
      <c r="HFE500" s="6"/>
      <c r="HFF500" s="15"/>
      <c r="HFG500" s="16"/>
      <c r="HFH500" s="16"/>
      <c r="HFI500" s="16"/>
      <c r="HFJ500" s="18"/>
      <c r="HFK500" s="6"/>
      <c r="HFL500" s="15"/>
      <c r="HFM500" s="16"/>
      <c r="HFN500" s="16"/>
      <c r="HFO500" s="16"/>
      <c r="HFP500" s="18"/>
      <c r="HFQ500" s="6"/>
      <c r="HFR500" s="15"/>
      <c r="HFS500" s="16"/>
      <c r="HFT500" s="16"/>
      <c r="HFU500" s="16"/>
      <c r="HFV500" s="18"/>
      <c r="HFW500" s="6"/>
      <c r="HFX500" s="15"/>
      <c r="HFY500" s="16"/>
      <c r="HFZ500" s="16"/>
      <c r="HGA500" s="16"/>
      <c r="HGB500" s="18"/>
      <c r="HGC500" s="6"/>
      <c r="HGD500" s="15"/>
      <c r="HGE500" s="16"/>
      <c r="HGF500" s="16"/>
      <c r="HGG500" s="16"/>
      <c r="HGH500" s="18"/>
      <c r="HGI500" s="6"/>
      <c r="HGJ500" s="15"/>
      <c r="HGK500" s="16"/>
      <c r="HGL500" s="16"/>
      <c r="HGM500" s="16"/>
      <c r="HGN500" s="18"/>
      <c r="HGO500" s="6"/>
      <c r="HGP500" s="15"/>
      <c r="HGQ500" s="16"/>
      <c r="HGR500" s="16"/>
      <c r="HGS500" s="16"/>
      <c r="HGT500" s="18"/>
      <c r="HGU500" s="6"/>
      <c r="HGV500" s="15"/>
      <c r="HGW500" s="16"/>
      <c r="HGX500" s="16"/>
      <c r="HGY500" s="16"/>
      <c r="HGZ500" s="18"/>
      <c r="HHA500" s="6"/>
      <c r="HHB500" s="15"/>
      <c r="HHC500" s="16"/>
      <c r="HHD500" s="16"/>
      <c r="HHE500" s="16"/>
      <c r="HHF500" s="18"/>
      <c r="HHG500" s="6"/>
      <c r="HHH500" s="15"/>
      <c r="HHI500" s="16"/>
      <c r="HHJ500" s="16"/>
      <c r="HHK500" s="16"/>
      <c r="HHL500" s="18"/>
      <c r="HHM500" s="6"/>
      <c r="HHN500" s="15"/>
      <c r="HHO500" s="16"/>
      <c r="HHP500" s="16"/>
      <c r="HHQ500" s="16"/>
      <c r="HHR500" s="18"/>
      <c r="HHS500" s="6"/>
      <c r="HHT500" s="15"/>
      <c r="HHU500" s="16"/>
      <c r="HHV500" s="16"/>
      <c r="HHW500" s="16"/>
      <c r="HHX500" s="18"/>
      <c r="HHY500" s="6"/>
      <c r="HHZ500" s="15"/>
      <c r="HIA500" s="16"/>
      <c r="HIB500" s="16"/>
      <c r="HIC500" s="16"/>
      <c r="HID500" s="18"/>
      <c r="HIE500" s="6"/>
      <c r="HIF500" s="15"/>
      <c r="HIG500" s="16"/>
      <c r="HIH500" s="16"/>
      <c r="HII500" s="16"/>
      <c r="HIJ500" s="18"/>
      <c r="HIK500" s="6"/>
      <c r="HIL500" s="15"/>
      <c r="HIM500" s="16"/>
      <c r="HIN500" s="16"/>
      <c r="HIO500" s="16"/>
      <c r="HIP500" s="18"/>
      <c r="HIQ500" s="6"/>
      <c r="HIR500" s="15"/>
      <c r="HIS500" s="16"/>
      <c r="HIT500" s="16"/>
      <c r="HIU500" s="16"/>
      <c r="HIV500" s="18"/>
      <c r="HIW500" s="6"/>
      <c r="HIX500" s="15"/>
      <c r="HIY500" s="16"/>
      <c r="HIZ500" s="16"/>
      <c r="HJA500" s="16"/>
      <c r="HJB500" s="18"/>
      <c r="HJC500" s="6"/>
      <c r="HJD500" s="15"/>
      <c r="HJE500" s="16"/>
      <c r="HJF500" s="16"/>
      <c r="HJG500" s="16"/>
      <c r="HJH500" s="18"/>
      <c r="HJI500" s="6"/>
      <c r="HJJ500" s="15"/>
      <c r="HJK500" s="16"/>
      <c r="HJL500" s="16"/>
      <c r="HJM500" s="16"/>
      <c r="HJN500" s="18"/>
      <c r="HJO500" s="6"/>
      <c r="HJP500" s="15"/>
      <c r="HJQ500" s="16"/>
      <c r="HJR500" s="16"/>
      <c r="HJS500" s="16"/>
      <c r="HJT500" s="18"/>
      <c r="HJU500" s="6"/>
      <c r="HJV500" s="15"/>
      <c r="HJW500" s="16"/>
      <c r="HJX500" s="16"/>
      <c r="HJY500" s="16"/>
      <c r="HJZ500" s="18"/>
      <c r="HKA500" s="6"/>
      <c r="HKB500" s="15"/>
      <c r="HKC500" s="16"/>
      <c r="HKD500" s="16"/>
      <c r="HKE500" s="16"/>
      <c r="HKF500" s="18"/>
      <c r="HKG500" s="6"/>
      <c r="HKH500" s="15"/>
      <c r="HKI500" s="16"/>
      <c r="HKJ500" s="16"/>
      <c r="HKK500" s="16"/>
      <c r="HKL500" s="18"/>
      <c r="HKM500" s="6"/>
      <c r="HKN500" s="15"/>
      <c r="HKO500" s="16"/>
      <c r="HKP500" s="16"/>
      <c r="HKQ500" s="16"/>
      <c r="HKR500" s="18"/>
      <c r="HKS500" s="6"/>
      <c r="HKT500" s="15"/>
      <c r="HKU500" s="16"/>
      <c r="HKV500" s="16"/>
      <c r="HKW500" s="16"/>
      <c r="HKX500" s="18"/>
      <c r="HKY500" s="6"/>
      <c r="HKZ500" s="15"/>
      <c r="HLA500" s="16"/>
      <c r="HLB500" s="16"/>
      <c r="HLC500" s="16"/>
      <c r="HLD500" s="18"/>
      <c r="HLE500" s="6"/>
      <c r="HLF500" s="15"/>
      <c r="HLG500" s="16"/>
      <c r="HLH500" s="16"/>
      <c r="HLI500" s="16"/>
      <c r="HLJ500" s="18"/>
      <c r="HLK500" s="6"/>
      <c r="HLL500" s="15"/>
      <c r="HLM500" s="16"/>
      <c r="HLN500" s="16"/>
      <c r="HLO500" s="16"/>
      <c r="HLP500" s="18"/>
      <c r="HLQ500" s="6"/>
      <c r="HLR500" s="15"/>
      <c r="HLS500" s="16"/>
      <c r="HLT500" s="16"/>
      <c r="HLU500" s="16"/>
      <c r="HLV500" s="18"/>
      <c r="HLW500" s="6"/>
      <c r="HLX500" s="15"/>
      <c r="HLY500" s="16"/>
      <c r="HLZ500" s="16"/>
      <c r="HMA500" s="16"/>
      <c r="HMB500" s="18"/>
      <c r="HMC500" s="6"/>
      <c r="HMD500" s="15"/>
      <c r="HME500" s="16"/>
      <c r="HMF500" s="16"/>
      <c r="HMG500" s="16"/>
      <c r="HMH500" s="18"/>
      <c r="HMI500" s="6"/>
      <c r="HMJ500" s="15"/>
      <c r="HMK500" s="16"/>
      <c r="HML500" s="16"/>
      <c r="HMM500" s="16"/>
      <c r="HMN500" s="18"/>
      <c r="HMO500" s="6"/>
      <c r="HMP500" s="15"/>
      <c r="HMQ500" s="16"/>
      <c r="HMR500" s="16"/>
      <c r="HMS500" s="16"/>
      <c r="HMT500" s="18"/>
      <c r="HMU500" s="6"/>
      <c r="HMV500" s="15"/>
      <c r="HMW500" s="16"/>
      <c r="HMX500" s="16"/>
      <c r="HMY500" s="16"/>
      <c r="HMZ500" s="18"/>
      <c r="HNA500" s="6"/>
      <c r="HNB500" s="15"/>
      <c r="HNC500" s="16"/>
      <c r="HND500" s="16"/>
      <c r="HNE500" s="16"/>
      <c r="HNF500" s="18"/>
      <c r="HNG500" s="6"/>
      <c r="HNH500" s="15"/>
      <c r="HNI500" s="16"/>
      <c r="HNJ500" s="16"/>
      <c r="HNK500" s="16"/>
      <c r="HNL500" s="18"/>
      <c r="HNM500" s="6"/>
      <c r="HNN500" s="15"/>
      <c r="HNO500" s="16"/>
      <c r="HNP500" s="16"/>
      <c r="HNQ500" s="16"/>
      <c r="HNR500" s="18"/>
      <c r="HNS500" s="6"/>
      <c r="HNT500" s="15"/>
      <c r="HNU500" s="16"/>
      <c r="HNV500" s="16"/>
      <c r="HNW500" s="16"/>
      <c r="HNX500" s="18"/>
      <c r="HNY500" s="6"/>
      <c r="HNZ500" s="15"/>
      <c r="HOA500" s="16"/>
      <c r="HOB500" s="16"/>
      <c r="HOC500" s="16"/>
      <c r="HOD500" s="18"/>
      <c r="HOE500" s="6"/>
      <c r="HOF500" s="15"/>
      <c r="HOG500" s="16"/>
      <c r="HOH500" s="16"/>
      <c r="HOI500" s="16"/>
      <c r="HOJ500" s="18"/>
      <c r="HOK500" s="6"/>
      <c r="HOL500" s="15"/>
      <c r="HOM500" s="16"/>
      <c r="HON500" s="16"/>
      <c r="HOO500" s="16"/>
      <c r="HOP500" s="18"/>
      <c r="HOQ500" s="6"/>
      <c r="HOR500" s="15"/>
      <c r="HOS500" s="16"/>
      <c r="HOT500" s="16"/>
      <c r="HOU500" s="16"/>
      <c r="HOV500" s="18"/>
      <c r="HOW500" s="6"/>
      <c r="HOX500" s="15"/>
      <c r="HOY500" s="16"/>
      <c r="HOZ500" s="16"/>
      <c r="HPA500" s="16"/>
      <c r="HPB500" s="18"/>
      <c r="HPC500" s="6"/>
      <c r="HPD500" s="15"/>
      <c r="HPE500" s="16"/>
      <c r="HPF500" s="16"/>
      <c r="HPG500" s="16"/>
      <c r="HPH500" s="18"/>
      <c r="HPI500" s="6"/>
      <c r="HPJ500" s="15"/>
      <c r="HPK500" s="16"/>
      <c r="HPL500" s="16"/>
      <c r="HPM500" s="16"/>
      <c r="HPN500" s="18"/>
      <c r="HPO500" s="6"/>
      <c r="HPP500" s="15"/>
      <c r="HPQ500" s="16"/>
      <c r="HPR500" s="16"/>
      <c r="HPS500" s="16"/>
      <c r="HPT500" s="18"/>
      <c r="HPU500" s="6"/>
      <c r="HPV500" s="15"/>
      <c r="HPW500" s="16"/>
      <c r="HPX500" s="16"/>
      <c r="HPY500" s="16"/>
      <c r="HPZ500" s="18"/>
      <c r="HQA500" s="6"/>
      <c r="HQB500" s="15"/>
      <c r="HQC500" s="16"/>
      <c r="HQD500" s="16"/>
      <c r="HQE500" s="16"/>
      <c r="HQF500" s="18"/>
      <c r="HQG500" s="6"/>
      <c r="HQH500" s="15"/>
      <c r="HQI500" s="16"/>
      <c r="HQJ500" s="16"/>
      <c r="HQK500" s="16"/>
      <c r="HQL500" s="18"/>
      <c r="HQM500" s="6"/>
      <c r="HQN500" s="15"/>
      <c r="HQO500" s="16"/>
      <c r="HQP500" s="16"/>
      <c r="HQQ500" s="16"/>
      <c r="HQR500" s="18"/>
      <c r="HQS500" s="6"/>
      <c r="HQT500" s="15"/>
      <c r="HQU500" s="16"/>
      <c r="HQV500" s="16"/>
      <c r="HQW500" s="16"/>
      <c r="HQX500" s="18"/>
      <c r="HQY500" s="6"/>
      <c r="HQZ500" s="15"/>
      <c r="HRA500" s="16"/>
      <c r="HRB500" s="16"/>
      <c r="HRC500" s="16"/>
      <c r="HRD500" s="18"/>
      <c r="HRE500" s="6"/>
      <c r="HRF500" s="15"/>
      <c r="HRG500" s="16"/>
      <c r="HRH500" s="16"/>
      <c r="HRI500" s="16"/>
      <c r="HRJ500" s="18"/>
      <c r="HRK500" s="6"/>
      <c r="HRL500" s="15"/>
      <c r="HRM500" s="16"/>
      <c r="HRN500" s="16"/>
      <c r="HRO500" s="16"/>
      <c r="HRP500" s="18"/>
      <c r="HRQ500" s="6"/>
      <c r="HRR500" s="15"/>
      <c r="HRS500" s="16"/>
      <c r="HRT500" s="16"/>
      <c r="HRU500" s="16"/>
      <c r="HRV500" s="18"/>
      <c r="HRW500" s="6"/>
      <c r="HRX500" s="15"/>
      <c r="HRY500" s="16"/>
      <c r="HRZ500" s="16"/>
      <c r="HSA500" s="16"/>
      <c r="HSB500" s="18"/>
      <c r="HSC500" s="6"/>
      <c r="HSD500" s="15"/>
      <c r="HSE500" s="16"/>
      <c r="HSF500" s="16"/>
      <c r="HSG500" s="16"/>
      <c r="HSH500" s="18"/>
      <c r="HSI500" s="6"/>
      <c r="HSJ500" s="15"/>
      <c r="HSK500" s="16"/>
      <c r="HSL500" s="16"/>
      <c r="HSM500" s="16"/>
      <c r="HSN500" s="18"/>
      <c r="HSO500" s="6"/>
      <c r="HSP500" s="15"/>
      <c r="HSQ500" s="16"/>
      <c r="HSR500" s="16"/>
      <c r="HSS500" s="16"/>
      <c r="HST500" s="18"/>
      <c r="HSU500" s="6"/>
      <c r="HSV500" s="15"/>
      <c r="HSW500" s="16"/>
      <c r="HSX500" s="16"/>
      <c r="HSY500" s="16"/>
      <c r="HSZ500" s="18"/>
      <c r="HTA500" s="6"/>
      <c r="HTB500" s="15"/>
      <c r="HTC500" s="16"/>
      <c r="HTD500" s="16"/>
      <c r="HTE500" s="16"/>
      <c r="HTF500" s="18"/>
      <c r="HTG500" s="6"/>
      <c r="HTH500" s="15"/>
      <c r="HTI500" s="16"/>
      <c r="HTJ500" s="16"/>
      <c r="HTK500" s="16"/>
      <c r="HTL500" s="18"/>
      <c r="HTM500" s="6"/>
      <c r="HTN500" s="15"/>
      <c r="HTO500" s="16"/>
      <c r="HTP500" s="16"/>
      <c r="HTQ500" s="16"/>
      <c r="HTR500" s="18"/>
      <c r="HTS500" s="6"/>
      <c r="HTT500" s="15"/>
      <c r="HTU500" s="16"/>
      <c r="HTV500" s="16"/>
      <c r="HTW500" s="16"/>
      <c r="HTX500" s="18"/>
      <c r="HTY500" s="6"/>
      <c r="HTZ500" s="15"/>
      <c r="HUA500" s="16"/>
      <c r="HUB500" s="16"/>
      <c r="HUC500" s="16"/>
      <c r="HUD500" s="18"/>
      <c r="HUE500" s="6"/>
      <c r="HUF500" s="15"/>
      <c r="HUG500" s="16"/>
      <c r="HUH500" s="16"/>
      <c r="HUI500" s="16"/>
      <c r="HUJ500" s="18"/>
      <c r="HUK500" s="6"/>
      <c r="HUL500" s="15"/>
      <c r="HUM500" s="16"/>
      <c r="HUN500" s="16"/>
      <c r="HUO500" s="16"/>
      <c r="HUP500" s="18"/>
      <c r="HUQ500" s="6"/>
      <c r="HUR500" s="15"/>
      <c r="HUS500" s="16"/>
      <c r="HUT500" s="16"/>
      <c r="HUU500" s="16"/>
      <c r="HUV500" s="18"/>
      <c r="HUW500" s="6"/>
      <c r="HUX500" s="15"/>
      <c r="HUY500" s="16"/>
      <c r="HUZ500" s="16"/>
      <c r="HVA500" s="16"/>
      <c r="HVB500" s="18"/>
      <c r="HVC500" s="6"/>
      <c r="HVD500" s="15"/>
      <c r="HVE500" s="16"/>
      <c r="HVF500" s="16"/>
      <c r="HVG500" s="16"/>
      <c r="HVH500" s="18"/>
      <c r="HVI500" s="6"/>
      <c r="HVJ500" s="15"/>
      <c r="HVK500" s="16"/>
      <c r="HVL500" s="16"/>
      <c r="HVM500" s="16"/>
      <c r="HVN500" s="18"/>
      <c r="HVO500" s="6"/>
      <c r="HVP500" s="15"/>
      <c r="HVQ500" s="16"/>
      <c r="HVR500" s="16"/>
      <c r="HVS500" s="16"/>
      <c r="HVT500" s="18"/>
      <c r="HVU500" s="6"/>
      <c r="HVV500" s="15"/>
      <c r="HVW500" s="16"/>
      <c r="HVX500" s="16"/>
      <c r="HVY500" s="16"/>
      <c r="HVZ500" s="18"/>
      <c r="HWA500" s="6"/>
      <c r="HWB500" s="15"/>
      <c r="HWC500" s="16"/>
      <c r="HWD500" s="16"/>
      <c r="HWE500" s="16"/>
      <c r="HWF500" s="18"/>
      <c r="HWG500" s="6"/>
      <c r="HWH500" s="15"/>
      <c r="HWI500" s="16"/>
      <c r="HWJ500" s="16"/>
      <c r="HWK500" s="16"/>
      <c r="HWL500" s="18"/>
      <c r="HWM500" s="6"/>
      <c r="HWN500" s="15"/>
      <c r="HWO500" s="16"/>
      <c r="HWP500" s="16"/>
      <c r="HWQ500" s="16"/>
      <c r="HWR500" s="18"/>
      <c r="HWS500" s="6"/>
      <c r="HWT500" s="15"/>
      <c r="HWU500" s="16"/>
      <c r="HWV500" s="16"/>
      <c r="HWW500" s="16"/>
      <c r="HWX500" s="18"/>
      <c r="HWY500" s="6"/>
      <c r="HWZ500" s="15"/>
      <c r="HXA500" s="16"/>
      <c r="HXB500" s="16"/>
      <c r="HXC500" s="16"/>
      <c r="HXD500" s="18"/>
      <c r="HXE500" s="6"/>
      <c r="HXF500" s="15"/>
      <c r="HXG500" s="16"/>
      <c r="HXH500" s="16"/>
      <c r="HXI500" s="16"/>
      <c r="HXJ500" s="18"/>
      <c r="HXK500" s="6"/>
      <c r="HXL500" s="15"/>
      <c r="HXM500" s="16"/>
      <c r="HXN500" s="16"/>
      <c r="HXO500" s="16"/>
      <c r="HXP500" s="18"/>
      <c r="HXQ500" s="6"/>
      <c r="HXR500" s="15"/>
      <c r="HXS500" s="16"/>
      <c r="HXT500" s="16"/>
      <c r="HXU500" s="16"/>
      <c r="HXV500" s="18"/>
      <c r="HXW500" s="6"/>
      <c r="HXX500" s="15"/>
      <c r="HXY500" s="16"/>
      <c r="HXZ500" s="16"/>
      <c r="HYA500" s="16"/>
      <c r="HYB500" s="18"/>
      <c r="HYC500" s="6"/>
      <c r="HYD500" s="15"/>
      <c r="HYE500" s="16"/>
      <c r="HYF500" s="16"/>
      <c r="HYG500" s="16"/>
      <c r="HYH500" s="18"/>
      <c r="HYI500" s="6"/>
      <c r="HYJ500" s="15"/>
      <c r="HYK500" s="16"/>
      <c r="HYL500" s="16"/>
      <c r="HYM500" s="16"/>
      <c r="HYN500" s="18"/>
      <c r="HYO500" s="6"/>
      <c r="HYP500" s="15"/>
      <c r="HYQ500" s="16"/>
      <c r="HYR500" s="16"/>
      <c r="HYS500" s="16"/>
      <c r="HYT500" s="18"/>
      <c r="HYU500" s="6"/>
      <c r="HYV500" s="15"/>
      <c r="HYW500" s="16"/>
      <c r="HYX500" s="16"/>
      <c r="HYY500" s="16"/>
      <c r="HYZ500" s="18"/>
      <c r="HZA500" s="6"/>
      <c r="HZB500" s="15"/>
      <c r="HZC500" s="16"/>
      <c r="HZD500" s="16"/>
      <c r="HZE500" s="16"/>
      <c r="HZF500" s="18"/>
      <c r="HZG500" s="6"/>
      <c r="HZH500" s="15"/>
      <c r="HZI500" s="16"/>
      <c r="HZJ500" s="16"/>
      <c r="HZK500" s="16"/>
      <c r="HZL500" s="18"/>
      <c r="HZM500" s="6"/>
      <c r="HZN500" s="15"/>
      <c r="HZO500" s="16"/>
      <c r="HZP500" s="16"/>
      <c r="HZQ500" s="16"/>
      <c r="HZR500" s="18"/>
      <c r="HZS500" s="6"/>
      <c r="HZT500" s="15"/>
      <c r="HZU500" s="16"/>
      <c r="HZV500" s="16"/>
      <c r="HZW500" s="16"/>
      <c r="HZX500" s="18"/>
      <c r="HZY500" s="6"/>
      <c r="HZZ500" s="15"/>
      <c r="IAA500" s="16"/>
      <c r="IAB500" s="16"/>
      <c r="IAC500" s="16"/>
      <c r="IAD500" s="18"/>
      <c r="IAE500" s="6"/>
      <c r="IAF500" s="15"/>
      <c r="IAG500" s="16"/>
      <c r="IAH500" s="16"/>
      <c r="IAI500" s="16"/>
      <c r="IAJ500" s="18"/>
      <c r="IAK500" s="6"/>
      <c r="IAL500" s="15"/>
      <c r="IAM500" s="16"/>
      <c r="IAN500" s="16"/>
      <c r="IAO500" s="16"/>
      <c r="IAP500" s="18"/>
      <c r="IAQ500" s="6"/>
      <c r="IAR500" s="15"/>
      <c r="IAS500" s="16"/>
      <c r="IAT500" s="16"/>
      <c r="IAU500" s="16"/>
      <c r="IAV500" s="18"/>
      <c r="IAW500" s="6"/>
      <c r="IAX500" s="15"/>
      <c r="IAY500" s="16"/>
      <c r="IAZ500" s="16"/>
      <c r="IBA500" s="16"/>
      <c r="IBB500" s="18"/>
      <c r="IBC500" s="6"/>
      <c r="IBD500" s="15"/>
      <c r="IBE500" s="16"/>
      <c r="IBF500" s="16"/>
      <c r="IBG500" s="16"/>
      <c r="IBH500" s="18"/>
      <c r="IBI500" s="6"/>
      <c r="IBJ500" s="15"/>
      <c r="IBK500" s="16"/>
      <c r="IBL500" s="16"/>
      <c r="IBM500" s="16"/>
      <c r="IBN500" s="18"/>
      <c r="IBO500" s="6"/>
      <c r="IBP500" s="15"/>
      <c r="IBQ500" s="16"/>
      <c r="IBR500" s="16"/>
      <c r="IBS500" s="16"/>
      <c r="IBT500" s="18"/>
      <c r="IBU500" s="6"/>
      <c r="IBV500" s="15"/>
      <c r="IBW500" s="16"/>
      <c r="IBX500" s="16"/>
      <c r="IBY500" s="16"/>
      <c r="IBZ500" s="18"/>
      <c r="ICA500" s="6"/>
      <c r="ICB500" s="15"/>
      <c r="ICC500" s="16"/>
      <c r="ICD500" s="16"/>
      <c r="ICE500" s="16"/>
      <c r="ICF500" s="18"/>
      <c r="ICG500" s="6"/>
      <c r="ICH500" s="15"/>
      <c r="ICI500" s="16"/>
      <c r="ICJ500" s="16"/>
      <c r="ICK500" s="16"/>
      <c r="ICL500" s="18"/>
      <c r="ICM500" s="6"/>
      <c r="ICN500" s="15"/>
      <c r="ICO500" s="16"/>
      <c r="ICP500" s="16"/>
      <c r="ICQ500" s="16"/>
      <c r="ICR500" s="18"/>
      <c r="ICS500" s="6"/>
      <c r="ICT500" s="15"/>
      <c r="ICU500" s="16"/>
      <c r="ICV500" s="16"/>
      <c r="ICW500" s="16"/>
      <c r="ICX500" s="18"/>
      <c r="ICY500" s="6"/>
      <c r="ICZ500" s="15"/>
      <c r="IDA500" s="16"/>
      <c r="IDB500" s="16"/>
      <c r="IDC500" s="16"/>
      <c r="IDD500" s="18"/>
      <c r="IDE500" s="6"/>
      <c r="IDF500" s="15"/>
      <c r="IDG500" s="16"/>
      <c r="IDH500" s="16"/>
      <c r="IDI500" s="16"/>
      <c r="IDJ500" s="18"/>
      <c r="IDK500" s="6"/>
      <c r="IDL500" s="15"/>
      <c r="IDM500" s="16"/>
      <c r="IDN500" s="16"/>
      <c r="IDO500" s="16"/>
      <c r="IDP500" s="18"/>
      <c r="IDQ500" s="6"/>
      <c r="IDR500" s="15"/>
      <c r="IDS500" s="16"/>
      <c r="IDT500" s="16"/>
      <c r="IDU500" s="16"/>
      <c r="IDV500" s="18"/>
      <c r="IDW500" s="6"/>
      <c r="IDX500" s="15"/>
      <c r="IDY500" s="16"/>
      <c r="IDZ500" s="16"/>
      <c r="IEA500" s="16"/>
      <c r="IEB500" s="18"/>
      <c r="IEC500" s="6"/>
      <c r="IED500" s="15"/>
      <c r="IEE500" s="16"/>
      <c r="IEF500" s="16"/>
      <c r="IEG500" s="16"/>
      <c r="IEH500" s="18"/>
      <c r="IEI500" s="6"/>
      <c r="IEJ500" s="15"/>
      <c r="IEK500" s="16"/>
      <c r="IEL500" s="16"/>
      <c r="IEM500" s="16"/>
      <c r="IEN500" s="18"/>
      <c r="IEO500" s="6"/>
      <c r="IEP500" s="15"/>
      <c r="IEQ500" s="16"/>
      <c r="IER500" s="16"/>
      <c r="IES500" s="16"/>
      <c r="IET500" s="18"/>
      <c r="IEU500" s="6"/>
      <c r="IEV500" s="15"/>
      <c r="IEW500" s="16"/>
      <c r="IEX500" s="16"/>
      <c r="IEY500" s="16"/>
      <c r="IEZ500" s="18"/>
      <c r="IFA500" s="6"/>
      <c r="IFB500" s="15"/>
      <c r="IFC500" s="16"/>
      <c r="IFD500" s="16"/>
      <c r="IFE500" s="16"/>
      <c r="IFF500" s="18"/>
      <c r="IFG500" s="6"/>
      <c r="IFH500" s="15"/>
      <c r="IFI500" s="16"/>
      <c r="IFJ500" s="16"/>
      <c r="IFK500" s="16"/>
      <c r="IFL500" s="18"/>
      <c r="IFM500" s="6"/>
      <c r="IFN500" s="15"/>
      <c r="IFO500" s="16"/>
      <c r="IFP500" s="16"/>
      <c r="IFQ500" s="16"/>
      <c r="IFR500" s="18"/>
      <c r="IFS500" s="6"/>
      <c r="IFT500" s="15"/>
      <c r="IFU500" s="16"/>
      <c r="IFV500" s="16"/>
      <c r="IFW500" s="16"/>
      <c r="IFX500" s="18"/>
      <c r="IFY500" s="6"/>
      <c r="IFZ500" s="15"/>
      <c r="IGA500" s="16"/>
      <c r="IGB500" s="16"/>
      <c r="IGC500" s="16"/>
      <c r="IGD500" s="18"/>
      <c r="IGE500" s="6"/>
      <c r="IGF500" s="15"/>
      <c r="IGG500" s="16"/>
      <c r="IGH500" s="16"/>
      <c r="IGI500" s="16"/>
      <c r="IGJ500" s="18"/>
      <c r="IGK500" s="6"/>
      <c r="IGL500" s="15"/>
      <c r="IGM500" s="16"/>
      <c r="IGN500" s="16"/>
      <c r="IGO500" s="16"/>
      <c r="IGP500" s="18"/>
      <c r="IGQ500" s="6"/>
      <c r="IGR500" s="15"/>
      <c r="IGS500" s="16"/>
      <c r="IGT500" s="16"/>
      <c r="IGU500" s="16"/>
      <c r="IGV500" s="18"/>
      <c r="IGW500" s="6"/>
      <c r="IGX500" s="15"/>
      <c r="IGY500" s="16"/>
      <c r="IGZ500" s="16"/>
      <c r="IHA500" s="16"/>
      <c r="IHB500" s="18"/>
      <c r="IHC500" s="6"/>
      <c r="IHD500" s="15"/>
      <c r="IHE500" s="16"/>
      <c r="IHF500" s="16"/>
      <c r="IHG500" s="16"/>
      <c r="IHH500" s="18"/>
      <c r="IHI500" s="6"/>
      <c r="IHJ500" s="15"/>
      <c r="IHK500" s="16"/>
      <c r="IHL500" s="16"/>
      <c r="IHM500" s="16"/>
      <c r="IHN500" s="18"/>
      <c r="IHO500" s="6"/>
      <c r="IHP500" s="15"/>
      <c r="IHQ500" s="16"/>
      <c r="IHR500" s="16"/>
      <c r="IHS500" s="16"/>
      <c r="IHT500" s="18"/>
      <c r="IHU500" s="6"/>
      <c r="IHV500" s="15"/>
      <c r="IHW500" s="16"/>
      <c r="IHX500" s="16"/>
      <c r="IHY500" s="16"/>
      <c r="IHZ500" s="18"/>
      <c r="IIA500" s="6"/>
      <c r="IIB500" s="15"/>
      <c r="IIC500" s="16"/>
      <c r="IID500" s="16"/>
      <c r="IIE500" s="16"/>
      <c r="IIF500" s="18"/>
      <c r="IIG500" s="6"/>
      <c r="IIH500" s="15"/>
      <c r="III500" s="16"/>
      <c r="IIJ500" s="16"/>
      <c r="IIK500" s="16"/>
      <c r="IIL500" s="18"/>
      <c r="IIM500" s="6"/>
      <c r="IIN500" s="15"/>
      <c r="IIO500" s="16"/>
      <c r="IIP500" s="16"/>
      <c r="IIQ500" s="16"/>
      <c r="IIR500" s="18"/>
      <c r="IIS500" s="6"/>
      <c r="IIT500" s="15"/>
      <c r="IIU500" s="16"/>
      <c r="IIV500" s="16"/>
      <c r="IIW500" s="16"/>
      <c r="IIX500" s="18"/>
      <c r="IIY500" s="6"/>
      <c r="IIZ500" s="15"/>
      <c r="IJA500" s="16"/>
      <c r="IJB500" s="16"/>
      <c r="IJC500" s="16"/>
      <c r="IJD500" s="18"/>
      <c r="IJE500" s="6"/>
      <c r="IJF500" s="15"/>
      <c r="IJG500" s="16"/>
      <c r="IJH500" s="16"/>
      <c r="IJI500" s="16"/>
      <c r="IJJ500" s="18"/>
      <c r="IJK500" s="6"/>
      <c r="IJL500" s="15"/>
      <c r="IJM500" s="16"/>
      <c r="IJN500" s="16"/>
      <c r="IJO500" s="16"/>
      <c r="IJP500" s="18"/>
      <c r="IJQ500" s="6"/>
      <c r="IJR500" s="15"/>
      <c r="IJS500" s="16"/>
      <c r="IJT500" s="16"/>
      <c r="IJU500" s="16"/>
      <c r="IJV500" s="18"/>
      <c r="IJW500" s="6"/>
      <c r="IJX500" s="15"/>
      <c r="IJY500" s="16"/>
      <c r="IJZ500" s="16"/>
      <c r="IKA500" s="16"/>
      <c r="IKB500" s="18"/>
      <c r="IKC500" s="6"/>
      <c r="IKD500" s="15"/>
      <c r="IKE500" s="16"/>
      <c r="IKF500" s="16"/>
      <c r="IKG500" s="16"/>
      <c r="IKH500" s="18"/>
      <c r="IKI500" s="6"/>
      <c r="IKJ500" s="15"/>
      <c r="IKK500" s="16"/>
      <c r="IKL500" s="16"/>
      <c r="IKM500" s="16"/>
      <c r="IKN500" s="18"/>
      <c r="IKO500" s="6"/>
      <c r="IKP500" s="15"/>
      <c r="IKQ500" s="16"/>
      <c r="IKR500" s="16"/>
      <c r="IKS500" s="16"/>
      <c r="IKT500" s="18"/>
      <c r="IKU500" s="6"/>
      <c r="IKV500" s="15"/>
      <c r="IKW500" s="16"/>
      <c r="IKX500" s="16"/>
      <c r="IKY500" s="16"/>
      <c r="IKZ500" s="18"/>
      <c r="ILA500" s="6"/>
      <c r="ILB500" s="15"/>
      <c r="ILC500" s="16"/>
      <c r="ILD500" s="16"/>
      <c r="ILE500" s="16"/>
      <c r="ILF500" s="18"/>
      <c r="ILG500" s="6"/>
      <c r="ILH500" s="15"/>
      <c r="ILI500" s="16"/>
      <c r="ILJ500" s="16"/>
      <c r="ILK500" s="16"/>
      <c r="ILL500" s="18"/>
      <c r="ILM500" s="6"/>
      <c r="ILN500" s="15"/>
      <c r="ILO500" s="16"/>
      <c r="ILP500" s="16"/>
      <c r="ILQ500" s="16"/>
      <c r="ILR500" s="18"/>
      <c r="ILS500" s="6"/>
      <c r="ILT500" s="15"/>
      <c r="ILU500" s="16"/>
      <c r="ILV500" s="16"/>
      <c r="ILW500" s="16"/>
      <c r="ILX500" s="18"/>
      <c r="ILY500" s="6"/>
      <c r="ILZ500" s="15"/>
      <c r="IMA500" s="16"/>
      <c r="IMB500" s="16"/>
      <c r="IMC500" s="16"/>
      <c r="IMD500" s="18"/>
      <c r="IME500" s="6"/>
      <c r="IMF500" s="15"/>
      <c r="IMG500" s="16"/>
      <c r="IMH500" s="16"/>
      <c r="IMI500" s="16"/>
      <c r="IMJ500" s="18"/>
      <c r="IMK500" s="6"/>
      <c r="IML500" s="15"/>
      <c r="IMM500" s="16"/>
      <c r="IMN500" s="16"/>
      <c r="IMO500" s="16"/>
      <c r="IMP500" s="18"/>
      <c r="IMQ500" s="6"/>
      <c r="IMR500" s="15"/>
      <c r="IMS500" s="16"/>
      <c r="IMT500" s="16"/>
      <c r="IMU500" s="16"/>
      <c r="IMV500" s="18"/>
      <c r="IMW500" s="6"/>
      <c r="IMX500" s="15"/>
      <c r="IMY500" s="16"/>
      <c r="IMZ500" s="16"/>
      <c r="INA500" s="16"/>
      <c r="INB500" s="18"/>
      <c r="INC500" s="6"/>
      <c r="IND500" s="15"/>
      <c r="INE500" s="16"/>
      <c r="INF500" s="16"/>
      <c r="ING500" s="16"/>
      <c r="INH500" s="18"/>
      <c r="INI500" s="6"/>
      <c r="INJ500" s="15"/>
      <c r="INK500" s="16"/>
      <c r="INL500" s="16"/>
      <c r="INM500" s="16"/>
      <c r="INN500" s="18"/>
      <c r="INO500" s="6"/>
      <c r="INP500" s="15"/>
      <c r="INQ500" s="16"/>
      <c r="INR500" s="16"/>
      <c r="INS500" s="16"/>
      <c r="INT500" s="18"/>
      <c r="INU500" s="6"/>
      <c r="INV500" s="15"/>
      <c r="INW500" s="16"/>
      <c r="INX500" s="16"/>
      <c r="INY500" s="16"/>
      <c r="INZ500" s="18"/>
      <c r="IOA500" s="6"/>
      <c r="IOB500" s="15"/>
      <c r="IOC500" s="16"/>
      <c r="IOD500" s="16"/>
      <c r="IOE500" s="16"/>
      <c r="IOF500" s="18"/>
      <c r="IOG500" s="6"/>
      <c r="IOH500" s="15"/>
      <c r="IOI500" s="16"/>
      <c r="IOJ500" s="16"/>
      <c r="IOK500" s="16"/>
      <c r="IOL500" s="18"/>
      <c r="IOM500" s="6"/>
      <c r="ION500" s="15"/>
      <c r="IOO500" s="16"/>
      <c r="IOP500" s="16"/>
      <c r="IOQ500" s="16"/>
      <c r="IOR500" s="18"/>
      <c r="IOS500" s="6"/>
      <c r="IOT500" s="15"/>
      <c r="IOU500" s="16"/>
      <c r="IOV500" s="16"/>
      <c r="IOW500" s="16"/>
      <c r="IOX500" s="18"/>
      <c r="IOY500" s="6"/>
      <c r="IOZ500" s="15"/>
      <c r="IPA500" s="16"/>
      <c r="IPB500" s="16"/>
      <c r="IPC500" s="16"/>
      <c r="IPD500" s="18"/>
      <c r="IPE500" s="6"/>
      <c r="IPF500" s="15"/>
      <c r="IPG500" s="16"/>
      <c r="IPH500" s="16"/>
      <c r="IPI500" s="16"/>
      <c r="IPJ500" s="18"/>
      <c r="IPK500" s="6"/>
      <c r="IPL500" s="15"/>
      <c r="IPM500" s="16"/>
      <c r="IPN500" s="16"/>
      <c r="IPO500" s="16"/>
      <c r="IPP500" s="18"/>
      <c r="IPQ500" s="6"/>
      <c r="IPR500" s="15"/>
      <c r="IPS500" s="16"/>
      <c r="IPT500" s="16"/>
      <c r="IPU500" s="16"/>
      <c r="IPV500" s="18"/>
      <c r="IPW500" s="6"/>
      <c r="IPX500" s="15"/>
      <c r="IPY500" s="16"/>
      <c r="IPZ500" s="16"/>
      <c r="IQA500" s="16"/>
      <c r="IQB500" s="18"/>
      <c r="IQC500" s="6"/>
      <c r="IQD500" s="15"/>
      <c r="IQE500" s="16"/>
      <c r="IQF500" s="16"/>
      <c r="IQG500" s="16"/>
      <c r="IQH500" s="18"/>
      <c r="IQI500" s="6"/>
      <c r="IQJ500" s="15"/>
      <c r="IQK500" s="16"/>
      <c r="IQL500" s="16"/>
      <c r="IQM500" s="16"/>
      <c r="IQN500" s="18"/>
      <c r="IQO500" s="6"/>
      <c r="IQP500" s="15"/>
      <c r="IQQ500" s="16"/>
      <c r="IQR500" s="16"/>
      <c r="IQS500" s="16"/>
      <c r="IQT500" s="18"/>
      <c r="IQU500" s="6"/>
      <c r="IQV500" s="15"/>
      <c r="IQW500" s="16"/>
      <c r="IQX500" s="16"/>
      <c r="IQY500" s="16"/>
      <c r="IQZ500" s="18"/>
      <c r="IRA500" s="6"/>
      <c r="IRB500" s="15"/>
      <c r="IRC500" s="16"/>
      <c r="IRD500" s="16"/>
      <c r="IRE500" s="16"/>
      <c r="IRF500" s="18"/>
      <c r="IRG500" s="6"/>
      <c r="IRH500" s="15"/>
      <c r="IRI500" s="16"/>
      <c r="IRJ500" s="16"/>
      <c r="IRK500" s="16"/>
      <c r="IRL500" s="18"/>
      <c r="IRM500" s="6"/>
      <c r="IRN500" s="15"/>
      <c r="IRO500" s="16"/>
      <c r="IRP500" s="16"/>
      <c r="IRQ500" s="16"/>
      <c r="IRR500" s="18"/>
      <c r="IRS500" s="6"/>
      <c r="IRT500" s="15"/>
      <c r="IRU500" s="16"/>
      <c r="IRV500" s="16"/>
      <c r="IRW500" s="16"/>
      <c r="IRX500" s="18"/>
      <c r="IRY500" s="6"/>
      <c r="IRZ500" s="15"/>
      <c r="ISA500" s="16"/>
      <c r="ISB500" s="16"/>
      <c r="ISC500" s="16"/>
      <c r="ISD500" s="18"/>
      <c r="ISE500" s="6"/>
      <c r="ISF500" s="15"/>
      <c r="ISG500" s="16"/>
      <c r="ISH500" s="16"/>
      <c r="ISI500" s="16"/>
      <c r="ISJ500" s="18"/>
      <c r="ISK500" s="6"/>
      <c r="ISL500" s="15"/>
      <c r="ISM500" s="16"/>
      <c r="ISN500" s="16"/>
      <c r="ISO500" s="16"/>
      <c r="ISP500" s="18"/>
      <c r="ISQ500" s="6"/>
      <c r="ISR500" s="15"/>
      <c r="ISS500" s="16"/>
      <c r="IST500" s="16"/>
      <c r="ISU500" s="16"/>
      <c r="ISV500" s="18"/>
      <c r="ISW500" s="6"/>
      <c r="ISX500" s="15"/>
      <c r="ISY500" s="16"/>
      <c r="ISZ500" s="16"/>
      <c r="ITA500" s="16"/>
      <c r="ITB500" s="18"/>
      <c r="ITC500" s="6"/>
      <c r="ITD500" s="15"/>
      <c r="ITE500" s="16"/>
      <c r="ITF500" s="16"/>
      <c r="ITG500" s="16"/>
      <c r="ITH500" s="18"/>
      <c r="ITI500" s="6"/>
      <c r="ITJ500" s="15"/>
      <c r="ITK500" s="16"/>
      <c r="ITL500" s="16"/>
      <c r="ITM500" s="16"/>
      <c r="ITN500" s="18"/>
      <c r="ITO500" s="6"/>
      <c r="ITP500" s="15"/>
      <c r="ITQ500" s="16"/>
      <c r="ITR500" s="16"/>
      <c r="ITS500" s="16"/>
      <c r="ITT500" s="18"/>
      <c r="ITU500" s="6"/>
      <c r="ITV500" s="15"/>
      <c r="ITW500" s="16"/>
      <c r="ITX500" s="16"/>
      <c r="ITY500" s="16"/>
      <c r="ITZ500" s="18"/>
      <c r="IUA500" s="6"/>
      <c r="IUB500" s="15"/>
      <c r="IUC500" s="16"/>
      <c r="IUD500" s="16"/>
      <c r="IUE500" s="16"/>
      <c r="IUF500" s="18"/>
      <c r="IUG500" s="6"/>
      <c r="IUH500" s="15"/>
      <c r="IUI500" s="16"/>
      <c r="IUJ500" s="16"/>
      <c r="IUK500" s="16"/>
      <c r="IUL500" s="18"/>
      <c r="IUM500" s="6"/>
      <c r="IUN500" s="15"/>
      <c r="IUO500" s="16"/>
      <c r="IUP500" s="16"/>
      <c r="IUQ500" s="16"/>
      <c r="IUR500" s="18"/>
      <c r="IUS500" s="6"/>
      <c r="IUT500" s="15"/>
      <c r="IUU500" s="16"/>
      <c r="IUV500" s="16"/>
      <c r="IUW500" s="16"/>
      <c r="IUX500" s="18"/>
      <c r="IUY500" s="6"/>
      <c r="IUZ500" s="15"/>
      <c r="IVA500" s="16"/>
      <c r="IVB500" s="16"/>
      <c r="IVC500" s="16"/>
      <c r="IVD500" s="18"/>
      <c r="IVE500" s="6"/>
      <c r="IVF500" s="15"/>
      <c r="IVG500" s="16"/>
      <c r="IVH500" s="16"/>
      <c r="IVI500" s="16"/>
      <c r="IVJ500" s="18"/>
      <c r="IVK500" s="6"/>
      <c r="IVL500" s="15"/>
      <c r="IVM500" s="16"/>
      <c r="IVN500" s="16"/>
      <c r="IVO500" s="16"/>
      <c r="IVP500" s="18"/>
      <c r="IVQ500" s="6"/>
      <c r="IVR500" s="15"/>
      <c r="IVS500" s="16"/>
      <c r="IVT500" s="16"/>
      <c r="IVU500" s="16"/>
      <c r="IVV500" s="18"/>
      <c r="IVW500" s="6"/>
      <c r="IVX500" s="15"/>
      <c r="IVY500" s="16"/>
      <c r="IVZ500" s="16"/>
      <c r="IWA500" s="16"/>
      <c r="IWB500" s="18"/>
      <c r="IWC500" s="6"/>
      <c r="IWD500" s="15"/>
      <c r="IWE500" s="16"/>
      <c r="IWF500" s="16"/>
      <c r="IWG500" s="16"/>
      <c r="IWH500" s="18"/>
      <c r="IWI500" s="6"/>
      <c r="IWJ500" s="15"/>
      <c r="IWK500" s="16"/>
      <c r="IWL500" s="16"/>
      <c r="IWM500" s="16"/>
      <c r="IWN500" s="18"/>
      <c r="IWO500" s="6"/>
      <c r="IWP500" s="15"/>
      <c r="IWQ500" s="16"/>
      <c r="IWR500" s="16"/>
      <c r="IWS500" s="16"/>
      <c r="IWT500" s="18"/>
      <c r="IWU500" s="6"/>
      <c r="IWV500" s="15"/>
      <c r="IWW500" s="16"/>
      <c r="IWX500" s="16"/>
      <c r="IWY500" s="16"/>
      <c r="IWZ500" s="18"/>
      <c r="IXA500" s="6"/>
      <c r="IXB500" s="15"/>
      <c r="IXC500" s="16"/>
      <c r="IXD500" s="16"/>
      <c r="IXE500" s="16"/>
      <c r="IXF500" s="18"/>
      <c r="IXG500" s="6"/>
      <c r="IXH500" s="15"/>
      <c r="IXI500" s="16"/>
      <c r="IXJ500" s="16"/>
      <c r="IXK500" s="16"/>
      <c r="IXL500" s="18"/>
      <c r="IXM500" s="6"/>
      <c r="IXN500" s="15"/>
      <c r="IXO500" s="16"/>
      <c r="IXP500" s="16"/>
      <c r="IXQ500" s="16"/>
      <c r="IXR500" s="18"/>
      <c r="IXS500" s="6"/>
      <c r="IXT500" s="15"/>
      <c r="IXU500" s="16"/>
      <c r="IXV500" s="16"/>
      <c r="IXW500" s="16"/>
      <c r="IXX500" s="18"/>
      <c r="IXY500" s="6"/>
      <c r="IXZ500" s="15"/>
      <c r="IYA500" s="16"/>
      <c r="IYB500" s="16"/>
      <c r="IYC500" s="16"/>
      <c r="IYD500" s="18"/>
      <c r="IYE500" s="6"/>
      <c r="IYF500" s="15"/>
      <c r="IYG500" s="16"/>
      <c r="IYH500" s="16"/>
      <c r="IYI500" s="16"/>
      <c r="IYJ500" s="18"/>
      <c r="IYK500" s="6"/>
      <c r="IYL500" s="15"/>
      <c r="IYM500" s="16"/>
      <c r="IYN500" s="16"/>
      <c r="IYO500" s="16"/>
      <c r="IYP500" s="18"/>
      <c r="IYQ500" s="6"/>
      <c r="IYR500" s="15"/>
      <c r="IYS500" s="16"/>
      <c r="IYT500" s="16"/>
      <c r="IYU500" s="16"/>
      <c r="IYV500" s="18"/>
      <c r="IYW500" s="6"/>
      <c r="IYX500" s="15"/>
      <c r="IYY500" s="16"/>
      <c r="IYZ500" s="16"/>
      <c r="IZA500" s="16"/>
      <c r="IZB500" s="18"/>
      <c r="IZC500" s="6"/>
      <c r="IZD500" s="15"/>
      <c r="IZE500" s="16"/>
      <c r="IZF500" s="16"/>
      <c r="IZG500" s="16"/>
      <c r="IZH500" s="18"/>
      <c r="IZI500" s="6"/>
      <c r="IZJ500" s="15"/>
      <c r="IZK500" s="16"/>
      <c r="IZL500" s="16"/>
      <c r="IZM500" s="16"/>
      <c r="IZN500" s="18"/>
      <c r="IZO500" s="6"/>
      <c r="IZP500" s="15"/>
      <c r="IZQ500" s="16"/>
      <c r="IZR500" s="16"/>
      <c r="IZS500" s="16"/>
      <c r="IZT500" s="18"/>
      <c r="IZU500" s="6"/>
      <c r="IZV500" s="15"/>
      <c r="IZW500" s="16"/>
      <c r="IZX500" s="16"/>
      <c r="IZY500" s="16"/>
      <c r="IZZ500" s="18"/>
      <c r="JAA500" s="6"/>
      <c r="JAB500" s="15"/>
      <c r="JAC500" s="16"/>
      <c r="JAD500" s="16"/>
      <c r="JAE500" s="16"/>
      <c r="JAF500" s="18"/>
      <c r="JAG500" s="6"/>
      <c r="JAH500" s="15"/>
      <c r="JAI500" s="16"/>
      <c r="JAJ500" s="16"/>
      <c r="JAK500" s="16"/>
      <c r="JAL500" s="18"/>
      <c r="JAM500" s="6"/>
      <c r="JAN500" s="15"/>
      <c r="JAO500" s="16"/>
      <c r="JAP500" s="16"/>
      <c r="JAQ500" s="16"/>
      <c r="JAR500" s="18"/>
      <c r="JAS500" s="6"/>
      <c r="JAT500" s="15"/>
      <c r="JAU500" s="16"/>
      <c r="JAV500" s="16"/>
      <c r="JAW500" s="16"/>
      <c r="JAX500" s="18"/>
      <c r="JAY500" s="6"/>
      <c r="JAZ500" s="15"/>
      <c r="JBA500" s="16"/>
      <c r="JBB500" s="16"/>
      <c r="JBC500" s="16"/>
      <c r="JBD500" s="18"/>
      <c r="JBE500" s="6"/>
      <c r="JBF500" s="15"/>
      <c r="JBG500" s="16"/>
      <c r="JBH500" s="16"/>
      <c r="JBI500" s="16"/>
      <c r="JBJ500" s="18"/>
      <c r="JBK500" s="6"/>
      <c r="JBL500" s="15"/>
      <c r="JBM500" s="16"/>
      <c r="JBN500" s="16"/>
      <c r="JBO500" s="16"/>
      <c r="JBP500" s="18"/>
      <c r="JBQ500" s="6"/>
      <c r="JBR500" s="15"/>
      <c r="JBS500" s="16"/>
      <c r="JBT500" s="16"/>
      <c r="JBU500" s="16"/>
      <c r="JBV500" s="18"/>
      <c r="JBW500" s="6"/>
      <c r="JBX500" s="15"/>
      <c r="JBY500" s="16"/>
      <c r="JBZ500" s="16"/>
      <c r="JCA500" s="16"/>
      <c r="JCB500" s="18"/>
      <c r="JCC500" s="6"/>
      <c r="JCD500" s="15"/>
      <c r="JCE500" s="16"/>
      <c r="JCF500" s="16"/>
      <c r="JCG500" s="16"/>
      <c r="JCH500" s="18"/>
      <c r="JCI500" s="6"/>
      <c r="JCJ500" s="15"/>
      <c r="JCK500" s="16"/>
      <c r="JCL500" s="16"/>
      <c r="JCM500" s="16"/>
      <c r="JCN500" s="18"/>
      <c r="JCO500" s="6"/>
      <c r="JCP500" s="15"/>
      <c r="JCQ500" s="16"/>
      <c r="JCR500" s="16"/>
      <c r="JCS500" s="16"/>
      <c r="JCT500" s="18"/>
      <c r="JCU500" s="6"/>
      <c r="JCV500" s="15"/>
      <c r="JCW500" s="16"/>
      <c r="JCX500" s="16"/>
      <c r="JCY500" s="16"/>
      <c r="JCZ500" s="18"/>
      <c r="JDA500" s="6"/>
      <c r="JDB500" s="15"/>
      <c r="JDC500" s="16"/>
      <c r="JDD500" s="16"/>
      <c r="JDE500" s="16"/>
      <c r="JDF500" s="18"/>
      <c r="JDG500" s="6"/>
      <c r="JDH500" s="15"/>
      <c r="JDI500" s="16"/>
      <c r="JDJ500" s="16"/>
      <c r="JDK500" s="16"/>
      <c r="JDL500" s="18"/>
      <c r="JDM500" s="6"/>
      <c r="JDN500" s="15"/>
      <c r="JDO500" s="16"/>
      <c r="JDP500" s="16"/>
      <c r="JDQ500" s="16"/>
      <c r="JDR500" s="18"/>
      <c r="JDS500" s="6"/>
      <c r="JDT500" s="15"/>
      <c r="JDU500" s="16"/>
      <c r="JDV500" s="16"/>
      <c r="JDW500" s="16"/>
      <c r="JDX500" s="18"/>
      <c r="JDY500" s="6"/>
      <c r="JDZ500" s="15"/>
      <c r="JEA500" s="16"/>
      <c r="JEB500" s="16"/>
      <c r="JEC500" s="16"/>
      <c r="JED500" s="18"/>
      <c r="JEE500" s="6"/>
      <c r="JEF500" s="15"/>
      <c r="JEG500" s="16"/>
      <c r="JEH500" s="16"/>
      <c r="JEI500" s="16"/>
      <c r="JEJ500" s="18"/>
      <c r="JEK500" s="6"/>
      <c r="JEL500" s="15"/>
      <c r="JEM500" s="16"/>
      <c r="JEN500" s="16"/>
      <c r="JEO500" s="16"/>
      <c r="JEP500" s="18"/>
      <c r="JEQ500" s="6"/>
      <c r="JER500" s="15"/>
      <c r="JES500" s="16"/>
      <c r="JET500" s="16"/>
      <c r="JEU500" s="16"/>
      <c r="JEV500" s="18"/>
      <c r="JEW500" s="6"/>
      <c r="JEX500" s="15"/>
      <c r="JEY500" s="16"/>
      <c r="JEZ500" s="16"/>
      <c r="JFA500" s="16"/>
      <c r="JFB500" s="18"/>
      <c r="JFC500" s="6"/>
      <c r="JFD500" s="15"/>
      <c r="JFE500" s="16"/>
      <c r="JFF500" s="16"/>
      <c r="JFG500" s="16"/>
      <c r="JFH500" s="18"/>
      <c r="JFI500" s="6"/>
      <c r="JFJ500" s="15"/>
      <c r="JFK500" s="16"/>
      <c r="JFL500" s="16"/>
      <c r="JFM500" s="16"/>
      <c r="JFN500" s="18"/>
      <c r="JFO500" s="6"/>
      <c r="JFP500" s="15"/>
      <c r="JFQ500" s="16"/>
      <c r="JFR500" s="16"/>
      <c r="JFS500" s="16"/>
      <c r="JFT500" s="18"/>
      <c r="JFU500" s="6"/>
      <c r="JFV500" s="15"/>
      <c r="JFW500" s="16"/>
      <c r="JFX500" s="16"/>
      <c r="JFY500" s="16"/>
      <c r="JFZ500" s="18"/>
      <c r="JGA500" s="6"/>
      <c r="JGB500" s="15"/>
      <c r="JGC500" s="16"/>
      <c r="JGD500" s="16"/>
      <c r="JGE500" s="16"/>
      <c r="JGF500" s="18"/>
      <c r="JGG500" s="6"/>
      <c r="JGH500" s="15"/>
      <c r="JGI500" s="16"/>
      <c r="JGJ500" s="16"/>
      <c r="JGK500" s="16"/>
      <c r="JGL500" s="18"/>
      <c r="JGM500" s="6"/>
      <c r="JGN500" s="15"/>
      <c r="JGO500" s="16"/>
      <c r="JGP500" s="16"/>
      <c r="JGQ500" s="16"/>
      <c r="JGR500" s="18"/>
      <c r="JGS500" s="6"/>
      <c r="JGT500" s="15"/>
      <c r="JGU500" s="16"/>
      <c r="JGV500" s="16"/>
      <c r="JGW500" s="16"/>
      <c r="JGX500" s="18"/>
      <c r="JGY500" s="6"/>
      <c r="JGZ500" s="15"/>
      <c r="JHA500" s="16"/>
      <c r="JHB500" s="16"/>
      <c r="JHC500" s="16"/>
      <c r="JHD500" s="18"/>
      <c r="JHE500" s="6"/>
      <c r="JHF500" s="15"/>
      <c r="JHG500" s="16"/>
      <c r="JHH500" s="16"/>
      <c r="JHI500" s="16"/>
      <c r="JHJ500" s="18"/>
      <c r="JHK500" s="6"/>
      <c r="JHL500" s="15"/>
      <c r="JHM500" s="16"/>
      <c r="JHN500" s="16"/>
      <c r="JHO500" s="16"/>
      <c r="JHP500" s="18"/>
      <c r="JHQ500" s="6"/>
      <c r="JHR500" s="15"/>
      <c r="JHS500" s="16"/>
      <c r="JHT500" s="16"/>
      <c r="JHU500" s="16"/>
      <c r="JHV500" s="18"/>
      <c r="JHW500" s="6"/>
      <c r="JHX500" s="15"/>
      <c r="JHY500" s="16"/>
      <c r="JHZ500" s="16"/>
      <c r="JIA500" s="16"/>
      <c r="JIB500" s="18"/>
      <c r="JIC500" s="6"/>
      <c r="JID500" s="15"/>
      <c r="JIE500" s="16"/>
      <c r="JIF500" s="16"/>
      <c r="JIG500" s="16"/>
      <c r="JIH500" s="18"/>
      <c r="JII500" s="6"/>
      <c r="JIJ500" s="15"/>
      <c r="JIK500" s="16"/>
      <c r="JIL500" s="16"/>
      <c r="JIM500" s="16"/>
      <c r="JIN500" s="18"/>
      <c r="JIO500" s="6"/>
      <c r="JIP500" s="15"/>
      <c r="JIQ500" s="16"/>
      <c r="JIR500" s="16"/>
      <c r="JIS500" s="16"/>
      <c r="JIT500" s="18"/>
      <c r="JIU500" s="6"/>
      <c r="JIV500" s="15"/>
      <c r="JIW500" s="16"/>
      <c r="JIX500" s="16"/>
      <c r="JIY500" s="16"/>
      <c r="JIZ500" s="18"/>
      <c r="JJA500" s="6"/>
      <c r="JJB500" s="15"/>
      <c r="JJC500" s="16"/>
      <c r="JJD500" s="16"/>
      <c r="JJE500" s="16"/>
      <c r="JJF500" s="18"/>
      <c r="JJG500" s="6"/>
      <c r="JJH500" s="15"/>
      <c r="JJI500" s="16"/>
      <c r="JJJ500" s="16"/>
      <c r="JJK500" s="16"/>
      <c r="JJL500" s="18"/>
      <c r="JJM500" s="6"/>
      <c r="JJN500" s="15"/>
      <c r="JJO500" s="16"/>
      <c r="JJP500" s="16"/>
      <c r="JJQ500" s="16"/>
      <c r="JJR500" s="18"/>
      <c r="JJS500" s="6"/>
      <c r="JJT500" s="15"/>
      <c r="JJU500" s="16"/>
      <c r="JJV500" s="16"/>
      <c r="JJW500" s="16"/>
      <c r="JJX500" s="18"/>
      <c r="JJY500" s="6"/>
      <c r="JJZ500" s="15"/>
      <c r="JKA500" s="16"/>
      <c r="JKB500" s="16"/>
      <c r="JKC500" s="16"/>
      <c r="JKD500" s="18"/>
      <c r="JKE500" s="6"/>
      <c r="JKF500" s="15"/>
      <c r="JKG500" s="16"/>
      <c r="JKH500" s="16"/>
      <c r="JKI500" s="16"/>
      <c r="JKJ500" s="18"/>
      <c r="JKK500" s="6"/>
      <c r="JKL500" s="15"/>
      <c r="JKM500" s="16"/>
      <c r="JKN500" s="16"/>
      <c r="JKO500" s="16"/>
      <c r="JKP500" s="18"/>
      <c r="JKQ500" s="6"/>
      <c r="JKR500" s="15"/>
      <c r="JKS500" s="16"/>
      <c r="JKT500" s="16"/>
      <c r="JKU500" s="16"/>
      <c r="JKV500" s="18"/>
      <c r="JKW500" s="6"/>
      <c r="JKX500" s="15"/>
      <c r="JKY500" s="16"/>
      <c r="JKZ500" s="16"/>
      <c r="JLA500" s="16"/>
      <c r="JLB500" s="18"/>
      <c r="JLC500" s="6"/>
      <c r="JLD500" s="15"/>
      <c r="JLE500" s="16"/>
      <c r="JLF500" s="16"/>
      <c r="JLG500" s="16"/>
      <c r="JLH500" s="18"/>
      <c r="JLI500" s="6"/>
      <c r="JLJ500" s="15"/>
      <c r="JLK500" s="16"/>
      <c r="JLL500" s="16"/>
      <c r="JLM500" s="16"/>
      <c r="JLN500" s="18"/>
      <c r="JLO500" s="6"/>
      <c r="JLP500" s="15"/>
      <c r="JLQ500" s="16"/>
      <c r="JLR500" s="16"/>
      <c r="JLS500" s="16"/>
      <c r="JLT500" s="18"/>
      <c r="JLU500" s="6"/>
      <c r="JLV500" s="15"/>
      <c r="JLW500" s="16"/>
      <c r="JLX500" s="16"/>
      <c r="JLY500" s="16"/>
      <c r="JLZ500" s="18"/>
      <c r="JMA500" s="6"/>
      <c r="JMB500" s="15"/>
      <c r="JMC500" s="16"/>
      <c r="JMD500" s="16"/>
      <c r="JME500" s="16"/>
      <c r="JMF500" s="18"/>
      <c r="JMG500" s="6"/>
      <c r="JMH500" s="15"/>
      <c r="JMI500" s="16"/>
      <c r="JMJ500" s="16"/>
      <c r="JMK500" s="16"/>
      <c r="JML500" s="18"/>
      <c r="JMM500" s="6"/>
      <c r="JMN500" s="15"/>
      <c r="JMO500" s="16"/>
      <c r="JMP500" s="16"/>
      <c r="JMQ500" s="16"/>
      <c r="JMR500" s="18"/>
      <c r="JMS500" s="6"/>
      <c r="JMT500" s="15"/>
      <c r="JMU500" s="16"/>
      <c r="JMV500" s="16"/>
      <c r="JMW500" s="16"/>
      <c r="JMX500" s="18"/>
      <c r="JMY500" s="6"/>
      <c r="JMZ500" s="15"/>
      <c r="JNA500" s="16"/>
      <c r="JNB500" s="16"/>
      <c r="JNC500" s="16"/>
      <c r="JND500" s="18"/>
      <c r="JNE500" s="6"/>
      <c r="JNF500" s="15"/>
      <c r="JNG500" s="16"/>
      <c r="JNH500" s="16"/>
      <c r="JNI500" s="16"/>
      <c r="JNJ500" s="18"/>
      <c r="JNK500" s="6"/>
      <c r="JNL500" s="15"/>
      <c r="JNM500" s="16"/>
      <c r="JNN500" s="16"/>
      <c r="JNO500" s="16"/>
      <c r="JNP500" s="18"/>
      <c r="JNQ500" s="6"/>
      <c r="JNR500" s="15"/>
      <c r="JNS500" s="16"/>
      <c r="JNT500" s="16"/>
      <c r="JNU500" s="16"/>
      <c r="JNV500" s="18"/>
      <c r="JNW500" s="6"/>
      <c r="JNX500" s="15"/>
      <c r="JNY500" s="16"/>
      <c r="JNZ500" s="16"/>
      <c r="JOA500" s="16"/>
      <c r="JOB500" s="18"/>
      <c r="JOC500" s="6"/>
      <c r="JOD500" s="15"/>
      <c r="JOE500" s="16"/>
      <c r="JOF500" s="16"/>
      <c r="JOG500" s="16"/>
      <c r="JOH500" s="18"/>
      <c r="JOI500" s="6"/>
      <c r="JOJ500" s="15"/>
      <c r="JOK500" s="16"/>
      <c r="JOL500" s="16"/>
      <c r="JOM500" s="16"/>
      <c r="JON500" s="18"/>
      <c r="JOO500" s="6"/>
      <c r="JOP500" s="15"/>
      <c r="JOQ500" s="16"/>
      <c r="JOR500" s="16"/>
      <c r="JOS500" s="16"/>
      <c r="JOT500" s="18"/>
      <c r="JOU500" s="6"/>
      <c r="JOV500" s="15"/>
      <c r="JOW500" s="16"/>
      <c r="JOX500" s="16"/>
      <c r="JOY500" s="16"/>
      <c r="JOZ500" s="18"/>
      <c r="JPA500" s="6"/>
      <c r="JPB500" s="15"/>
      <c r="JPC500" s="16"/>
      <c r="JPD500" s="16"/>
      <c r="JPE500" s="16"/>
      <c r="JPF500" s="18"/>
      <c r="JPG500" s="6"/>
      <c r="JPH500" s="15"/>
      <c r="JPI500" s="16"/>
      <c r="JPJ500" s="16"/>
      <c r="JPK500" s="16"/>
      <c r="JPL500" s="18"/>
      <c r="JPM500" s="6"/>
      <c r="JPN500" s="15"/>
      <c r="JPO500" s="16"/>
      <c r="JPP500" s="16"/>
      <c r="JPQ500" s="16"/>
      <c r="JPR500" s="18"/>
      <c r="JPS500" s="6"/>
      <c r="JPT500" s="15"/>
      <c r="JPU500" s="16"/>
      <c r="JPV500" s="16"/>
      <c r="JPW500" s="16"/>
      <c r="JPX500" s="18"/>
      <c r="JPY500" s="6"/>
      <c r="JPZ500" s="15"/>
      <c r="JQA500" s="16"/>
      <c r="JQB500" s="16"/>
      <c r="JQC500" s="16"/>
      <c r="JQD500" s="18"/>
      <c r="JQE500" s="6"/>
      <c r="JQF500" s="15"/>
      <c r="JQG500" s="16"/>
      <c r="JQH500" s="16"/>
      <c r="JQI500" s="16"/>
      <c r="JQJ500" s="18"/>
      <c r="JQK500" s="6"/>
      <c r="JQL500" s="15"/>
      <c r="JQM500" s="16"/>
      <c r="JQN500" s="16"/>
      <c r="JQO500" s="16"/>
      <c r="JQP500" s="18"/>
      <c r="JQQ500" s="6"/>
      <c r="JQR500" s="15"/>
      <c r="JQS500" s="16"/>
      <c r="JQT500" s="16"/>
      <c r="JQU500" s="16"/>
      <c r="JQV500" s="18"/>
      <c r="JQW500" s="6"/>
      <c r="JQX500" s="15"/>
      <c r="JQY500" s="16"/>
      <c r="JQZ500" s="16"/>
      <c r="JRA500" s="16"/>
      <c r="JRB500" s="18"/>
      <c r="JRC500" s="6"/>
      <c r="JRD500" s="15"/>
      <c r="JRE500" s="16"/>
      <c r="JRF500" s="16"/>
      <c r="JRG500" s="16"/>
      <c r="JRH500" s="18"/>
      <c r="JRI500" s="6"/>
      <c r="JRJ500" s="15"/>
      <c r="JRK500" s="16"/>
      <c r="JRL500" s="16"/>
      <c r="JRM500" s="16"/>
      <c r="JRN500" s="18"/>
      <c r="JRO500" s="6"/>
      <c r="JRP500" s="15"/>
      <c r="JRQ500" s="16"/>
      <c r="JRR500" s="16"/>
      <c r="JRS500" s="16"/>
      <c r="JRT500" s="18"/>
      <c r="JRU500" s="6"/>
      <c r="JRV500" s="15"/>
      <c r="JRW500" s="16"/>
      <c r="JRX500" s="16"/>
      <c r="JRY500" s="16"/>
      <c r="JRZ500" s="18"/>
      <c r="JSA500" s="6"/>
      <c r="JSB500" s="15"/>
      <c r="JSC500" s="16"/>
      <c r="JSD500" s="16"/>
      <c r="JSE500" s="16"/>
      <c r="JSF500" s="18"/>
      <c r="JSG500" s="6"/>
      <c r="JSH500" s="15"/>
      <c r="JSI500" s="16"/>
      <c r="JSJ500" s="16"/>
      <c r="JSK500" s="16"/>
      <c r="JSL500" s="18"/>
      <c r="JSM500" s="6"/>
      <c r="JSN500" s="15"/>
      <c r="JSO500" s="16"/>
      <c r="JSP500" s="16"/>
      <c r="JSQ500" s="16"/>
      <c r="JSR500" s="18"/>
      <c r="JSS500" s="6"/>
      <c r="JST500" s="15"/>
      <c r="JSU500" s="16"/>
      <c r="JSV500" s="16"/>
      <c r="JSW500" s="16"/>
      <c r="JSX500" s="18"/>
      <c r="JSY500" s="6"/>
      <c r="JSZ500" s="15"/>
      <c r="JTA500" s="16"/>
      <c r="JTB500" s="16"/>
      <c r="JTC500" s="16"/>
      <c r="JTD500" s="18"/>
      <c r="JTE500" s="6"/>
      <c r="JTF500" s="15"/>
      <c r="JTG500" s="16"/>
      <c r="JTH500" s="16"/>
      <c r="JTI500" s="16"/>
      <c r="JTJ500" s="18"/>
      <c r="JTK500" s="6"/>
      <c r="JTL500" s="15"/>
      <c r="JTM500" s="16"/>
      <c r="JTN500" s="16"/>
      <c r="JTO500" s="16"/>
      <c r="JTP500" s="18"/>
      <c r="JTQ500" s="6"/>
      <c r="JTR500" s="15"/>
      <c r="JTS500" s="16"/>
      <c r="JTT500" s="16"/>
      <c r="JTU500" s="16"/>
      <c r="JTV500" s="18"/>
      <c r="JTW500" s="6"/>
      <c r="JTX500" s="15"/>
      <c r="JTY500" s="16"/>
      <c r="JTZ500" s="16"/>
      <c r="JUA500" s="16"/>
      <c r="JUB500" s="18"/>
      <c r="JUC500" s="6"/>
      <c r="JUD500" s="15"/>
      <c r="JUE500" s="16"/>
      <c r="JUF500" s="16"/>
      <c r="JUG500" s="16"/>
      <c r="JUH500" s="18"/>
      <c r="JUI500" s="6"/>
      <c r="JUJ500" s="15"/>
      <c r="JUK500" s="16"/>
      <c r="JUL500" s="16"/>
      <c r="JUM500" s="16"/>
      <c r="JUN500" s="18"/>
      <c r="JUO500" s="6"/>
      <c r="JUP500" s="15"/>
      <c r="JUQ500" s="16"/>
      <c r="JUR500" s="16"/>
      <c r="JUS500" s="16"/>
      <c r="JUT500" s="18"/>
      <c r="JUU500" s="6"/>
      <c r="JUV500" s="15"/>
      <c r="JUW500" s="16"/>
      <c r="JUX500" s="16"/>
      <c r="JUY500" s="16"/>
      <c r="JUZ500" s="18"/>
      <c r="JVA500" s="6"/>
      <c r="JVB500" s="15"/>
      <c r="JVC500" s="16"/>
      <c r="JVD500" s="16"/>
      <c r="JVE500" s="16"/>
      <c r="JVF500" s="18"/>
      <c r="JVG500" s="6"/>
      <c r="JVH500" s="15"/>
      <c r="JVI500" s="16"/>
      <c r="JVJ500" s="16"/>
      <c r="JVK500" s="16"/>
      <c r="JVL500" s="18"/>
      <c r="JVM500" s="6"/>
      <c r="JVN500" s="15"/>
      <c r="JVO500" s="16"/>
      <c r="JVP500" s="16"/>
      <c r="JVQ500" s="16"/>
      <c r="JVR500" s="18"/>
      <c r="JVS500" s="6"/>
      <c r="JVT500" s="15"/>
      <c r="JVU500" s="16"/>
      <c r="JVV500" s="16"/>
      <c r="JVW500" s="16"/>
      <c r="JVX500" s="18"/>
      <c r="JVY500" s="6"/>
      <c r="JVZ500" s="15"/>
      <c r="JWA500" s="16"/>
      <c r="JWB500" s="16"/>
      <c r="JWC500" s="16"/>
      <c r="JWD500" s="18"/>
      <c r="JWE500" s="6"/>
      <c r="JWF500" s="15"/>
      <c r="JWG500" s="16"/>
      <c r="JWH500" s="16"/>
      <c r="JWI500" s="16"/>
      <c r="JWJ500" s="18"/>
      <c r="JWK500" s="6"/>
      <c r="JWL500" s="15"/>
      <c r="JWM500" s="16"/>
      <c r="JWN500" s="16"/>
      <c r="JWO500" s="16"/>
      <c r="JWP500" s="18"/>
      <c r="JWQ500" s="6"/>
      <c r="JWR500" s="15"/>
      <c r="JWS500" s="16"/>
      <c r="JWT500" s="16"/>
      <c r="JWU500" s="16"/>
      <c r="JWV500" s="18"/>
      <c r="JWW500" s="6"/>
      <c r="JWX500" s="15"/>
      <c r="JWY500" s="16"/>
      <c r="JWZ500" s="16"/>
      <c r="JXA500" s="16"/>
      <c r="JXB500" s="18"/>
      <c r="JXC500" s="6"/>
      <c r="JXD500" s="15"/>
      <c r="JXE500" s="16"/>
      <c r="JXF500" s="16"/>
      <c r="JXG500" s="16"/>
      <c r="JXH500" s="18"/>
      <c r="JXI500" s="6"/>
      <c r="JXJ500" s="15"/>
      <c r="JXK500" s="16"/>
      <c r="JXL500" s="16"/>
      <c r="JXM500" s="16"/>
      <c r="JXN500" s="18"/>
      <c r="JXO500" s="6"/>
      <c r="JXP500" s="15"/>
      <c r="JXQ500" s="16"/>
      <c r="JXR500" s="16"/>
      <c r="JXS500" s="16"/>
      <c r="JXT500" s="18"/>
      <c r="JXU500" s="6"/>
      <c r="JXV500" s="15"/>
      <c r="JXW500" s="16"/>
      <c r="JXX500" s="16"/>
      <c r="JXY500" s="16"/>
      <c r="JXZ500" s="18"/>
      <c r="JYA500" s="6"/>
      <c r="JYB500" s="15"/>
      <c r="JYC500" s="16"/>
      <c r="JYD500" s="16"/>
      <c r="JYE500" s="16"/>
      <c r="JYF500" s="18"/>
      <c r="JYG500" s="6"/>
      <c r="JYH500" s="15"/>
      <c r="JYI500" s="16"/>
      <c r="JYJ500" s="16"/>
      <c r="JYK500" s="16"/>
      <c r="JYL500" s="18"/>
      <c r="JYM500" s="6"/>
      <c r="JYN500" s="15"/>
      <c r="JYO500" s="16"/>
      <c r="JYP500" s="16"/>
      <c r="JYQ500" s="16"/>
      <c r="JYR500" s="18"/>
      <c r="JYS500" s="6"/>
      <c r="JYT500" s="15"/>
      <c r="JYU500" s="16"/>
      <c r="JYV500" s="16"/>
      <c r="JYW500" s="16"/>
      <c r="JYX500" s="18"/>
      <c r="JYY500" s="6"/>
      <c r="JYZ500" s="15"/>
      <c r="JZA500" s="16"/>
      <c r="JZB500" s="16"/>
      <c r="JZC500" s="16"/>
      <c r="JZD500" s="18"/>
      <c r="JZE500" s="6"/>
      <c r="JZF500" s="15"/>
      <c r="JZG500" s="16"/>
      <c r="JZH500" s="16"/>
      <c r="JZI500" s="16"/>
      <c r="JZJ500" s="18"/>
      <c r="JZK500" s="6"/>
      <c r="JZL500" s="15"/>
      <c r="JZM500" s="16"/>
      <c r="JZN500" s="16"/>
      <c r="JZO500" s="16"/>
      <c r="JZP500" s="18"/>
      <c r="JZQ500" s="6"/>
      <c r="JZR500" s="15"/>
      <c r="JZS500" s="16"/>
      <c r="JZT500" s="16"/>
      <c r="JZU500" s="16"/>
      <c r="JZV500" s="18"/>
      <c r="JZW500" s="6"/>
      <c r="JZX500" s="15"/>
      <c r="JZY500" s="16"/>
      <c r="JZZ500" s="16"/>
      <c r="KAA500" s="16"/>
      <c r="KAB500" s="18"/>
      <c r="KAC500" s="6"/>
      <c r="KAD500" s="15"/>
      <c r="KAE500" s="16"/>
      <c r="KAF500" s="16"/>
      <c r="KAG500" s="16"/>
      <c r="KAH500" s="18"/>
      <c r="KAI500" s="6"/>
      <c r="KAJ500" s="15"/>
      <c r="KAK500" s="16"/>
      <c r="KAL500" s="16"/>
      <c r="KAM500" s="16"/>
      <c r="KAN500" s="18"/>
      <c r="KAO500" s="6"/>
      <c r="KAP500" s="15"/>
      <c r="KAQ500" s="16"/>
      <c r="KAR500" s="16"/>
      <c r="KAS500" s="16"/>
      <c r="KAT500" s="18"/>
      <c r="KAU500" s="6"/>
      <c r="KAV500" s="15"/>
      <c r="KAW500" s="16"/>
      <c r="KAX500" s="16"/>
      <c r="KAY500" s="16"/>
      <c r="KAZ500" s="18"/>
      <c r="KBA500" s="6"/>
      <c r="KBB500" s="15"/>
      <c r="KBC500" s="16"/>
      <c r="KBD500" s="16"/>
      <c r="KBE500" s="16"/>
      <c r="KBF500" s="18"/>
      <c r="KBG500" s="6"/>
      <c r="KBH500" s="15"/>
      <c r="KBI500" s="16"/>
      <c r="KBJ500" s="16"/>
      <c r="KBK500" s="16"/>
      <c r="KBL500" s="18"/>
      <c r="KBM500" s="6"/>
      <c r="KBN500" s="15"/>
      <c r="KBO500" s="16"/>
      <c r="KBP500" s="16"/>
      <c r="KBQ500" s="16"/>
      <c r="KBR500" s="18"/>
      <c r="KBS500" s="6"/>
      <c r="KBT500" s="15"/>
      <c r="KBU500" s="16"/>
      <c r="KBV500" s="16"/>
      <c r="KBW500" s="16"/>
      <c r="KBX500" s="18"/>
      <c r="KBY500" s="6"/>
      <c r="KBZ500" s="15"/>
      <c r="KCA500" s="16"/>
      <c r="KCB500" s="16"/>
      <c r="KCC500" s="16"/>
      <c r="KCD500" s="18"/>
      <c r="KCE500" s="6"/>
      <c r="KCF500" s="15"/>
      <c r="KCG500" s="16"/>
      <c r="KCH500" s="16"/>
      <c r="KCI500" s="16"/>
      <c r="KCJ500" s="18"/>
      <c r="KCK500" s="6"/>
      <c r="KCL500" s="15"/>
      <c r="KCM500" s="16"/>
      <c r="KCN500" s="16"/>
      <c r="KCO500" s="16"/>
      <c r="KCP500" s="18"/>
      <c r="KCQ500" s="6"/>
      <c r="KCR500" s="15"/>
      <c r="KCS500" s="16"/>
      <c r="KCT500" s="16"/>
      <c r="KCU500" s="16"/>
      <c r="KCV500" s="18"/>
      <c r="KCW500" s="6"/>
      <c r="KCX500" s="15"/>
      <c r="KCY500" s="16"/>
      <c r="KCZ500" s="16"/>
      <c r="KDA500" s="16"/>
      <c r="KDB500" s="18"/>
      <c r="KDC500" s="6"/>
      <c r="KDD500" s="15"/>
      <c r="KDE500" s="16"/>
      <c r="KDF500" s="16"/>
      <c r="KDG500" s="16"/>
      <c r="KDH500" s="18"/>
      <c r="KDI500" s="6"/>
      <c r="KDJ500" s="15"/>
      <c r="KDK500" s="16"/>
      <c r="KDL500" s="16"/>
      <c r="KDM500" s="16"/>
      <c r="KDN500" s="18"/>
      <c r="KDO500" s="6"/>
      <c r="KDP500" s="15"/>
      <c r="KDQ500" s="16"/>
      <c r="KDR500" s="16"/>
      <c r="KDS500" s="16"/>
      <c r="KDT500" s="18"/>
      <c r="KDU500" s="6"/>
      <c r="KDV500" s="15"/>
      <c r="KDW500" s="16"/>
      <c r="KDX500" s="16"/>
      <c r="KDY500" s="16"/>
      <c r="KDZ500" s="18"/>
      <c r="KEA500" s="6"/>
      <c r="KEB500" s="15"/>
      <c r="KEC500" s="16"/>
      <c r="KED500" s="16"/>
      <c r="KEE500" s="16"/>
      <c r="KEF500" s="18"/>
      <c r="KEG500" s="6"/>
      <c r="KEH500" s="15"/>
      <c r="KEI500" s="16"/>
      <c r="KEJ500" s="16"/>
      <c r="KEK500" s="16"/>
      <c r="KEL500" s="18"/>
      <c r="KEM500" s="6"/>
      <c r="KEN500" s="15"/>
      <c r="KEO500" s="16"/>
      <c r="KEP500" s="16"/>
      <c r="KEQ500" s="16"/>
      <c r="KER500" s="18"/>
      <c r="KES500" s="6"/>
      <c r="KET500" s="15"/>
      <c r="KEU500" s="16"/>
      <c r="KEV500" s="16"/>
      <c r="KEW500" s="16"/>
      <c r="KEX500" s="18"/>
      <c r="KEY500" s="6"/>
      <c r="KEZ500" s="15"/>
      <c r="KFA500" s="16"/>
      <c r="KFB500" s="16"/>
      <c r="KFC500" s="16"/>
      <c r="KFD500" s="18"/>
      <c r="KFE500" s="6"/>
      <c r="KFF500" s="15"/>
      <c r="KFG500" s="16"/>
      <c r="KFH500" s="16"/>
      <c r="KFI500" s="16"/>
      <c r="KFJ500" s="18"/>
      <c r="KFK500" s="6"/>
      <c r="KFL500" s="15"/>
      <c r="KFM500" s="16"/>
      <c r="KFN500" s="16"/>
      <c r="KFO500" s="16"/>
      <c r="KFP500" s="18"/>
      <c r="KFQ500" s="6"/>
      <c r="KFR500" s="15"/>
      <c r="KFS500" s="16"/>
      <c r="KFT500" s="16"/>
      <c r="KFU500" s="16"/>
      <c r="KFV500" s="18"/>
      <c r="KFW500" s="6"/>
      <c r="KFX500" s="15"/>
      <c r="KFY500" s="16"/>
      <c r="KFZ500" s="16"/>
      <c r="KGA500" s="16"/>
      <c r="KGB500" s="18"/>
      <c r="KGC500" s="6"/>
      <c r="KGD500" s="15"/>
      <c r="KGE500" s="16"/>
      <c r="KGF500" s="16"/>
      <c r="KGG500" s="16"/>
      <c r="KGH500" s="18"/>
      <c r="KGI500" s="6"/>
      <c r="KGJ500" s="15"/>
      <c r="KGK500" s="16"/>
      <c r="KGL500" s="16"/>
      <c r="KGM500" s="16"/>
      <c r="KGN500" s="18"/>
      <c r="KGO500" s="6"/>
      <c r="KGP500" s="15"/>
      <c r="KGQ500" s="16"/>
      <c r="KGR500" s="16"/>
      <c r="KGS500" s="16"/>
      <c r="KGT500" s="18"/>
      <c r="KGU500" s="6"/>
      <c r="KGV500" s="15"/>
      <c r="KGW500" s="16"/>
      <c r="KGX500" s="16"/>
      <c r="KGY500" s="16"/>
      <c r="KGZ500" s="18"/>
      <c r="KHA500" s="6"/>
      <c r="KHB500" s="15"/>
      <c r="KHC500" s="16"/>
      <c r="KHD500" s="16"/>
      <c r="KHE500" s="16"/>
      <c r="KHF500" s="18"/>
      <c r="KHG500" s="6"/>
      <c r="KHH500" s="15"/>
      <c r="KHI500" s="16"/>
      <c r="KHJ500" s="16"/>
      <c r="KHK500" s="16"/>
      <c r="KHL500" s="18"/>
      <c r="KHM500" s="6"/>
      <c r="KHN500" s="15"/>
      <c r="KHO500" s="16"/>
      <c r="KHP500" s="16"/>
      <c r="KHQ500" s="16"/>
      <c r="KHR500" s="18"/>
      <c r="KHS500" s="6"/>
      <c r="KHT500" s="15"/>
      <c r="KHU500" s="16"/>
      <c r="KHV500" s="16"/>
      <c r="KHW500" s="16"/>
      <c r="KHX500" s="18"/>
      <c r="KHY500" s="6"/>
      <c r="KHZ500" s="15"/>
      <c r="KIA500" s="16"/>
      <c r="KIB500" s="16"/>
      <c r="KIC500" s="16"/>
      <c r="KID500" s="18"/>
      <c r="KIE500" s="6"/>
      <c r="KIF500" s="15"/>
      <c r="KIG500" s="16"/>
      <c r="KIH500" s="16"/>
      <c r="KII500" s="16"/>
      <c r="KIJ500" s="18"/>
      <c r="KIK500" s="6"/>
      <c r="KIL500" s="15"/>
      <c r="KIM500" s="16"/>
      <c r="KIN500" s="16"/>
      <c r="KIO500" s="16"/>
      <c r="KIP500" s="18"/>
      <c r="KIQ500" s="6"/>
      <c r="KIR500" s="15"/>
      <c r="KIS500" s="16"/>
      <c r="KIT500" s="16"/>
      <c r="KIU500" s="16"/>
      <c r="KIV500" s="18"/>
      <c r="KIW500" s="6"/>
      <c r="KIX500" s="15"/>
      <c r="KIY500" s="16"/>
      <c r="KIZ500" s="16"/>
      <c r="KJA500" s="16"/>
      <c r="KJB500" s="18"/>
      <c r="KJC500" s="6"/>
      <c r="KJD500" s="15"/>
      <c r="KJE500" s="16"/>
      <c r="KJF500" s="16"/>
      <c r="KJG500" s="16"/>
      <c r="KJH500" s="18"/>
      <c r="KJI500" s="6"/>
      <c r="KJJ500" s="15"/>
      <c r="KJK500" s="16"/>
      <c r="KJL500" s="16"/>
      <c r="KJM500" s="16"/>
      <c r="KJN500" s="18"/>
      <c r="KJO500" s="6"/>
      <c r="KJP500" s="15"/>
      <c r="KJQ500" s="16"/>
      <c r="KJR500" s="16"/>
      <c r="KJS500" s="16"/>
      <c r="KJT500" s="18"/>
      <c r="KJU500" s="6"/>
      <c r="KJV500" s="15"/>
      <c r="KJW500" s="16"/>
      <c r="KJX500" s="16"/>
      <c r="KJY500" s="16"/>
      <c r="KJZ500" s="18"/>
      <c r="KKA500" s="6"/>
      <c r="KKB500" s="15"/>
      <c r="KKC500" s="16"/>
      <c r="KKD500" s="16"/>
      <c r="KKE500" s="16"/>
      <c r="KKF500" s="18"/>
      <c r="KKG500" s="6"/>
      <c r="KKH500" s="15"/>
      <c r="KKI500" s="16"/>
      <c r="KKJ500" s="16"/>
      <c r="KKK500" s="16"/>
      <c r="KKL500" s="18"/>
      <c r="KKM500" s="6"/>
      <c r="KKN500" s="15"/>
      <c r="KKO500" s="16"/>
      <c r="KKP500" s="16"/>
      <c r="KKQ500" s="16"/>
      <c r="KKR500" s="18"/>
      <c r="KKS500" s="6"/>
      <c r="KKT500" s="15"/>
      <c r="KKU500" s="16"/>
      <c r="KKV500" s="16"/>
      <c r="KKW500" s="16"/>
      <c r="KKX500" s="18"/>
      <c r="KKY500" s="6"/>
      <c r="KKZ500" s="15"/>
      <c r="KLA500" s="16"/>
      <c r="KLB500" s="16"/>
      <c r="KLC500" s="16"/>
      <c r="KLD500" s="18"/>
      <c r="KLE500" s="6"/>
      <c r="KLF500" s="15"/>
      <c r="KLG500" s="16"/>
      <c r="KLH500" s="16"/>
      <c r="KLI500" s="16"/>
      <c r="KLJ500" s="18"/>
      <c r="KLK500" s="6"/>
      <c r="KLL500" s="15"/>
      <c r="KLM500" s="16"/>
      <c r="KLN500" s="16"/>
      <c r="KLO500" s="16"/>
      <c r="KLP500" s="18"/>
      <c r="KLQ500" s="6"/>
      <c r="KLR500" s="15"/>
      <c r="KLS500" s="16"/>
      <c r="KLT500" s="16"/>
      <c r="KLU500" s="16"/>
      <c r="KLV500" s="18"/>
      <c r="KLW500" s="6"/>
      <c r="KLX500" s="15"/>
      <c r="KLY500" s="16"/>
      <c r="KLZ500" s="16"/>
      <c r="KMA500" s="16"/>
      <c r="KMB500" s="18"/>
      <c r="KMC500" s="6"/>
      <c r="KMD500" s="15"/>
      <c r="KME500" s="16"/>
      <c r="KMF500" s="16"/>
      <c r="KMG500" s="16"/>
      <c r="KMH500" s="18"/>
      <c r="KMI500" s="6"/>
      <c r="KMJ500" s="15"/>
      <c r="KMK500" s="16"/>
      <c r="KML500" s="16"/>
      <c r="KMM500" s="16"/>
      <c r="KMN500" s="18"/>
      <c r="KMO500" s="6"/>
      <c r="KMP500" s="15"/>
      <c r="KMQ500" s="16"/>
      <c r="KMR500" s="16"/>
      <c r="KMS500" s="16"/>
      <c r="KMT500" s="18"/>
      <c r="KMU500" s="6"/>
      <c r="KMV500" s="15"/>
      <c r="KMW500" s="16"/>
      <c r="KMX500" s="16"/>
      <c r="KMY500" s="16"/>
      <c r="KMZ500" s="18"/>
      <c r="KNA500" s="6"/>
      <c r="KNB500" s="15"/>
      <c r="KNC500" s="16"/>
      <c r="KND500" s="16"/>
      <c r="KNE500" s="16"/>
      <c r="KNF500" s="18"/>
      <c r="KNG500" s="6"/>
      <c r="KNH500" s="15"/>
      <c r="KNI500" s="16"/>
      <c r="KNJ500" s="16"/>
      <c r="KNK500" s="16"/>
      <c r="KNL500" s="18"/>
      <c r="KNM500" s="6"/>
      <c r="KNN500" s="15"/>
      <c r="KNO500" s="16"/>
      <c r="KNP500" s="16"/>
      <c r="KNQ500" s="16"/>
      <c r="KNR500" s="18"/>
      <c r="KNS500" s="6"/>
      <c r="KNT500" s="15"/>
      <c r="KNU500" s="16"/>
      <c r="KNV500" s="16"/>
      <c r="KNW500" s="16"/>
      <c r="KNX500" s="18"/>
      <c r="KNY500" s="6"/>
      <c r="KNZ500" s="15"/>
      <c r="KOA500" s="16"/>
      <c r="KOB500" s="16"/>
      <c r="KOC500" s="16"/>
      <c r="KOD500" s="18"/>
      <c r="KOE500" s="6"/>
      <c r="KOF500" s="15"/>
      <c r="KOG500" s="16"/>
      <c r="KOH500" s="16"/>
      <c r="KOI500" s="16"/>
      <c r="KOJ500" s="18"/>
      <c r="KOK500" s="6"/>
      <c r="KOL500" s="15"/>
      <c r="KOM500" s="16"/>
      <c r="KON500" s="16"/>
      <c r="KOO500" s="16"/>
      <c r="KOP500" s="18"/>
      <c r="KOQ500" s="6"/>
      <c r="KOR500" s="15"/>
      <c r="KOS500" s="16"/>
      <c r="KOT500" s="16"/>
      <c r="KOU500" s="16"/>
      <c r="KOV500" s="18"/>
      <c r="KOW500" s="6"/>
      <c r="KOX500" s="15"/>
      <c r="KOY500" s="16"/>
      <c r="KOZ500" s="16"/>
      <c r="KPA500" s="16"/>
      <c r="KPB500" s="18"/>
      <c r="KPC500" s="6"/>
      <c r="KPD500" s="15"/>
      <c r="KPE500" s="16"/>
      <c r="KPF500" s="16"/>
      <c r="KPG500" s="16"/>
      <c r="KPH500" s="18"/>
      <c r="KPI500" s="6"/>
      <c r="KPJ500" s="15"/>
      <c r="KPK500" s="16"/>
      <c r="KPL500" s="16"/>
      <c r="KPM500" s="16"/>
      <c r="KPN500" s="18"/>
      <c r="KPO500" s="6"/>
      <c r="KPP500" s="15"/>
      <c r="KPQ500" s="16"/>
      <c r="KPR500" s="16"/>
      <c r="KPS500" s="16"/>
      <c r="KPT500" s="18"/>
      <c r="KPU500" s="6"/>
      <c r="KPV500" s="15"/>
      <c r="KPW500" s="16"/>
      <c r="KPX500" s="16"/>
      <c r="KPY500" s="16"/>
      <c r="KPZ500" s="18"/>
      <c r="KQA500" s="6"/>
      <c r="KQB500" s="15"/>
      <c r="KQC500" s="16"/>
      <c r="KQD500" s="16"/>
      <c r="KQE500" s="16"/>
      <c r="KQF500" s="18"/>
      <c r="KQG500" s="6"/>
      <c r="KQH500" s="15"/>
      <c r="KQI500" s="16"/>
      <c r="KQJ500" s="16"/>
      <c r="KQK500" s="16"/>
      <c r="KQL500" s="18"/>
      <c r="KQM500" s="6"/>
      <c r="KQN500" s="15"/>
      <c r="KQO500" s="16"/>
      <c r="KQP500" s="16"/>
      <c r="KQQ500" s="16"/>
      <c r="KQR500" s="18"/>
      <c r="KQS500" s="6"/>
      <c r="KQT500" s="15"/>
      <c r="KQU500" s="16"/>
      <c r="KQV500" s="16"/>
      <c r="KQW500" s="16"/>
      <c r="KQX500" s="18"/>
      <c r="KQY500" s="6"/>
      <c r="KQZ500" s="15"/>
      <c r="KRA500" s="16"/>
      <c r="KRB500" s="16"/>
      <c r="KRC500" s="16"/>
      <c r="KRD500" s="18"/>
      <c r="KRE500" s="6"/>
      <c r="KRF500" s="15"/>
      <c r="KRG500" s="16"/>
      <c r="KRH500" s="16"/>
      <c r="KRI500" s="16"/>
      <c r="KRJ500" s="18"/>
      <c r="KRK500" s="6"/>
      <c r="KRL500" s="15"/>
      <c r="KRM500" s="16"/>
      <c r="KRN500" s="16"/>
      <c r="KRO500" s="16"/>
      <c r="KRP500" s="18"/>
      <c r="KRQ500" s="6"/>
      <c r="KRR500" s="15"/>
      <c r="KRS500" s="16"/>
      <c r="KRT500" s="16"/>
      <c r="KRU500" s="16"/>
      <c r="KRV500" s="18"/>
      <c r="KRW500" s="6"/>
      <c r="KRX500" s="15"/>
      <c r="KRY500" s="16"/>
      <c r="KRZ500" s="16"/>
      <c r="KSA500" s="16"/>
      <c r="KSB500" s="18"/>
      <c r="KSC500" s="6"/>
      <c r="KSD500" s="15"/>
      <c r="KSE500" s="16"/>
      <c r="KSF500" s="16"/>
      <c r="KSG500" s="16"/>
      <c r="KSH500" s="18"/>
      <c r="KSI500" s="6"/>
      <c r="KSJ500" s="15"/>
      <c r="KSK500" s="16"/>
      <c r="KSL500" s="16"/>
      <c r="KSM500" s="16"/>
      <c r="KSN500" s="18"/>
      <c r="KSO500" s="6"/>
      <c r="KSP500" s="15"/>
      <c r="KSQ500" s="16"/>
      <c r="KSR500" s="16"/>
      <c r="KSS500" s="16"/>
      <c r="KST500" s="18"/>
      <c r="KSU500" s="6"/>
      <c r="KSV500" s="15"/>
      <c r="KSW500" s="16"/>
      <c r="KSX500" s="16"/>
      <c r="KSY500" s="16"/>
      <c r="KSZ500" s="18"/>
      <c r="KTA500" s="6"/>
      <c r="KTB500" s="15"/>
      <c r="KTC500" s="16"/>
      <c r="KTD500" s="16"/>
      <c r="KTE500" s="16"/>
      <c r="KTF500" s="18"/>
      <c r="KTG500" s="6"/>
      <c r="KTH500" s="15"/>
      <c r="KTI500" s="16"/>
      <c r="KTJ500" s="16"/>
      <c r="KTK500" s="16"/>
      <c r="KTL500" s="18"/>
      <c r="KTM500" s="6"/>
      <c r="KTN500" s="15"/>
      <c r="KTO500" s="16"/>
      <c r="KTP500" s="16"/>
      <c r="KTQ500" s="16"/>
      <c r="KTR500" s="18"/>
      <c r="KTS500" s="6"/>
      <c r="KTT500" s="15"/>
      <c r="KTU500" s="16"/>
      <c r="KTV500" s="16"/>
      <c r="KTW500" s="16"/>
      <c r="KTX500" s="18"/>
      <c r="KTY500" s="6"/>
      <c r="KTZ500" s="15"/>
      <c r="KUA500" s="16"/>
      <c r="KUB500" s="16"/>
      <c r="KUC500" s="16"/>
      <c r="KUD500" s="18"/>
      <c r="KUE500" s="6"/>
      <c r="KUF500" s="15"/>
      <c r="KUG500" s="16"/>
      <c r="KUH500" s="16"/>
      <c r="KUI500" s="16"/>
      <c r="KUJ500" s="18"/>
      <c r="KUK500" s="6"/>
      <c r="KUL500" s="15"/>
      <c r="KUM500" s="16"/>
      <c r="KUN500" s="16"/>
      <c r="KUO500" s="16"/>
      <c r="KUP500" s="18"/>
      <c r="KUQ500" s="6"/>
      <c r="KUR500" s="15"/>
      <c r="KUS500" s="16"/>
      <c r="KUT500" s="16"/>
      <c r="KUU500" s="16"/>
      <c r="KUV500" s="18"/>
      <c r="KUW500" s="6"/>
      <c r="KUX500" s="15"/>
      <c r="KUY500" s="16"/>
      <c r="KUZ500" s="16"/>
      <c r="KVA500" s="16"/>
      <c r="KVB500" s="18"/>
      <c r="KVC500" s="6"/>
      <c r="KVD500" s="15"/>
      <c r="KVE500" s="16"/>
      <c r="KVF500" s="16"/>
      <c r="KVG500" s="16"/>
      <c r="KVH500" s="18"/>
      <c r="KVI500" s="6"/>
      <c r="KVJ500" s="15"/>
      <c r="KVK500" s="16"/>
      <c r="KVL500" s="16"/>
      <c r="KVM500" s="16"/>
      <c r="KVN500" s="18"/>
      <c r="KVO500" s="6"/>
      <c r="KVP500" s="15"/>
      <c r="KVQ500" s="16"/>
      <c r="KVR500" s="16"/>
      <c r="KVS500" s="16"/>
      <c r="KVT500" s="18"/>
      <c r="KVU500" s="6"/>
      <c r="KVV500" s="15"/>
      <c r="KVW500" s="16"/>
      <c r="KVX500" s="16"/>
      <c r="KVY500" s="16"/>
      <c r="KVZ500" s="18"/>
      <c r="KWA500" s="6"/>
      <c r="KWB500" s="15"/>
      <c r="KWC500" s="16"/>
      <c r="KWD500" s="16"/>
      <c r="KWE500" s="16"/>
      <c r="KWF500" s="18"/>
      <c r="KWG500" s="6"/>
      <c r="KWH500" s="15"/>
      <c r="KWI500" s="16"/>
      <c r="KWJ500" s="16"/>
      <c r="KWK500" s="16"/>
      <c r="KWL500" s="18"/>
      <c r="KWM500" s="6"/>
      <c r="KWN500" s="15"/>
      <c r="KWO500" s="16"/>
      <c r="KWP500" s="16"/>
      <c r="KWQ500" s="16"/>
      <c r="KWR500" s="18"/>
      <c r="KWS500" s="6"/>
      <c r="KWT500" s="15"/>
      <c r="KWU500" s="16"/>
      <c r="KWV500" s="16"/>
      <c r="KWW500" s="16"/>
      <c r="KWX500" s="18"/>
      <c r="KWY500" s="6"/>
      <c r="KWZ500" s="15"/>
      <c r="KXA500" s="16"/>
      <c r="KXB500" s="16"/>
      <c r="KXC500" s="16"/>
      <c r="KXD500" s="18"/>
      <c r="KXE500" s="6"/>
      <c r="KXF500" s="15"/>
      <c r="KXG500" s="16"/>
      <c r="KXH500" s="16"/>
      <c r="KXI500" s="16"/>
      <c r="KXJ500" s="18"/>
      <c r="KXK500" s="6"/>
      <c r="KXL500" s="15"/>
      <c r="KXM500" s="16"/>
      <c r="KXN500" s="16"/>
      <c r="KXO500" s="16"/>
      <c r="KXP500" s="18"/>
      <c r="KXQ500" s="6"/>
      <c r="KXR500" s="15"/>
      <c r="KXS500" s="16"/>
      <c r="KXT500" s="16"/>
      <c r="KXU500" s="16"/>
      <c r="KXV500" s="18"/>
      <c r="KXW500" s="6"/>
      <c r="KXX500" s="15"/>
      <c r="KXY500" s="16"/>
      <c r="KXZ500" s="16"/>
      <c r="KYA500" s="16"/>
      <c r="KYB500" s="18"/>
      <c r="KYC500" s="6"/>
      <c r="KYD500" s="15"/>
      <c r="KYE500" s="16"/>
      <c r="KYF500" s="16"/>
      <c r="KYG500" s="16"/>
      <c r="KYH500" s="18"/>
      <c r="KYI500" s="6"/>
      <c r="KYJ500" s="15"/>
      <c r="KYK500" s="16"/>
      <c r="KYL500" s="16"/>
      <c r="KYM500" s="16"/>
      <c r="KYN500" s="18"/>
      <c r="KYO500" s="6"/>
      <c r="KYP500" s="15"/>
      <c r="KYQ500" s="16"/>
      <c r="KYR500" s="16"/>
      <c r="KYS500" s="16"/>
      <c r="KYT500" s="18"/>
      <c r="KYU500" s="6"/>
      <c r="KYV500" s="15"/>
      <c r="KYW500" s="16"/>
      <c r="KYX500" s="16"/>
      <c r="KYY500" s="16"/>
      <c r="KYZ500" s="18"/>
      <c r="KZA500" s="6"/>
      <c r="KZB500" s="15"/>
      <c r="KZC500" s="16"/>
      <c r="KZD500" s="16"/>
      <c r="KZE500" s="16"/>
      <c r="KZF500" s="18"/>
      <c r="KZG500" s="6"/>
      <c r="KZH500" s="15"/>
      <c r="KZI500" s="16"/>
      <c r="KZJ500" s="16"/>
      <c r="KZK500" s="16"/>
      <c r="KZL500" s="18"/>
      <c r="KZM500" s="6"/>
      <c r="KZN500" s="15"/>
      <c r="KZO500" s="16"/>
      <c r="KZP500" s="16"/>
      <c r="KZQ500" s="16"/>
      <c r="KZR500" s="18"/>
      <c r="KZS500" s="6"/>
      <c r="KZT500" s="15"/>
      <c r="KZU500" s="16"/>
      <c r="KZV500" s="16"/>
      <c r="KZW500" s="16"/>
      <c r="KZX500" s="18"/>
      <c r="KZY500" s="6"/>
      <c r="KZZ500" s="15"/>
      <c r="LAA500" s="16"/>
      <c r="LAB500" s="16"/>
      <c r="LAC500" s="16"/>
      <c r="LAD500" s="18"/>
      <c r="LAE500" s="6"/>
      <c r="LAF500" s="15"/>
      <c r="LAG500" s="16"/>
      <c r="LAH500" s="16"/>
      <c r="LAI500" s="16"/>
      <c r="LAJ500" s="18"/>
      <c r="LAK500" s="6"/>
      <c r="LAL500" s="15"/>
      <c r="LAM500" s="16"/>
      <c r="LAN500" s="16"/>
      <c r="LAO500" s="16"/>
      <c r="LAP500" s="18"/>
      <c r="LAQ500" s="6"/>
      <c r="LAR500" s="15"/>
      <c r="LAS500" s="16"/>
      <c r="LAT500" s="16"/>
      <c r="LAU500" s="16"/>
      <c r="LAV500" s="18"/>
      <c r="LAW500" s="6"/>
      <c r="LAX500" s="15"/>
      <c r="LAY500" s="16"/>
      <c r="LAZ500" s="16"/>
      <c r="LBA500" s="16"/>
      <c r="LBB500" s="18"/>
      <c r="LBC500" s="6"/>
      <c r="LBD500" s="15"/>
      <c r="LBE500" s="16"/>
      <c r="LBF500" s="16"/>
      <c r="LBG500" s="16"/>
      <c r="LBH500" s="18"/>
      <c r="LBI500" s="6"/>
      <c r="LBJ500" s="15"/>
      <c r="LBK500" s="16"/>
      <c r="LBL500" s="16"/>
      <c r="LBM500" s="16"/>
      <c r="LBN500" s="18"/>
      <c r="LBO500" s="6"/>
      <c r="LBP500" s="15"/>
      <c r="LBQ500" s="16"/>
      <c r="LBR500" s="16"/>
      <c r="LBS500" s="16"/>
      <c r="LBT500" s="18"/>
      <c r="LBU500" s="6"/>
      <c r="LBV500" s="15"/>
      <c r="LBW500" s="16"/>
      <c r="LBX500" s="16"/>
      <c r="LBY500" s="16"/>
      <c r="LBZ500" s="18"/>
      <c r="LCA500" s="6"/>
      <c r="LCB500" s="15"/>
      <c r="LCC500" s="16"/>
      <c r="LCD500" s="16"/>
      <c r="LCE500" s="16"/>
      <c r="LCF500" s="18"/>
      <c r="LCG500" s="6"/>
      <c r="LCH500" s="15"/>
      <c r="LCI500" s="16"/>
      <c r="LCJ500" s="16"/>
      <c r="LCK500" s="16"/>
      <c r="LCL500" s="18"/>
      <c r="LCM500" s="6"/>
      <c r="LCN500" s="15"/>
      <c r="LCO500" s="16"/>
      <c r="LCP500" s="16"/>
      <c r="LCQ500" s="16"/>
      <c r="LCR500" s="18"/>
      <c r="LCS500" s="6"/>
      <c r="LCT500" s="15"/>
      <c r="LCU500" s="16"/>
      <c r="LCV500" s="16"/>
      <c r="LCW500" s="16"/>
      <c r="LCX500" s="18"/>
      <c r="LCY500" s="6"/>
      <c r="LCZ500" s="15"/>
      <c r="LDA500" s="16"/>
      <c r="LDB500" s="16"/>
      <c r="LDC500" s="16"/>
      <c r="LDD500" s="18"/>
      <c r="LDE500" s="6"/>
      <c r="LDF500" s="15"/>
      <c r="LDG500" s="16"/>
      <c r="LDH500" s="16"/>
      <c r="LDI500" s="16"/>
      <c r="LDJ500" s="18"/>
      <c r="LDK500" s="6"/>
      <c r="LDL500" s="15"/>
      <c r="LDM500" s="16"/>
      <c r="LDN500" s="16"/>
      <c r="LDO500" s="16"/>
      <c r="LDP500" s="18"/>
      <c r="LDQ500" s="6"/>
      <c r="LDR500" s="15"/>
      <c r="LDS500" s="16"/>
      <c r="LDT500" s="16"/>
      <c r="LDU500" s="16"/>
      <c r="LDV500" s="18"/>
      <c r="LDW500" s="6"/>
      <c r="LDX500" s="15"/>
      <c r="LDY500" s="16"/>
      <c r="LDZ500" s="16"/>
      <c r="LEA500" s="16"/>
      <c r="LEB500" s="18"/>
      <c r="LEC500" s="6"/>
      <c r="LED500" s="15"/>
      <c r="LEE500" s="16"/>
      <c r="LEF500" s="16"/>
      <c r="LEG500" s="16"/>
      <c r="LEH500" s="18"/>
      <c r="LEI500" s="6"/>
      <c r="LEJ500" s="15"/>
      <c r="LEK500" s="16"/>
      <c r="LEL500" s="16"/>
      <c r="LEM500" s="16"/>
      <c r="LEN500" s="18"/>
      <c r="LEO500" s="6"/>
      <c r="LEP500" s="15"/>
      <c r="LEQ500" s="16"/>
      <c r="LER500" s="16"/>
      <c r="LES500" s="16"/>
      <c r="LET500" s="18"/>
      <c r="LEU500" s="6"/>
      <c r="LEV500" s="15"/>
      <c r="LEW500" s="16"/>
      <c r="LEX500" s="16"/>
      <c r="LEY500" s="16"/>
      <c r="LEZ500" s="18"/>
      <c r="LFA500" s="6"/>
      <c r="LFB500" s="15"/>
      <c r="LFC500" s="16"/>
      <c r="LFD500" s="16"/>
      <c r="LFE500" s="16"/>
      <c r="LFF500" s="18"/>
      <c r="LFG500" s="6"/>
      <c r="LFH500" s="15"/>
      <c r="LFI500" s="16"/>
      <c r="LFJ500" s="16"/>
      <c r="LFK500" s="16"/>
      <c r="LFL500" s="18"/>
      <c r="LFM500" s="6"/>
      <c r="LFN500" s="15"/>
      <c r="LFO500" s="16"/>
      <c r="LFP500" s="16"/>
      <c r="LFQ500" s="16"/>
      <c r="LFR500" s="18"/>
      <c r="LFS500" s="6"/>
      <c r="LFT500" s="15"/>
      <c r="LFU500" s="16"/>
      <c r="LFV500" s="16"/>
      <c r="LFW500" s="16"/>
      <c r="LFX500" s="18"/>
      <c r="LFY500" s="6"/>
      <c r="LFZ500" s="15"/>
      <c r="LGA500" s="16"/>
      <c r="LGB500" s="16"/>
      <c r="LGC500" s="16"/>
      <c r="LGD500" s="18"/>
      <c r="LGE500" s="6"/>
      <c r="LGF500" s="15"/>
      <c r="LGG500" s="16"/>
      <c r="LGH500" s="16"/>
      <c r="LGI500" s="16"/>
      <c r="LGJ500" s="18"/>
      <c r="LGK500" s="6"/>
      <c r="LGL500" s="15"/>
      <c r="LGM500" s="16"/>
      <c r="LGN500" s="16"/>
      <c r="LGO500" s="16"/>
      <c r="LGP500" s="18"/>
      <c r="LGQ500" s="6"/>
      <c r="LGR500" s="15"/>
      <c r="LGS500" s="16"/>
      <c r="LGT500" s="16"/>
      <c r="LGU500" s="16"/>
      <c r="LGV500" s="18"/>
      <c r="LGW500" s="6"/>
      <c r="LGX500" s="15"/>
      <c r="LGY500" s="16"/>
      <c r="LGZ500" s="16"/>
      <c r="LHA500" s="16"/>
      <c r="LHB500" s="18"/>
      <c r="LHC500" s="6"/>
      <c r="LHD500" s="15"/>
      <c r="LHE500" s="16"/>
      <c r="LHF500" s="16"/>
      <c r="LHG500" s="16"/>
      <c r="LHH500" s="18"/>
      <c r="LHI500" s="6"/>
      <c r="LHJ500" s="15"/>
      <c r="LHK500" s="16"/>
      <c r="LHL500" s="16"/>
      <c r="LHM500" s="16"/>
      <c r="LHN500" s="18"/>
      <c r="LHO500" s="6"/>
      <c r="LHP500" s="15"/>
      <c r="LHQ500" s="16"/>
      <c r="LHR500" s="16"/>
      <c r="LHS500" s="16"/>
      <c r="LHT500" s="18"/>
      <c r="LHU500" s="6"/>
      <c r="LHV500" s="15"/>
      <c r="LHW500" s="16"/>
      <c r="LHX500" s="16"/>
      <c r="LHY500" s="16"/>
      <c r="LHZ500" s="18"/>
      <c r="LIA500" s="6"/>
      <c r="LIB500" s="15"/>
      <c r="LIC500" s="16"/>
      <c r="LID500" s="16"/>
      <c r="LIE500" s="16"/>
      <c r="LIF500" s="18"/>
      <c r="LIG500" s="6"/>
      <c r="LIH500" s="15"/>
      <c r="LII500" s="16"/>
      <c r="LIJ500" s="16"/>
      <c r="LIK500" s="16"/>
      <c r="LIL500" s="18"/>
      <c r="LIM500" s="6"/>
      <c r="LIN500" s="15"/>
      <c r="LIO500" s="16"/>
      <c r="LIP500" s="16"/>
      <c r="LIQ500" s="16"/>
      <c r="LIR500" s="18"/>
      <c r="LIS500" s="6"/>
      <c r="LIT500" s="15"/>
      <c r="LIU500" s="16"/>
      <c r="LIV500" s="16"/>
      <c r="LIW500" s="16"/>
      <c r="LIX500" s="18"/>
      <c r="LIY500" s="6"/>
      <c r="LIZ500" s="15"/>
      <c r="LJA500" s="16"/>
      <c r="LJB500" s="16"/>
      <c r="LJC500" s="16"/>
      <c r="LJD500" s="18"/>
      <c r="LJE500" s="6"/>
      <c r="LJF500" s="15"/>
      <c r="LJG500" s="16"/>
      <c r="LJH500" s="16"/>
      <c r="LJI500" s="16"/>
      <c r="LJJ500" s="18"/>
      <c r="LJK500" s="6"/>
      <c r="LJL500" s="15"/>
      <c r="LJM500" s="16"/>
      <c r="LJN500" s="16"/>
      <c r="LJO500" s="16"/>
      <c r="LJP500" s="18"/>
      <c r="LJQ500" s="6"/>
      <c r="LJR500" s="15"/>
      <c r="LJS500" s="16"/>
      <c r="LJT500" s="16"/>
      <c r="LJU500" s="16"/>
      <c r="LJV500" s="18"/>
      <c r="LJW500" s="6"/>
      <c r="LJX500" s="15"/>
      <c r="LJY500" s="16"/>
      <c r="LJZ500" s="16"/>
      <c r="LKA500" s="16"/>
      <c r="LKB500" s="18"/>
      <c r="LKC500" s="6"/>
      <c r="LKD500" s="15"/>
      <c r="LKE500" s="16"/>
      <c r="LKF500" s="16"/>
      <c r="LKG500" s="16"/>
      <c r="LKH500" s="18"/>
      <c r="LKI500" s="6"/>
      <c r="LKJ500" s="15"/>
      <c r="LKK500" s="16"/>
      <c r="LKL500" s="16"/>
      <c r="LKM500" s="16"/>
      <c r="LKN500" s="18"/>
      <c r="LKO500" s="6"/>
      <c r="LKP500" s="15"/>
      <c r="LKQ500" s="16"/>
      <c r="LKR500" s="16"/>
      <c r="LKS500" s="16"/>
      <c r="LKT500" s="18"/>
      <c r="LKU500" s="6"/>
      <c r="LKV500" s="15"/>
      <c r="LKW500" s="16"/>
      <c r="LKX500" s="16"/>
      <c r="LKY500" s="16"/>
      <c r="LKZ500" s="18"/>
      <c r="LLA500" s="6"/>
      <c r="LLB500" s="15"/>
      <c r="LLC500" s="16"/>
      <c r="LLD500" s="16"/>
      <c r="LLE500" s="16"/>
      <c r="LLF500" s="18"/>
      <c r="LLG500" s="6"/>
      <c r="LLH500" s="15"/>
      <c r="LLI500" s="16"/>
      <c r="LLJ500" s="16"/>
      <c r="LLK500" s="16"/>
      <c r="LLL500" s="18"/>
      <c r="LLM500" s="6"/>
      <c r="LLN500" s="15"/>
      <c r="LLO500" s="16"/>
      <c r="LLP500" s="16"/>
      <c r="LLQ500" s="16"/>
      <c r="LLR500" s="18"/>
      <c r="LLS500" s="6"/>
      <c r="LLT500" s="15"/>
      <c r="LLU500" s="16"/>
      <c r="LLV500" s="16"/>
      <c r="LLW500" s="16"/>
      <c r="LLX500" s="18"/>
      <c r="LLY500" s="6"/>
      <c r="LLZ500" s="15"/>
      <c r="LMA500" s="16"/>
      <c r="LMB500" s="16"/>
      <c r="LMC500" s="16"/>
      <c r="LMD500" s="18"/>
      <c r="LME500" s="6"/>
      <c r="LMF500" s="15"/>
      <c r="LMG500" s="16"/>
      <c r="LMH500" s="16"/>
      <c r="LMI500" s="16"/>
      <c r="LMJ500" s="18"/>
      <c r="LMK500" s="6"/>
      <c r="LML500" s="15"/>
      <c r="LMM500" s="16"/>
      <c r="LMN500" s="16"/>
      <c r="LMO500" s="16"/>
      <c r="LMP500" s="18"/>
      <c r="LMQ500" s="6"/>
      <c r="LMR500" s="15"/>
      <c r="LMS500" s="16"/>
      <c r="LMT500" s="16"/>
      <c r="LMU500" s="16"/>
      <c r="LMV500" s="18"/>
      <c r="LMW500" s="6"/>
      <c r="LMX500" s="15"/>
      <c r="LMY500" s="16"/>
      <c r="LMZ500" s="16"/>
      <c r="LNA500" s="16"/>
      <c r="LNB500" s="18"/>
      <c r="LNC500" s="6"/>
      <c r="LND500" s="15"/>
      <c r="LNE500" s="16"/>
      <c r="LNF500" s="16"/>
      <c r="LNG500" s="16"/>
      <c r="LNH500" s="18"/>
      <c r="LNI500" s="6"/>
      <c r="LNJ500" s="15"/>
      <c r="LNK500" s="16"/>
      <c r="LNL500" s="16"/>
      <c r="LNM500" s="16"/>
      <c r="LNN500" s="18"/>
      <c r="LNO500" s="6"/>
      <c r="LNP500" s="15"/>
      <c r="LNQ500" s="16"/>
      <c r="LNR500" s="16"/>
      <c r="LNS500" s="16"/>
      <c r="LNT500" s="18"/>
      <c r="LNU500" s="6"/>
      <c r="LNV500" s="15"/>
      <c r="LNW500" s="16"/>
      <c r="LNX500" s="16"/>
      <c r="LNY500" s="16"/>
      <c r="LNZ500" s="18"/>
      <c r="LOA500" s="6"/>
      <c r="LOB500" s="15"/>
      <c r="LOC500" s="16"/>
      <c r="LOD500" s="16"/>
      <c r="LOE500" s="16"/>
      <c r="LOF500" s="18"/>
      <c r="LOG500" s="6"/>
      <c r="LOH500" s="15"/>
      <c r="LOI500" s="16"/>
      <c r="LOJ500" s="16"/>
      <c r="LOK500" s="16"/>
      <c r="LOL500" s="18"/>
      <c r="LOM500" s="6"/>
      <c r="LON500" s="15"/>
      <c r="LOO500" s="16"/>
      <c r="LOP500" s="16"/>
      <c r="LOQ500" s="16"/>
      <c r="LOR500" s="18"/>
      <c r="LOS500" s="6"/>
      <c r="LOT500" s="15"/>
      <c r="LOU500" s="16"/>
      <c r="LOV500" s="16"/>
      <c r="LOW500" s="16"/>
      <c r="LOX500" s="18"/>
      <c r="LOY500" s="6"/>
      <c r="LOZ500" s="15"/>
      <c r="LPA500" s="16"/>
      <c r="LPB500" s="16"/>
      <c r="LPC500" s="16"/>
      <c r="LPD500" s="18"/>
      <c r="LPE500" s="6"/>
      <c r="LPF500" s="15"/>
      <c r="LPG500" s="16"/>
      <c r="LPH500" s="16"/>
      <c r="LPI500" s="16"/>
      <c r="LPJ500" s="18"/>
      <c r="LPK500" s="6"/>
      <c r="LPL500" s="15"/>
      <c r="LPM500" s="16"/>
      <c r="LPN500" s="16"/>
      <c r="LPO500" s="16"/>
      <c r="LPP500" s="18"/>
      <c r="LPQ500" s="6"/>
      <c r="LPR500" s="15"/>
      <c r="LPS500" s="16"/>
      <c r="LPT500" s="16"/>
      <c r="LPU500" s="16"/>
      <c r="LPV500" s="18"/>
      <c r="LPW500" s="6"/>
      <c r="LPX500" s="15"/>
      <c r="LPY500" s="16"/>
      <c r="LPZ500" s="16"/>
      <c r="LQA500" s="16"/>
      <c r="LQB500" s="18"/>
      <c r="LQC500" s="6"/>
      <c r="LQD500" s="15"/>
      <c r="LQE500" s="16"/>
      <c r="LQF500" s="16"/>
      <c r="LQG500" s="16"/>
      <c r="LQH500" s="18"/>
      <c r="LQI500" s="6"/>
      <c r="LQJ500" s="15"/>
      <c r="LQK500" s="16"/>
      <c r="LQL500" s="16"/>
      <c r="LQM500" s="16"/>
      <c r="LQN500" s="18"/>
      <c r="LQO500" s="6"/>
      <c r="LQP500" s="15"/>
      <c r="LQQ500" s="16"/>
      <c r="LQR500" s="16"/>
      <c r="LQS500" s="16"/>
      <c r="LQT500" s="18"/>
      <c r="LQU500" s="6"/>
      <c r="LQV500" s="15"/>
      <c r="LQW500" s="16"/>
      <c r="LQX500" s="16"/>
      <c r="LQY500" s="16"/>
      <c r="LQZ500" s="18"/>
      <c r="LRA500" s="6"/>
      <c r="LRB500" s="15"/>
      <c r="LRC500" s="16"/>
      <c r="LRD500" s="16"/>
      <c r="LRE500" s="16"/>
      <c r="LRF500" s="18"/>
      <c r="LRG500" s="6"/>
      <c r="LRH500" s="15"/>
      <c r="LRI500" s="16"/>
      <c r="LRJ500" s="16"/>
      <c r="LRK500" s="16"/>
      <c r="LRL500" s="18"/>
      <c r="LRM500" s="6"/>
      <c r="LRN500" s="15"/>
      <c r="LRO500" s="16"/>
      <c r="LRP500" s="16"/>
      <c r="LRQ500" s="16"/>
      <c r="LRR500" s="18"/>
      <c r="LRS500" s="6"/>
      <c r="LRT500" s="15"/>
      <c r="LRU500" s="16"/>
      <c r="LRV500" s="16"/>
      <c r="LRW500" s="16"/>
      <c r="LRX500" s="18"/>
      <c r="LRY500" s="6"/>
      <c r="LRZ500" s="15"/>
      <c r="LSA500" s="16"/>
      <c r="LSB500" s="16"/>
      <c r="LSC500" s="16"/>
      <c r="LSD500" s="18"/>
      <c r="LSE500" s="6"/>
      <c r="LSF500" s="15"/>
      <c r="LSG500" s="16"/>
      <c r="LSH500" s="16"/>
      <c r="LSI500" s="16"/>
      <c r="LSJ500" s="18"/>
      <c r="LSK500" s="6"/>
      <c r="LSL500" s="15"/>
      <c r="LSM500" s="16"/>
      <c r="LSN500" s="16"/>
      <c r="LSO500" s="16"/>
      <c r="LSP500" s="18"/>
      <c r="LSQ500" s="6"/>
      <c r="LSR500" s="15"/>
      <c r="LSS500" s="16"/>
      <c r="LST500" s="16"/>
      <c r="LSU500" s="16"/>
      <c r="LSV500" s="18"/>
      <c r="LSW500" s="6"/>
      <c r="LSX500" s="15"/>
      <c r="LSY500" s="16"/>
      <c r="LSZ500" s="16"/>
      <c r="LTA500" s="16"/>
      <c r="LTB500" s="18"/>
      <c r="LTC500" s="6"/>
      <c r="LTD500" s="15"/>
      <c r="LTE500" s="16"/>
      <c r="LTF500" s="16"/>
      <c r="LTG500" s="16"/>
      <c r="LTH500" s="18"/>
      <c r="LTI500" s="6"/>
      <c r="LTJ500" s="15"/>
      <c r="LTK500" s="16"/>
      <c r="LTL500" s="16"/>
      <c r="LTM500" s="16"/>
      <c r="LTN500" s="18"/>
      <c r="LTO500" s="6"/>
      <c r="LTP500" s="15"/>
      <c r="LTQ500" s="16"/>
      <c r="LTR500" s="16"/>
      <c r="LTS500" s="16"/>
      <c r="LTT500" s="18"/>
      <c r="LTU500" s="6"/>
      <c r="LTV500" s="15"/>
      <c r="LTW500" s="16"/>
      <c r="LTX500" s="16"/>
      <c r="LTY500" s="16"/>
      <c r="LTZ500" s="18"/>
      <c r="LUA500" s="6"/>
      <c r="LUB500" s="15"/>
      <c r="LUC500" s="16"/>
      <c r="LUD500" s="16"/>
      <c r="LUE500" s="16"/>
      <c r="LUF500" s="18"/>
      <c r="LUG500" s="6"/>
      <c r="LUH500" s="15"/>
      <c r="LUI500" s="16"/>
      <c r="LUJ500" s="16"/>
      <c r="LUK500" s="16"/>
      <c r="LUL500" s="18"/>
      <c r="LUM500" s="6"/>
      <c r="LUN500" s="15"/>
      <c r="LUO500" s="16"/>
      <c r="LUP500" s="16"/>
      <c r="LUQ500" s="16"/>
      <c r="LUR500" s="18"/>
      <c r="LUS500" s="6"/>
      <c r="LUT500" s="15"/>
      <c r="LUU500" s="16"/>
      <c r="LUV500" s="16"/>
      <c r="LUW500" s="16"/>
      <c r="LUX500" s="18"/>
      <c r="LUY500" s="6"/>
      <c r="LUZ500" s="15"/>
      <c r="LVA500" s="16"/>
      <c r="LVB500" s="16"/>
      <c r="LVC500" s="16"/>
      <c r="LVD500" s="18"/>
      <c r="LVE500" s="6"/>
      <c r="LVF500" s="15"/>
      <c r="LVG500" s="16"/>
      <c r="LVH500" s="16"/>
      <c r="LVI500" s="16"/>
      <c r="LVJ500" s="18"/>
      <c r="LVK500" s="6"/>
      <c r="LVL500" s="15"/>
      <c r="LVM500" s="16"/>
      <c r="LVN500" s="16"/>
      <c r="LVO500" s="16"/>
      <c r="LVP500" s="18"/>
      <c r="LVQ500" s="6"/>
      <c r="LVR500" s="15"/>
      <c r="LVS500" s="16"/>
      <c r="LVT500" s="16"/>
      <c r="LVU500" s="16"/>
      <c r="LVV500" s="18"/>
      <c r="LVW500" s="6"/>
      <c r="LVX500" s="15"/>
      <c r="LVY500" s="16"/>
      <c r="LVZ500" s="16"/>
      <c r="LWA500" s="16"/>
      <c r="LWB500" s="18"/>
      <c r="LWC500" s="6"/>
      <c r="LWD500" s="15"/>
      <c r="LWE500" s="16"/>
      <c r="LWF500" s="16"/>
      <c r="LWG500" s="16"/>
      <c r="LWH500" s="18"/>
      <c r="LWI500" s="6"/>
      <c r="LWJ500" s="15"/>
      <c r="LWK500" s="16"/>
      <c r="LWL500" s="16"/>
      <c r="LWM500" s="16"/>
      <c r="LWN500" s="18"/>
      <c r="LWO500" s="6"/>
      <c r="LWP500" s="15"/>
      <c r="LWQ500" s="16"/>
      <c r="LWR500" s="16"/>
      <c r="LWS500" s="16"/>
      <c r="LWT500" s="18"/>
      <c r="LWU500" s="6"/>
      <c r="LWV500" s="15"/>
      <c r="LWW500" s="16"/>
      <c r="LWX500" s="16"/>
      <c r="LWY500" s="16"/>
      <c r="LWZ500" s="18"/>
      <c r="LXA500" s="6"/>
      <c r="LXB500" s="15"/>
      <c r="LXC500" s="16"/>
      <c r="LXD500" s="16"/>
      <c r="LXE500" s="16"/>
      <c r="LXF500" s="18"/>
      <c r="LXG500" s="6"/>
      <c r="LXH500" s="15"/>
      <c r="LXI500" s="16"/>
      <c r="LXJ500" s="16"/>
      <c r="LXK500" s="16"/>
      <c r="LXL500" s="18"/>
      <c r="LXM500" s="6"/>
      <c r="LXN500" s="15"/>
      <c r="LXO500" s="16"/>
      <c r="LXP500" s="16"/>
      <c r="LXQ500" s="16"/>
      <c r="LXR500" s="18"/>
      <c r="LXS500" s="6"/>
      <c r="LXT500" s="15"/>
      <c r="LXU500" s="16"/>
      <c r="LXV500" s="16"/>
      <c r="LXW500" s="16"/>
      <c r="LXX500" s="18"/>
      <c r="LXY500" s="6"/>
      <c r="LXZ500" s="15"/>
      <c r="LYA500" s="16"/>
      <c r="LYB500" s="16"/>
      <c r="LYC500" s="16"/>
      <c r="LYD500" s="18"/>
      <c r="LYE500" s="6"/>
      <c r="LYF500" s="15"/>
      <c r="LYG500" s="16"/>
      <c r="LYH500" s="16"/>
      <c r="LYI500" s="16"/>
      <c r="LYJ500" s="18"/>
      <c r="LYK500" s="6"/>
      <c r="LYL500" s="15"/>
      <c r="LYM500" s="16"/>
      <c r="LYN500" s="16"/>
      <c r="LYO500" s="16"/>
      <c r="LYP500" s="18"/>
      <c r="LYQ500" s="6"/>
      <c r="LYR500" s="15"/>
      <c r="LYS500" s="16"/>
      <c r="LYT500" s="16"/>
      <c r="LYU500" s="16"/>
      <c r="LYV500" s="18"/>
      <c r="LYW500" s="6"/>
      <c r="LYX500" s="15"/>
      <c r="LYY500" s="16"/>
      <c r="LYZ500" s="16"/>
      <c r="LZA500" s="16"/>
      <c r="LZB500" s="18"/>
      <c r="LZC500" s="6"/>
      <c r="LZD500" s="15"/>
      <c r="LZE500" s="16"/>
      <c r="LZF500" s="16"/>
      <c r="LZG500" s="16"/>
      <c r="LZH500" s="18"/>
      <c r="LZI500" s="6"/>
      <c r="LZJ500" s="15"/>
      <c r="LZK500" s="16"/>
      <c r="LZL500" s="16"/>
      <c r="LZM500" s="16"/>
      <c r="LZN500" s="18"/>
      <c r="LZO500" s="6"/>
      <c r="LZP500" s="15"/>
      <c r="LZQ500" s="16"/>
      <c r="LZR500" s="16"/>
      <c r="LZS500" s="16"/>
      <c r="LZT500" s="18"/>
      <c r="LZU500" s="6"/>
      <c r="LZV500" s="15"/>
      <c r="LZW500" s="16"/>
      <c r="LZX500" s="16"/>
      <c r="LZY500" s="16"/>
      <c r="LZZ500" s="18"/>
      <c r="MAA500" s="6"/>
      <c r="MAB500" s="15"/>
      <c r="MAC500" s="16"/>
      <c r="MAD500" s="16"/>
      <c r="MAE500" s="16"/>
      <c r="MAF500" s="18"/>
      <c r="MAG500" s="6"/>
      <c r="MAH500" s="15"/>
      <c r="MAI500" s="16"/>
      <c r="MAJ500" s="16"/>
      <c r="MAK500" s="16"/>
      <c r="MAL500" s="18"/>
      <c r="MAM500" s="6"/>
      <c r="MAN500" s="15"/>
      <c r="MAO500" s="16"/>
      <c r="MAP500" s="16"/>
      <c r="MAQ500" s="16"/>
      <c r="MAR500" s="18"/>
      <c r="MAS500" s="6"/>
      <c r="MAT500" s="15"/>
      <c r="MAU500" s="16"/>
      <c r="MAV500" s="16"/>
      <c r="MAW500" s="16"/>
      <c r="MAX500" s="18"/>
      <c r="MAY500" s="6"/>
      <c r="MAZ500" s="15"/>
      <c r="MBA500" s="16"/>
      <c r="MBB500" s="16"/>
      <c r="MBC500" s="16"/>
      <c r="MBD500" s="18"/>
      <c r="MBE500" s="6"/>
      <c r="MBF500" s="15"/>
      <c r="MBG500" s="16"/>
      <c r="MBH500" s="16"/>
      <c r="MBI500" s="16"/>
      <c r="MBJ500" s="18"/>
      <c r="MBK500" s="6"/>
      <c r="MBL500" s="15"/>
      <c r="MBM500" s="16"/>
      <c r="MBN500" s="16"/>
      <c r="MBO500" s="16"/>
      <c r="MBP500" s="18"/>
      <c r="MBQ500" s="6"/>
      <c r="MBR500" s="15"/>
      <c r="MBS500" s="16"/>
      <c r="MBT500" s="16"/>
      <c r="MBU500" s="16"/>
      <c r="MBV500" s="18"/>
      <c r="MBW500" s="6"/>
      <c r="MBX500" s="15"/>
      <c r="MBY500" s="16"/>
      <c r="MBZ500" s="16"/>
      <c r="MCA500" s="16"/>
      <c r="MCB500" s="18"/>
      <c r="MCC500" s="6"/>
      <c r="MCD500" s="15"/>
      <c r="MCE500" s="16"/>
      <c r="MCF500" s="16"/>
      <c r="MCG500" s="16"/>
      <c r="MCH500" s="18"/>
      <c r="MCI500" s="6"/>
      <c r="MCJ500" s="15"/>
      <c r="MCK500" s="16"/>
      <c r="MCL500" s="16"/>
      <c r="MCM500" s="16"/>
      <c r="MCN500" s="18"/>
      <c r="MCO500" s="6"/>
      <c r="MCP500" s="15"/>
      <c r="MCQ500" s="16"/>
      <c r="MCR500" s="16"/>
      <c r="MCS500" s="16"/>
      <c r="MCT500" s="18"/>
      <c r="MCU500" s="6"/>
      <c r="MCV500" s="15"/>
      <c r="MCW500" s="16"/>
      <c r="MCX500" s="16"/>
      <c r="MCY500" s="16"/>
      <c r="MCZ500" s="18"/>
      <c r="MDA500" s="6"/>
      <c r="MDB500" s="15"/>
      <c r="MDC500" s="16"/>
      <c r="MDD500" s="16"/>
      <c r="MDE500" s="16"/>
      <c r="MDF500" s="18"/>
      <c r="MDG500" s="6"/>
      <c r="MDH500" s="15"/>
      <c r="MDI500" s="16"/>
      <c r="MDJ500" s="16"/>
      <c r="MDK500" s="16"/>
      <c r="MDL500" s="18"/>
      <c r="MDM500" s="6"/>
      <c r="MDN500" s="15"/>
      <c r="MDO500" s="16"/>
      <c r="MDP500" s="16"/>
      <c r="MDQ500" s="16"/>
      <c r="MDR500" s="18"/>
      <c r="MDS500" s="6"/>
      <c r="MDT500" s="15"/>
      <c r="MDU500" s="16"/>
      <c r="MDV500" s="16"/>
      <c r="MDW500" s="16"/>
      <c r="MDX500" s="18"/>
      <c r="MDY500" s="6"/>
      <c r="MDZ500" s="15"/>
      <c r="MEA500" s="16"/>
      <c r="MEB500" s="16"/>
      <c r="MEC500" s="16"/>
      <c r="MED500" s="18"/>
      <c r="MEE500" s="6"/>
      <c r="MEF500" s="15"/>
      <c r="MEG500" s="16"/>
      <c r="MEH500" s="16"/>
      <c r="MEI500" s="16"/>
      <c r="MEJ500" s="18"/>
      <c r="MEK500" s="6"/>
      <c r="MEL500" s="15"/>
      <c r="MEM500" s="16"/>
      <c r="MEN500" s="16"/>
      <c r="MEO500" s="16"/>
      <c r="MEP500" s="18"/>
      <c r="MEQ500" s="6"/>
      <c r="MER500" s="15"/>
      <c r="MES500" s="16"/>
      <c r="MET500" s="16"/>
      <c r="MEU500" s="16"/>
      <c r="MEV500" s="18"/>
      <c r="MEW500" s="6"/>
      <c r="MEX500" s="15"/>
      <c r="MEY500" s="16"/>
      <c r="MEZ500" s="16"/>
      <c r="MFA500" s="16"/>
      <c r="MFB500" s="18"/>
      <c r="MFC500" s="6"/>
      <c r="MFD500" s="15"/>
      <c r="MFE500" s="16"/>
      <c r="MFF500" s="16"/>
      <c r="MFG500" s="16"/>
      <c r="MFH500" s="18"/>
      <c r="MFI500" s="6"/>
      <c r="MFJ500" s="15"/>
      <c r="MFK500" s="16"/>
      <c r="MFL500" s="16"/>
      <c r="MFM500" s="16"/>
      <c r="MFN500" s="18"/>
      <c r="MFO500" s="6"/>
      <c r="MFP500" s="15"/>
      <c r="MFQ500" s="16"/>
      <c r="MFR500" s="16"/>
      <c r="MFS500" s="16"/>
      <c r="MFT500" s="18"/>
      <c r="MFU500" s="6"/>
      <c r="MFV500" s="15"/>
      <c r="MFW500" s="16"/>
      <c r="MFX500" s="16"/>
      <c r="MFY500" s="16"/>
      <c r="MFZ500" s="18"/>
      <c r="MGA500" s="6"/>
      <c r="MGB500" s="15"/>
      <c r="MGC500" s="16"/>
      <c r="MGD500" s="16"/>
      <c r="MGE500" s="16"/>
      <c r="MGF500" s="18"/>
      <c r="MGG500" s="6"/>
      <c r="MGH500" s="15"/>
      <c r="MGI500" s="16"/>
      <c r="MGJ500" s="16"/>
      <c r="MGK500" s="16"/>
      <c r="MGL500" s="18"/>
      <c r="MGM500" s="6"/>
      <c r="MGN500" s="15"/>
      <c r="MGO500" s="16"/>
      <c r="MGP500" s="16"/>
      <c r="MGQ500" s="16"/>
      <c r="MGR500" s="18"/>
      <c r="MGS500" s="6"/>
      <c r="MGT500" s="15"/>
      <c r="MGU500" s="16"/>
      <c r="MGV500" s="16"/>
      <c r="MGW500" s="16"/>
      <c r="MGX500" s="18"/>
      <c r="MGY500" s="6"/>
      <c r="MGZ500" s="15"/>
      <c r="MHA500" s="16"/>
      <c r="MHB500" s="16"/>
      <c r="MHC500" s="16"/>
      <c r="MHD500" s="18"/>
      <c r="MHE500" s="6"/>
      <c r="MHF500" s="15"/>
      <c r="MHG500" s="16"/>
      <c r="MHH500" s="16"/>
      <c r="MHI500" s="16"/>
      <c r="MHJ500" s="18"/>
      <c r="MHK500" s="6"/>
      <c r="MHL500" s="15"/>
      <c r="MHM500" s="16"/>
      <c r="MHN500" s="16"/>
      <c r="MHO500" s="16"/>
      <c r="MHP500" s="18"/>
      <c r="MHQ500" s="6"/>
      <c r="MHR500" s="15"/>
      <c r="MHS500" s="16"/>
      <c r="MHT500" s="16"/>
      <c r="MHU500" s="16"/>
      <c r="MHV500" s="18"/>
      <c r="MHW500" s="6"/>
      <c r="MHX500" s="15"/>
      <c r="MHY500" s="16"/>
      <c r="MHZ500" s="16"/>
      <c r="MIA500" s="16"/>
      <c r="MIB500" s="18"/>
      <c r="MIC500" s="6"/>
      <c r="MID500" s="15"/>
      <c r="MIE500" s="16"/>
      <c r="MIF500" s="16"/>
      <c r="MIG500" s="16"/>
      <c r="MIH500" s="18"/>
      <c r="MII500" s="6"/>
      <c r="MIJ500" s="15"/>
      <c r="MIK500" s="16"/>
      <c r="MIL500" s="16"/>
      <c r="MIM500" s="16"/>
      <c r="MIN500" s="18"/>
      <c r="MIO500" s="6"/>
      <c r="MIP500" s="15"/>
      <c r="MIQ500" s="16"/>
      <c r="MIR500" s="16"/>
      <c r="MIS500" s="16"/>
      <c r="MIT500" s="18"/>
      <c r="MIU500" s="6"/>
      <c r="MIV500" s="15"/>
      <c r="MIW500" s="16"/>
      <c r="MIX500" s="16"/>
      <c r="MIY500" s="16"/>
      <c r="MIZ500" s="18"/>
      <c r="MJA500" s="6"/>
      <c r="MJB500" s="15"/>
      <c r="MJC500" s="16"/>
      <c r="MJD500" s="16"/>
      <c r="MJE500" s="16"/>
      <c r="MJF500" s="18"/>
      <c r="MJG500" s="6"/>
      <c r="MJH500" s="15"/>
      <c r="MJI500" s="16"/>
      <c r="MJJ500" s="16"/>
      <c r="MJK500" s="16"/>
      <c r="MJL500" s="18"/>
      <c r="MJM500" s="6"/>
      <c r="MJN500" s="15"/>
      <c r="MJO500" s="16"/>
      <c r="MJP500" s="16"/>
      <c r="MJQ500" s="16"/>
      <c r="MJR500" s="18"/>
      <c r="MJS500" s="6"/>
      <c r="MJT500" s="15"/>
      <c r="MJU500" s="16"/>
      <c r="MJV500" s="16"/>
      <c r="MJW500" s="16"/>
      <c r="MJX500" s="18"/>
      <c r="MJY500" s="6"/>
      <c r="MJZ500" s="15"/>
      <c r="MKA500" s="16"/>
      <c r="MKB500" s="16"/>
      <c r="MKC500" s="16"/>
      <c r="MKD500" s="18"/>
      <c r="MKE500" s="6"/>
      <c r="MKF500" s="15"/>
      <c r="MKG500" s="16"/>
      <c r="MKH500" s="16"/>
      <c r="MKI500" s="16"/>
      <c r="MKJ500" s="18"/>
      <c r="MKK500" s="6"/>
      <c r="MKL500" s="15"/>
      <c r="MKM500" s="16"/>
      <c r="MKN500" s="16"/>
      <c r="MKO500" s="16"/>
      <c r="MKP500" s="18"/>
      <c r="MKQ500" s="6"/>
      <c r="MKR500" s="15"/>
      <c r="MKS500" s="16"/>
      <c r="MKT500" s="16"/>
      <c r="MKU500" s="16"/>
      <c r="MKV500" s="18"/>
      <c r="MKW500" s="6"/>
      <c r="MKX500" s="15"/>
      <c r="MKY500" s="16"/>
      <c r="MKZ500" s="16"/>
      <c r="MLA500" s="16"/>
      <c r="MLB500" s="18"/>
      <c r="MLC500" s="6"/>
      <c r="MLD500" s="15"/>
      <c r="MLE500" s="16"/>
      <c r="MLF500" s="16"/>
      <c r="MLG500" s="16"/>
      <c r="MLH500" s="18"/>
      <c r="MLI500" s="6"/>
      <c r="MLJ500" s="15"/>
      <c r="MLK500" s="16"/>
      <c r="MLL500" s="16"/>
      <c r="MLM500" s="16"/>
      <c r="MLN500" s="18"/>
      <c r="MLO500" s="6"/>
      <c r="MLP500" s="15"/>
      <c r="MLQ500" s="16"/>
      <c r="MLR500" s="16"/>
      <c r="MLS500" s="16"/>
      <c r="MLT500" s="18"/>
      <c r="MLU500" s="6"/>
      <c r="MLV500" s="15"/>
      <c r="MLW500" s="16"/>
      <c r="MLX500" s="16"/>
      <c r="MLY500" s="16"/>
      <c r="MLZ500" s="18"/>
      <c r="MMA500" s="6"/>
      <c r="MMB500" s="15"/>
      <c r="MMC500" s="16"/>
      <c r="MMD500" s="16"/>
      <c r="MME500" s="16"/>
      <c r="MMF500" s="18"/>
      <c r="MMG500" s="6"/>
      <c r="MMH500" s="15"/>
      <c r="MMI500" s="16"/>
      <c r="MMJ500" s="16"/>
      <c r="MMK500" s="16"/>
      <c r="MML500" s="18"/>
      <c r="MMM500" s="6"/>
      <c r="MMN500" s="15"/>
      <c r="MMO500" s="16"/>
      <c r="MMP500" s="16"/>
      <c r="MMQ500" s="16"/>
      <c r="MMR500" s="18"/>
      <c r="MMS500" s="6"/>
      <c r="MMT500" s="15"/>
      <c r="MMU500" s="16"/>
      <c r="MMV500" s="16"/>
      <c r="MMW500" s="16"/>
      <c r="MMX500" s="18"/>
      <c r="MMY500" s="6"/>
      <c r="MMZ500" s="15"/>
      <c r="MNA500" s="16"/>
      <c r="MNB500" s="16"/>
      <c r="MNC500" s="16"/>
      <c r="MND500" s="18"/>
      <c r="MNE500" s="6"/>
      <c r="MNF500" s="15"/>
      <c r="MNG500" s="16"/>
      <c r="MNH500" s="16"/>
      <c r="MNI500" s="16"/>
      <c r="MNJ500" s="18"/>
      <c r="MNK500" s="6"/>
      <c r="MNL500" s="15"/>
      <c r="MNM500" s="16"/>
      <c r="MNN500" s="16"/>
      <c r="MNO500" s="16"/>
      <c r="MNP500" s="18"/>
      <c r="MNQ500" s="6"/>
      <c r="MNR500" s="15"/>
      <c r="MNS500" s="16"/>
      <c r="MNT500" s="16"/>
      <c r="MNU500" s="16"/>
      <c r="MNV500" s="18"/>
      <c r="MNW500" s="6"/>
      <c r="MNX500" s="15"/>
      <c r="MNY500" s="16"/>
      <c r="MNZ500" s="16"/>
      <c r="MOA500" s="16"/>
      <c r="MOB500" s="18"/>
      <c r="MOC500" s="6"/>
      <c r="MOD500" s="15"/>
      <c r="MOE500" s="16"/>
      <c r="MOF500" s="16"/>
      <c r="MOG500" s="16"/>
      <c r="MOH500" s="18"/>
      <c r="MOI500" s="6"/>
      <c r="MOJ500" s="15"/>
      <c r="MOK500" s="16"/>
      <c r="MOL500" s="16"/>
      <c r="MOM500" s="16"/>
      <c r="MON500" s="18"/>
      <c r="MOO500" s="6"/>
      <c r="MOP500" s="15"/>
      <c r="MOQ500" s="16"/>
      <c r="MOR500" s="16"/>
      <c r="MOS500" s="16"/>
      <c r="MOT500" s="18"/>
      <c r="MOU500" s="6"/>
      <c r="MOV500" s="15"/>
      <c r="MOW500" s="16"/>
      <c r="MOX500" s="16"/>
      <c r="MOY500" s="16"/>
      <c r="MOZ500" s="18"/>
      <c r="MPA500" s="6"/>
      <c r="MPB500" s="15"/>
      <c r="MPC500" s="16"/>
      <c r="MPD500" s="16"/>
      <c r="MPE500" s="16"/>
      <c r="MPF500" s="18"/>
      <c r="MPG500" s="6"/>
      <c r="MPH500" s="15"/>
      <c r="MPI500" s="16"/>
      <c r="MPJ500" s="16"/>
      <c r="MPK500" s="16"/>
      <c r="MPL500" s="18"/>
      <c r="MPM500" s="6"/>
      <c r="MPN500" s="15"/>
      <c r="MPO500" s="16"/>
      <c r="MPP500" s="16"/>
      <c r="MPQ500" s="16"/>
      <c r="MPR500" s="18"/>
      <c r="MPS500" s="6"/>
      <c r="MPT500" s="15"/>
      <c r="MPU500" s="16"/>
      <c r="MPV500" s="16"/>
      <c r="MPW500" s="16"/>
      <c r="MPX500" s="18"/>
      <c r="MPY500" s="6"/>
      <c r="MPZ500" s="15"/>
      <c r="MQA500" s="16"/>
      <c r="MQB500" s="16"/>
      <c r="MQC500" s="16"/>
      <c r="MQD500" s="18"/>
      <c r="MQE500" s="6"/>
      <c r="MQF500" s="15"/>
      <c r="MQG500" s="16"/>
      <c r="MQH500" s="16"/>
      <c r="MQI500" s="16"/>
      <c r="MQJ500" s="18"/>
      <c r="MQK500" s="6"/>
      <c r="MQL500" s="15"/>
      <c r="MQM500" s="16"/>
      <c r="MQN500" s="16"/>
      <c r="MQO500" s="16"/>
      <c r="MQP500" s="18"/>
      <c r="MQQ500" s="6"/>
      <c r="MQR500" s="15"/>
      <c r="MQS500" s="16"/>
      <c r="MQT500" s="16"/>
      <c r="MQU500" s="16"/>
      <c r="MQV500" s="18"/>
      <c r="MQW500" s="6"/>
      <c r="MQX500" s="15"/>
      <c r="MQY500" s="16"/>
      <c r="MQZ500" s="16"/>
      <c r="MRA500" s="16"/>
      <c r="MRB500" s="18"/>
      <c r="MRC500" s="6"/>
      <c r="MRD500" s="15"/>
      <c r="MRE500" s="16"/>
      <c r="MRF500" s="16"/>
      <c r="MRG500" s="16"/>
      <c r="MRH500" s="18"/>
      <c r="MRI500" s="6"/>
      <c r="MRJ500" s="15"/>
      <c r="MRK500" s="16"/>
      <c r="MRL500" s="16"/>
      <c r="MRM500" s="16"/>
      <c r="MRN500" s="18"/>
      <c r="MRO500" s="6"/>
      <c r="MRP500" s="15"/>
      <c r="MRQ500" s="16"/>
      <c r="MRR500" s="16"/>
      <c r="MRS500" s="16"/>
      <c r="MRT500" s="18"/>
      <c r="MRU500" s="6"/>
      <c r="MRV500" s="15"/>
      <c r="MRW500" s="16"/>
      <c r="MRX500" s="16"/>
      <c r="MRY500" s="16"/>
      <c r="MRZ500" s="18"/>
      <c r="MSA500" s="6"/>
      <c r="MSB500" s="15"/>
      <c r="MSC500" s="16"/>
      <c r="MSD500" s="16"/>
      <c r="MSE500" s="16"/>
      <c r="MSF500" s="18"/>
      <c r="MSG500" s="6"/>
      <c r="MSH500" s="15"/>
      <c r="MSI500" s="16"/>
      <c r="MSJ500" s="16"/>
      <c r="MSK500" s="16"/>
      <c r="MSL500" s="18"/>
      <c r="MSM500" s="6"/>
      <c r="MSN500" s="15"/>
      <c r="MSO500" s="16"/>
      <c r="MSP500" s="16"/>
      <c r="MSQ500" s="16"/>
      <c r="MSR500" s="18"/>
      <c r="MSS500" s="6"/>
      <c r="MST500" s="15"/>
      <c r="MSU500" s="16"/>
      <c r="MSV500" s="16"/>
      <c r="MSW500" s="16"/>
      <c r="MSX500" s="18"/>
      <c r="MSY500" s="6"/>
      <c r="MSZ500" s="15"/>
      <c r="MTA500" s="16"/>
      <c r="MTB500" s="16"/>
      <c r="MTC500" s="16"/>
      <c r="MTD500" s="18"/>
      <c r="MTE500" s="6"/>
      <c r="MTF500" s="15"/>
      <c r="MTG500" s="16"/>
      <c r="MTH500" s="16"/>
      <c r="MTI500" s="16"/>
      <c r="MTJ500" s="18"/>
      <c r="MTK500" s="6"/>
      <c r="MTL500" s="15"/>
      <c r="MTM500" s="16"/>
      <c r="MTN500" s="16"/>
      <c r="MTO500" s="16"/>
      <c r="MTP500" s="18"/>
      <c r="MTQ500" s="6"/>
      <c r="MTR500" s="15"/>
      <c r="MTS500" s="16"/>
      <c r="MTT500" s="16"/>
      <c r="MTU500" s="16"/>
      <c r="MTV500" s="18"/>
      <c r="MTW500" s="6"/>
      <c r="MTX500" s="15"/>
      <c r="MTY500" s="16"/>
      <c r="MTZ500" s="16"/>
      <c r="MUA500" s="16"/>
      <c r="MUB500" s="18"/>
      <c r="MUC500" s="6"/>
      <c r="MUD500" s="15"/>
      <c r="MUE500" s="16"/>
      <c r="MUF500" s="16"/>
      <c r="MUG500" s="16"/>
      <c r="MUH500" s="18"/>
      <c r="MUI500" s="6"/>
      <c r="MUJ500" s="15"/>
      <c r="MUK500" s="16"/>
      <c r="MUL500" s="16"/>
      <c r="MUM500" s="16"/>
      <c r="MUN500" s="18"/>
      <c r="MUO500" s="6"/>
      <c r="MUP500" s="15"/>
      <c r="MUQ500" s="16"/>
      <c r="MUR500" s="16"/>
      <c r="MUS500" s="16"/>
      <c r="MUT500" s="18"/>
      <c r="MUU500" s="6"/>
      <c r="MUV500" s="15"/>
      <c r="MUW500" s="16"/>
      <c r="MUX500" s="16"/>
      <c r="MUY500" s="16"/>
      <c r="MUZ500" s="18"/>
      <c r="MVA500" s="6"/>
      <c r="MVB500" s="15"/>
      <c r="MVC500" s="16"/>
      <c r="MVD500" s="16"/>
      <c r="MVE500" s="16"/>
      <c r="MVF500" s="18"/>
      <c r="MVG500" s="6"/>
      <c r="MVH500" s="15"/>
      <c r="MVI500" s="16"/>
      <c r="MVJ500" s="16"/>
      <c r="MVK500" s="16"/>
      <c r="MVL500" s="18"/>
      <c r="MVM500" s="6"/>
      <c r="MVN500" s="15"/>
      <c r="MVO500" s="16"/>
      <c r="MVP500" s="16"/>
      <c r="MVQ500" s="16"/>
      <c r="MVR500" s="18"/>
      <c r="MVS500" s="6"/>
      <c r="MVT500" s="15"/>
      <c r="MVU500" s="16"/>
      <c r="MVV500" s="16"/>
      <c r="MVW500" s="16"/>
      <c r="MVX500" s="18"/>
      <c r="MVY500" s="6"/>
      <c r="MVZ500" s="15"/>
      <c r="MWA500" s="16"/>
      <c r="MWB500" s="16"/>
      <c r="MWC500" s="16"/>
      <c r="MWD500" s="18"/>
      <c r="MWE500" s="6"/>
      <c r="MWF500" s="15"/>
      <c r="MWG500" s="16"/>
      <c r="MWH500" s="16"/>
      <c r="MWI500" s="16"/>
      <c r="MWJ500" s="18"/>
      <c r="MWK500" s="6"/>
      <c r="MWL500" s="15"/>
      <c r="MWM500" s="16"/>
      <c r="MWN500" s="16"/>
      <c r="MWO500" s="16"/>
      <c r="MWP500" s="18"/>
      <c r="MWQ500" s="6"/>
      <c r="MWR500" s="15"/>
      <c r="MWS500" s="16"/>
      <c r="MWT500" s="16"/>
      <c r="MWU500" s="16"/>
      <c r="MWV500" s="18"/>
      <c r="MWW500" s="6"/>
      <c r="MWX500" s="15"/>
      <c r="MWY500" s="16"/>
      <c r="MWZ500" s="16"/>
      <c r="MXA500" s="16"/>
      <c r="MXB500" s="18"/>
      <c r="MXC500" s="6"/>
      <c r="MXD500" s="15"/>
      <c r="MXE500" s="16"/>
      <c r="MXF500" s="16"/>
      <c r="MXG500" s="16"/>
      <c r="MXH500" s="18"/>
      <c r="MXI500" s="6"/>
      <c r="MXJ500" s="15"/>
      <c r="MXK500" s="16"/>
      <c r="MXL500" s="16"/>
      <c r="MXM500" s="16"/>
      <c r="MXN500" s="18"/>
      <c r="MXO500" s="6"/>
      <c r="MXP500" s="15"/>
      <c r="MXQ500" s="16"/>
      <c r="MXR500" s="16"/>
      <c r="MXS500" s="16"/>
      <c r="MXT500" s="18"/>
      <c r="MXU500" s="6"/>
      <c r="MXV500" s="15"/>
      <c r="MXW500" s="16"/>
      <c r="MXX500" s="16"/>
      <c r="MXY500" s="16"/>
      <c r="MXZ500" s="18"/>
      <c r="MYA500" s="6"/>
      <c r="MYB500" s="15"/>
      <c r="MYC500" s="16"/>
      <c r="MYD500" s="16"/>
      <c r="MYE500" s="16"/>
      <c r="MYF500" s="18"/>
      <c r="MYG500" s="6"/>
      <c r="MYH500" s="15"/>
      <c r="MYI500" s="16"/>
      <c r="MYJ500" s="16"/>
      <c r="MYK500" s="16"/>
      <c r="MYL500" s="18"/>
      <c r="MYM500" s="6"/>
      <c r="MYN500" s="15"/>
      <c r="MYO500" s="16"/>
      <c r="MYP500" s="16"/>
      <c r="MYQ500" s="16"/>
      <c r="MYR500" s="18"/>
      <c r="MYS500" s="6"/>
      <c r="MYT500" s="15"/>
      <c r="MYU500" s="16"/>
      <c r="MYV500" s="16"/>
      <c r="MYW500" s="16"/>
      <c r="MYX500" s="18"/>
      <c r="MYY500" s="6"/>
      <c r="MYZ500" s="15"/>
      <c r="MZA500" s="16"/>
      <c r="MZB500" s="16"/>
      <c r="MZC500" s="16"/>
      <c r="MZD500" s="18"/>
      <c r="MZE500" s="6"/>
      <c r="MZF500" s="15"/>
      <c r="MZG500" s="16"/>
      <c r="MZH500" s="16"/>
      <c r="MZI500" s="16"/>
      <c r="MZJ500" s="18"/>
      <c r="MZK500" s="6"/>
      <c r="MZL500" s="15"/>
      <c r="MZM500" s="16"/>
      <c r="MZN500" s="16"/>
      <c r="MZO500" s="16"/>
      <c r="MZP500" s="18"/>
      <c r="MZQ500" s="6"/>
      <c r="MZR500" s="15"/>
      <c r="MZS500" s="16"/>
      <c r="MZT500" s="16"/>
      <c r="MZU500" s="16"/>
      <c r="MZV500" s="18"/>
      <c r="MZW500" s="6"/>
      <c r="MZX500" s="15"/>
      <c r="MZY500" s="16"/>
      <c r="MZZ500" s="16"/>
      <c r="NAA500" s="16"/>
      <c r="NAB500" s="18"/>
      <c r="NAC500" s="6"/>
      <c r="NAD500" s="15"/>
      <c r="NAE500" s="16"/>
      <c r="NAF500" s="16"/>
      <c r="NAG500" s="16"/>
      <c r="NAH500" s="18"/>
      <c r="NAI500" s="6"/>
      <c r="NAJ500" s="15"/>
      <c r="NAK500" s="16"/>
      <c r="NAL500" s="16"/>
      <c r="NAM500" s="16"/>
      <c r="NAN500" s="18"/>
      <c r="NAO500" s="6"/>
      <c r="NAP500" s="15"/>
      <c r="NAQ500" s="16"/>
      <c r="NAR500" s="16"/>
      <c r="NAS500" s="16"/>
      <c r="NAT500" s="18"/>
      <c r="NAU500" s="6"/>
      <c r="NAV500" s="15"/>
      <c r="NAW500" s="16"/>
      <c r="NAX500" s="16"/>
      <c r="NAY500" s="16"/>
      <c r="NAZ500" s="18"/>
      <c r="NBA500" s="6"/>
      <c r="NBB500" s="15"/>
      <c r="NBC500" s="16"/>
      <c r="NBD500" s="16"/>
      <c r="NBE500" s="16"/>
      <c r="NBF500" s="18"/>
      <c r="NBG500" s="6"/>
      <c r="NBH500" s="15"/>
      <c r="NBI500" s="16"/>
      <c r="NBJ500" s="16"/>
      <c r="NBK500" s="16"/>
      <c r="NBL500" s="18"/>
      <c r="NBM500" s="6"/>
      <c r="NBN500" s="15"/>
      <c r="NBO500" s="16"/>
      <c r="NBP500" s="16"/>
      <c r="NBQ500" s="16"/>
      <c r="NBR500" s="18"/>
      <c r="NBS500" s="6"/>
      <c r="NBT500" s="15"/>
      <c r="NBU500" s="16"/>
      <c r="NBV500" s="16"/>
      <c r="NBW500" s="16"/>
      <c r="NBX500" s="18"/>
      <c r="NBY500" s="6"/>
      <c r="NBZ500" s="15"/>
      <c r="NCA500" s="16"/>
      <c r="NCB500" s="16"/>
      <c r="NCC500" s="16"/>
      <c r="NCD500" s="18"/>
      <c r="NCE500" s="6"/>
      <c r="NCF500" s="15"/>
      <c r="NCG500" s="16"/>
      <c r="NCH500" s="16"/>
      <c r="NCI500" s="16"/>
      <c r="NCJ500" s="18"/>
      <c r="NCK500" s="6"/>
      <c r="NCL500" s="15"/>
      <c r="NCM500" s="16"/>
      <c r="NCN500" s="16"/>
      <c r="NCO500" s="16"/>
      <c r="NCP500" s="18"/>
      <c r="NCQ500" s="6"/>
      <c r="NCR500" s="15"/>
      <c r="NCS500" s="16"/>
      <c r="NCT500" s="16"/>
      <c r="NCU500" s="16"/>
      <c r="NCV500" s="18"/>
      <c r="NCW500" s="6"/>
      <c r="NCX500" s="15"/>
      <c r="NCY500" s="16"/>
      <c r="NCZ500" s="16"/>
      <c r="NDA500" s="16"/>
      <c r="NDB500" s="18"/>
      <c r="NDC500" s="6"/>
      <c r="NDD500" s="15"/>
      <c r="NDE500" s="16"/>
      <c r="NDF500" s="16"/>
      <c r="NDG500" s="16"/>
      <c r="NDH500" s="18"/>
      <c r="NDI500" s="6"/>
      <c r="NDJ500" s="15"/>
      <c r="NDK500" s="16"/>
      <c r="NDL500" s="16"/>
      <c r="NDM500" s="16"/>
      <c r="NDN500" s="18"/>
      <c r="NDO500" s="6"/>
      <c r="NDP500" s="15"/>
      <c r="NDQ500" s="16"/>
      <c r="NDR500" s="16"/>
      <c r="NDS500" s="16"/>
      <c r="NDT500" s="18"/>
      <c r="NDU500" s="6"/>
      <c r="NDV500" s="15"/>
      <c r="NDW500" s="16"/>
      <c r="NDX500" s="16"/>
      <c r="NDY500" s="16"/>
      <c r="NDZ500" s="18"/>
      <c r="NEA500" s="6"/>
      <c r="NEB500" s="15"/>
      <c r="NEC500" s="16"/>
      <c r="NED500" s="16"/>
      <c r="NEE500" s="16"/>
      <c r="NEF500" s="18"/>
      <c r="NEG500" s="6"/>
      <c r="NEH500" s="15"/>
      <c r="NEI500" s="16"/>
      <c r="NEJ500" s="16"/>
      <c r="NEK500" s="16"/>
      <c r="NEL500" s="18"/>
      <c r="NEM500" s="6"/>
      <c r="NEN500" s="15"/>
      <c r="NEO500" s="16"/>
      <c r="NEP500" s="16"/>
      <c r="NEQ500" s="16"/>
      <c r="NER500" s="18"/>
      <c r="NES500" s="6"/>
      <c r="NET500" s="15"/>
      <c r="NEU500" s="16"/>
      <c r="NEV500" s="16"/>
      <c r="NEW500" s="16"/>
      <c r="NEX500" s="18"/>
      <c r="NEY500" s="6"/>
      <c r="NEZ500" s="15"/>
      <c r="NFA500" s="16"/>
      <c r="NFB500" s="16"/>
      <c r="NFC500" s="16"/>
      <c r="NFD500" s="18"/>
      <c r="NFE500" s="6"/>
      <c r="NFF500" s="15"/>
      <c r="NFG500" s="16"/>
      <c r="NFH500" s="16"/>
      <c r="NFI500" s="16"/>
      <c r="NFJ500" s="18"/>
      <c r="NFK500" s="6"/>
      <c r="NFL500" s="15"/>
      <c r="NFM500" s="16"/>
      <c r="NFN500" s="16"/>
      <c r="NFO500" s="16"/>
      <c r="NFP500" s="18"/>
      <c r="NFQ500" s="6"/>
      <c r="NFR500" s="15"/>
      <c r="NFS500" s="16"/>
      <c r="NFT500" s="16"/>
      <c r="NFU500" s="16"/>
      <c r="NFV500" s="18"/>
      <c r="NFW500" s="6"/>
      <c r="NFX500" s="15"/>
      <c r="NFY500" s="16"/>
      <c r="NFZ500" s="16"/>
      <c r="NGA500" s="16"/>
      <c r="NGB500" s="18"/>
      <c r="NGC500" s="6"/>
      <c r="NGD500" s="15"/>
      <c r="NGE500" s="16"/>
      <c r="NGF500" s="16"/>
      <c r="NGG500" s="16"/>
      <c r="NGH500" s="18"/>
      <c r="NGI500" s="6"/>
      <c r="NGJ500" s="15"/>
      <c r="NGK500" s="16"/>
      <c r="NGL500" s="16"/>
      <c r="NGM500" s="16"/>
      <c r="NGN500" s="18"/>
      <c r="NGO500" s="6"/>
      <c r="NGP500" s="15"/>
      <c r="NGQ500" s="16"/>
      <c r="NGR500" s="16"/>
      <c r="NGS500" s="16"/>
      <c r="NGT500" s="18"/>
      <c r="NGU500" s="6"/>
      <c r="NGV500" s="15"/>
      <c r="NGW500" s="16"/>
      <c r="NGX500" s="16"/>
      <c r="NGY500" s="16"/>
      <c r="NGZ500" s="18"/>
      <c r="NHA500" s="6"/>
      <c r="NHB500" s="15"/>
      <c r="NHC500" s="16"/>
      <c r="NHD500" s="16"/>
      <c r="NHE500" s="16"/>
      <c r="NHF500" s="18"/>
      <c r="NHG500" s="6"/>
      <c r="NHH500" s="15"/>
      <c r="NHI500" s="16"/>
      <c r="NHJ500" s="16"/>
      <c r="NHK500" s="16"/>
      <c r="NHL500" s="18"/>
      <c r="NHM500" s="6"/>
      <c r="NHN500" s="15"/>
      <c r="NHO500" s="16"/>
      <c r="NHP500" s="16"/>
      <c r="NHQ500" s="16"/>
      <c r="NHR500" s="18"/>
      <c r="NHS500" s="6"/>
      <c r="NHT500" s="15"/>
      <c r="NHU500" s="16"/>
      <c r="NHV500" s="16"/>
      <c r="NHW500" s="16"/>
      <c r="NHX500" s="18"/>
      <c r="NHY500" s="6"/>
      <c r="NHZ500" s="15"/>
      <c r="NIA500" s="16"/>
      <c r="NIB500" s="16"/>
      <c r="NIC500" s="16"/>
      <c r="NID500" s="18"/>
      <c r="NIE500" s="6"/>
      <c r="NIF500" s="15"/>
      <c r="NIG500" s="16"/>
      <c r="NIH500" s="16"/>
      <c r="NII500" s="16"/>
      <c r="NIJ500" s="18"/>
      <c r="NIK500" s="6"/>
      <c r="NIL500" s="15"/>
      <c r="NIM500" s="16"/>
      <c r="NIN500" s="16"/>
      <c r="NIO500" s="16"/>
      <c r="NIP500" s="18"/>
      <c r="NIQ500" s="6"/>
      <c r="NIR500" s="15"/>
      <c r="NIS500" s="16"/>
      <c r="NIT500" s="16"/>
      <c r="NIU500" s="16"/>
      <c r="NIV500" s="18"/>
      <c r="NIW500" s="6"/>
      <c r="NIX500" s="15"/>
      <c r="NIY500" s="16"/>
      <c r="NIZ500" s="16"/>
      <c r="NJA500" s="16"/>
      <c r="NJB500" s="18"/>
      <c r="NJC500" s="6"/>
      <c r="NJD500" s="15"/>
      <c r="NJE500" s="16"/>
      <c r="NJF500" s="16"/>
      <c r="NJG500" s="16"/>
      <c r="NJH500" s="18"/>
      <c r="NJI500" s="6"/>
      <c r="NJJ500" s="15"/>
      <c r="NJK500" s="16"/>
      <c r="NJL500" s="16"/>
      <c r="NJM500" s="16"/>
      <c r="NJN500" s="18"/>
      <c r="NJO500" s="6"/>
      <c r="NJP500" s="15"/>
      <c r="NJQ500" s="16"/>
      <c r="NJR500" s="16"/>
      <c r="NJS500" s="16"/>
      <c r="NJT500" s="18"/>
      <c r="NJU500" s="6"/>
      <c r="NJV500" s="15"/>
      <c r="NJW500" s="16"/>
      <c r="NJX500" s="16"/>
      <c r="NJY500" s="16"/>
      <c r="NJZ500" s="18"/>
      <c r="NKA500" s="6"/>
      <c r="NKB500" s="15"/>
      <c r="NKC500" s="16"/>
      <c r="NKD500" s="16"/>
      <c r="NKE500" s="16"/>
      <c r="NKF500" s="18"/>
      <c r="NKG500" s="6"/>
      <c r="NKH500" s="15"/>
      <c r="NKI500" s="16"/>
      <c r="NKJ500" s="16"/>
      <c r="NKK500" s="16"/>
      <c r="NKL500" s="18"/>
      <c r="NKM500" s="6"/>
      <c r="NKN500" s="15"/>
      <c r="NKO500" s="16"/>
      <c r="NKP500" s="16"/>
      <c r="NKQ500" s="16"/>
      <c r="NKR500" s="18"/>
      <c r="NKS500" s="6"/>
      <c r="NKT500" s="15"/>
      <c r="NKU500" s="16"/>
      <c r="NKV500" s="16"/>
      <c r="NKW500" s="16"/>
      <c r="NKX500" s="18"/>
      <c r="NKY500" s="6"/>
      <c r="NKZ500" s="15"/>
      <c r="NLA500" s="16"/>
      <c r="NLB500" s="16"/>
      <c r="NLC500" s="16"/>
      <c r="NLD500" s="18"/>
      <c r="NLE500" s="6"/>
      <c r="NLF500" s="15"/>
      <c r="NLG500" s="16"/>
      <c r="NLH500" s="16"/>
      <c r="NLI500" s="16"/>
      <c r="NLJ500" s="18"/>
      <c r="NLK500" s="6"/>
      <c r="NLL500" s="15"/>
      <c r="NLM500" s="16"/>
      <c r="NLN500" s="16"/>
      <c r="NLO500" s="16"/>
      <c r="NLP500" s="18"/>
      <c r="NLQ500" s="6"/>
      <c r="NLR500" s="15"/>
      <c r="NLS500" s="16"/>
      <c r="NLT500" s="16"/>
      <c r="NLU500" s="16"/>
      <c r="NLV500" s="18"/>
      <c r="NLW500" s="6"/>
      <c r="NLX500" s="15"/>
      <c r="NLY500" s="16"/>
      <c r="NLZ500" s="16"/>
      <c r="NMA500" s="16"/>
      <c r="NMB500" s="18"/>
      <c r="NMC500" s="6"/>
      <c r="NMD500" s="15"/>
      <c r="NME500" s="16"/>
      <c r="NMF500" s="16"/>
      <c r="NMG500" s="16"/>
      <c r="NMH500" s="18"/>
      <c r="NMI500" s="6"/>
      <c r="NMJ500" s="15"/>
      <c r="NMK500" s="16"/>
      <c r="NML500" s="16"/>
      <c r="NMM500" s="16"/>
      <c r="NMN500" s="18"/>
      <c r="NMO500" s="6"/>
      <c r="NMP500" s="15"/>
      <c r="NMQ500" s="16"/>
      <c r="NMR500" s="16"/>
      <c r="NMS500" s="16"/>
      <c r="NMT500" s="18"/>
      <c r="NMU500" s="6"/>
      <c r="NMV500" s="15"/>
      <c r="NMW500" s="16"/>
      <c r="NMX500" s="16"/>
      <c r="NMY500" s="16"/>
      <c r="NMZ500" s="18"/>
      <c r="NNA500" s="6"/>
      <c r="NNB500" s="15"/>
      <c r="NNC500" s="16"/>
      <c r="NND500" s="16"/>
      <c r="NNE500" s="16"/>
      <c r="NNF500" s="18"/>
      <c r="NNG500" s="6"/>
      <c r="NNH500" s="15"/>
      <c r="NNI500" s="16"/>
      <c r="NNJ500" s="16"/>
      <c r="NNK500" s="16"/>
      <c r="NNL500" s="18"/>
      <c r="NNM500" s="6"/>
      <c r="NNN500" s="15"/>
      <c r="NNO500" s="16"/>
      <c r="NNP500" s="16"/>
      <c r="NNQ500" s="16"/>
      <c r="NNR500" s="18"/>
      <c r="NNS500" s="6"/>
      <c r="NNT500" s="15"/>
      <c r="NNU500" s="16"/>
      <c r="NNV500" s="16"/>
      <c r="NNW500" s="16"/>
      <c r="NNX500" s="18"/>
      <c r="NNY500" s="6"/>
      <c r="NNZ500" s="15"/>
      <c r="NOA500" s="16"/>
      <c r="NOB500" s="16"/>
      <c r="NOC500" s="16"/>
      <c r="NOD500" s="18"/>
      <c r="NOE500" s="6"/>
      <c r="NOF500" s="15"/>
      <c r="NOG500" s="16"/>
      <c r="NOH500" s="16"/>
      <c r="NOI500" s="16"/>
      <c r="NOJ500" s="18"/>
      <c r="NOK500" s="6"/>
      <c r="NOL500" s="15"/>
      <c r="NOM500" s="16"/>
      <c r="NON500" s="16"/>
      <c r="NOO500" s="16"/>
      <c r="NOP500" s="18"/>
      <c r="NOQ500" s="6"/>
      <c r="NOR500" s="15"/>
      <c r="NOS500" s="16"/>
      <c r="NOT500" s="16"/>
      <c r="NOU500" s="16"/>
      <c r="NOV500" s="18"/>
      <c r="NOW500" s="6"/>
      <c r="NOX500" s="15"/>
      <c r="NOY500" s="16"/>
      <c r="NOZ500" s="16"/>
      <c r="NPA500" s="16"/>
      <c r="NPB500" s="18"/>
      <c r="NPC500" s="6"/>
      <c r="NPD500" s="15"/>
      <c r="NPE500" s="16"/>
      <c r="NPF500" s="16"/>
      <c r="NPG500" s="16"/>
      <c r="NPH500" s="18"/>
      <c r="NPI500" s="6"/>
      <c r="NPJ500" s="15"/>
      <c r="NPK500" s="16"/>
      <c r="NPL500" s="16"/>
      <c r="NPM500" s="16"/>
      <c r="NPN500" s="18"/>
      <c r="NPO500" s="6"/>
      <c r="NPP500" s="15"/>
      <c r="NPQ500" s="16"/>
      <c r="NPR500" s="16"/>
      <c r="NPS500" s="16"/>
      <c r="NPT500" s="18"/>
      <c r="NPU500" s="6"/>
      <c r="NPV500" s="15"/>
      <c r="NPW500" s="16"/>
      <c r="NPX500" s="16"/>
      <c r="NPY500" s="16"/>
      <c r="NPZ500" s="18"/>
      <c r="NQA500" s="6"/>
      <c r="NQB500" s="15"/>
      <c r="NQC500" s="16"/>
      <c r="NQD500" s="16"/>
      <c r="NQE500" s="16"/>
      <c r="NQF500" s="18"/>
      <c r="NQG500" s="6"/>
      <c r="NQH500" s="15"/>
      <c r="NQI500" s="16"/>
      <c r="NQJ500" s="16"/>
      <c r="NQK500" s="16"/>
      <c r="NQL500" s="18"/>
      <c r="NQM500" s="6"/>
      <c r="NQN500" s="15"/>
      <c r="NQO500" s="16"/>
      <c r="NQP500" s="16"/>
      <c r="NQQ500" s="16"/>
      <c r="NQR500" s="18"/>
      <c r="NQS500" s="6"/>
      <c r="NQT500" s="15"/>
      <c r="NQU500" s="16"/>
      <c r="NQV500" s="16"/>
      <c r="NQW500" s="16"/>
      <c r="NQX500" s="18"/>
      <c r="NQY500" s="6"/>
      <c r="NQZ500" s="15"/>
      <c r="NRA500" s="16"/>
      <c r="NRB500" s="16"/>
      <c r="NRC500" s="16"/>
      <c r="NRD500" s="18"/>
      <c r="NRE500" s="6"/>
      <c r="NRF500" s="15"/>
      <c r="NRG500" s="16"/>
      <c r="NRH500" s="16"/>
      <c r="NRI500" s="16"/>
      <c r="NRJ500" s="18"/>
      <c r="NRK500" s="6"/>
      <c r="NRL500" s="15"/>
      <c r="NRM500" s="16"/>
      <c r="NRN500" s="16"/>
      <c r="NRO500" s="16"/>
      <c r="NRP500" s="18"/>
      <c r="NRQ500" s="6"/>
      <c r="NRR500" s="15"/>
      <c r="NRS500" s="16"/>
      <c r="NRT500" s="16"/>
      <c r="NRU500" s="16"/>
      <c r="NRV500" s="18"/>
      <c r="NRW500" s="6"/>
      <c r="NRX500" s="15"/>
      <c r="NRY500" s="16"/>
      <c r="NRZ500" s="16"/>
      <c r="NSA500" s="16"/>
      <c r="NSB500" s="18"/>
      <c r="NSC500" s="6"/>
      <c r="NSD500" s="15"/>
      <c r="NSE500" s="16"/>
      <c r="NSF500" s="16"/>
      <c r="NSG500" s="16"/>
      <c r="NSH500" s="18"/>
      <c r="NSI500" s="6"/>
      <c r="NSJ500" s="15"/>
      <c r="NSK500" s="16"/>
      <c r="NSL500" s="16"/>
      <c r="NSM500" s="16"/>
      <c r="NSN500" s="18"/>
      <c r="NSO500" s="6"/>
      <c r="NSP500" s="15"/>
      <c r="NSQ500" s="16"/>
      <c r="NSR500" s="16"/>
      <c r="NSS500" s="16"/>
      <c r="NST500" s="18"/>
      <c r="NSU500" s="6"/>
      <c r="NSV500" s="15"/>
      <c r="NSW500" s="16"/>
      <c r="NSX500" s="16"/>
      <c r="NSY500" s="16"/>
      <c r="NSZ500" s="18"/>
      <c r="NTA500" s="6"/>
      <c r="NTB500" s="15"/>
      <c r="NTC500" s="16"/>
      <c r="NTD500" s="16"/>
      <c r="NTE500" s="16"/>
      <c r="NTF500" s="18"/>
      <c r="NTG500" s="6"/>
      <c r="NTH500" s="15"/>
      <c r="NTI500" s="16"/>
      <c r="NTJ500" s="16"/>
      <c r="NTK500" s="16"/>
      <c r="NTL500" s="18"/>
      <c r="NTM500" s="6"/>
      <c r="NTN500" s="15"/>
      <c r="NTO500" s="16"/>
      <c r="NTP500" s="16"/>
      <c r="NTQ500" s="16"/>
      <c r="NTR500" s="18"/>
      <c r="NTS500" s="6"/>
      <c r="NTT500" s="15"/>
      <c r="NTU500" s="16"/>
      <c r="NTV500" s="16"/>
      <c r="NTW500" s="16"/>
      <c r="NTX500" s="18"/>
      <c r="NTY500" s="6"/>
      <c r="NTZ500" s="15"/>
      <c r="NUA500" s="16"/>
      <c r="NUB500" s="16"/>
      <c r="NUC500" s="16"/>
      <c r="NUD500" s="18"/>
      <c r="NUE500" s="6"/>
      <c r="NUF500" s="15"/>
      <c r="NUG500" s="16"/>
      <c r="NUH500" s="16"/>
      <c r="NUI500" s="16"/>
      <c r="NUJ500" s="18"/>
      <c r="NUK500" s="6"/>
      <c r="NUL500" s="15"/>
      <c r="NUM500" s="16"/>
      <c r="NUN500" s="16"/>
      <c r="NUO500" s="16"/>
      <c r="NUP500" s="18"/>
      <c r="NUQ500" s="6"/>
      <c r="NUR500" s="15"/>
      <c r="NUS500" s="16"/>
      <c r="NUT500" s="16"/>
      <c r="NUU500" s="16"/>
      <c r="NUV500" s="18"/>
      <c r="NUW500" s="6"/>
      <c r="NUX500" s="15"/>
      <c r="NUY500" s="16"/>
      <c r="NUZ500" s="16"/>
      <c r="NVA500" s="16"/>
      <c r="NVB500" s="18"/>
      <c r="NVC500" s="6"/>
      <c r="NVD500" s="15"/>
      <c r="NVE500" s="16"/>
      <c r="NVF500" s="16"/>
      <c r="NVG500" s="16"/>
      <c r="NVH500" s="18"/>
      <c r="NVI500" s="6"/>
      <c r="NVJ500" s="15"/>
      <c r="NVK500" s="16"/>
      <c r="NVL500" s="16"/>
      <c r="NVM500" s="16"/>
      <c r="NVN500" s="18"/>
      <c r="NVO500" s="6"/>
      <c r="NVP500" s="15"/>
      <c r="NVQ500" s="16"/>
      <c r="NVR500" s="16"/>
      <c r="NVS500" s="16"/>
      <c r="NVT500" s="18"/>
      <c r="NVU500" s="6"/>
      <c r="NVV500" s="15"/>
      <c r="NVW500" s="16"/>
      <c r="NVX500" s="16"/>
      <c r="NVY500" s="16"/>
      <c r="NVZ500" s="18"/>
      <c r="NWA500" s="6"/>
      <c r="NWB500" s="15"/>
      <c r="NWC500" s="16"/>
      <c r="NWD500" s="16"/>
      <c r="NWE500" s="16"/>
      <c r="NWF500" s="18"/>
      <c r="NWG500" s="6"/>
      <c r="NWH500" s="15"/>
      <c r="NWI500" s="16"/>
      <c r="NWJ500" s="16"/>
      <c r="NWK500" s="16"/>
      <c r="NWL500" s="18"/>
      <c r="NWM500" s="6"/>
      <c r="NWN500" s="15"/>
      <c r="NWO500" s="16"/>
      <c r="NWP500" s="16"/>
      <c r="NWQ500" s="16"/>
      <c r="NWR500" s="18"/>
      <c r="NWS500" s="6"/>
      <c r="NWT500" s="15"/>
      <c r="NWU500" s="16"/>
      <c r="NWV500" s="16"/>
      <c r="NWW500" s="16"/>
      <c r="NWX500" s="18"/>
      <c r="NWY500" s="6"/>
      <c r="NWZ500" s="15"/>
      <c r="NXA500" s="16"/>
      <c r="NXB500" s="16"/>
      <c r="NXC500" s="16"/>
      <c r="NXD500" s="18"/>
      <c r="NXE500" s="6"/>
      <c r="NXF500" s="15"/>
      <c r="NXG500" s="16"/>
      <c r="NXH500" s="16"/>
      <c r="NXI500" s="16"/>
      <c r="NXJ500" s="18"/>
      <c r="NXK500" s="6"/>
      <c r="NXL500" s="15"/>
      <c r="NXM500" s="16"/>
      <c r="NXN500" s="16"/>
      <c r="NXO500" s="16"/>
      <c r="NXP500" s="18"/>
      <c r="NXQ500" s="6"/>
      <c r="NXR500" s="15"/>
      <c r="NXS500" s="16"/>
      <c r="NXT500" s="16"/>
      <c r="NXU500" s="16"/>
      <c r="NXV500" s="18"/>
      <c r="NXW500" s="6"/>
      <c r="NXX500" s="15"/>
      <c r="NXY500" s="16"/>
      <c r="NXZ500" s="16"/>
      <c r="NYA500" s="16"/>
      <c r="NYB500" s="18"/>
      <c r="NYC500" s="6"/>
      <c r="NYD500" s="15"/>
      <c r="NYE500" s="16"/>
      <c r="NYF500" s="16"/>
      <c r="NYG500" s="16"/>
      <c r="NYH500" s="18"/>
      <c r="NYI500" s="6"/>
      <c r="NYJ500" s="15"/>
      <c r="NYK500" s="16"/>
      <c r="NYL500" s="16"/>
      <c r="NYM500" s="16"/>
      <c r="NYN500" s="18"/>
      <c r="NYO500" s="6"/>
      <c r="NYP500" s="15"/>
      <c r="NYQ500" s="16"/>
      <c r="NYR500" s="16"/>
      <c r="NYS500" s="16"/>
      <c r="NYT500" s="18"/>
      <c r="NYU500" s="6"/>
      <c r="NYV500" s="15"/>
      <c r="NYW500" s="16"/>
      <c r="NYX500" s="16"/>
      <c r="NYY500" s="16"/>
      <c r="NYZ500" s="18"/>
      <c r="NZA500" s="6"/>
      <c r="NZB500" s="15"/>
      <c r="NZC500" s="16"/>
      <c r="NZD500" s="16"/>
      <c r="NZE500" s="16"/>
      <c r="NZF500" s="18"/>
      <c r="NZG500" s="6"/>
      <c r="NZH500" s="15"/>
      <c r="NZI500" s="16"/>
      <c r="NZJ500" s="16"/>
      <c r="NZK500" s="16"/>
      <c r="NZL500" s="18"/>
      <c r="NZM500" s="6"/>
      <c r="NZN500" s="15"/>
      <c r="NZO500" s="16"/>
      <c r="NZP500" s="16"/>
      <c r="NZQ500" s="16"/>
      <c r="NZR500" s="18"/>
      <c r="NZS500" s="6"/>
      <c r="NZT500" s="15"/>
      <c r="NZU500" s="16"/>
      <c r="NZV500" s="16"/>
      <c r="NZW500" s="16"/>
      <c r="NZX500" s="18"/>
      <c r="NZY500" s="6"/>
      <c r="NZZ500" s="15"/>
      <c r="OAA500" s="16"/>
      <c r="OAB500" s="16"/>
      <c r="OAC500" s="16"/>
      <c r="OAD500" s="18"/>
      <c r="OAE500" s="6"/>
      <c r="OAF500" s="15"/>
      <c r="OAG500" s="16"/>
      <c r="OAH500" s="16"/>
      <c r="OAI500" s="16"/>
      <c r="OAJ500" s="18"/>
      <c r="OAK500" s="6"/>
      <c r="OAL500" s="15"/>
      <c r="OAM500" s="16"/>
      <c r="OAN500" s="16"/>
      <c r="OAO500" s="16"/>
      <c r="OAP500" s="18"/>
      <c r="OAQ500" s="6"/>
      <c r="OAR500" s="15"/>
      <c r="OAS500" s="16"/>
      <c r="OAT500" s="16"/>
      <c r="OAU500" s="16"/>
      <c r="OAV500" s="18"/>
      <c r="OAW500" s="6"/>
      <c r="OAX500" s="15"/>
      <c r="OAY500" s="16"/>
      <c r="OAZ500" s="16"/>
      <c r="OBA500" s="16"/>
      <c r="OBB500" s="18"/>
      <c r="OBC500" s="6"/>
      <c r="OBD500" s="15"/>
      <c r="OBE500" s="16"/>
      <c r="OBF500" s="16"/>
      <c r="OBG500" s="16"/>
      <c r="OBH500" s="18"/>
      <c r="OBI500" s="6"/>
      <c r="OBJ500" s="15"/>
      <c r="OBK500" s="16"/>
      <c r="OBL500" s="16"/>
      <c r="OBM500" s="16"/>
      <c r="OBN500" s="18"/>
      <c r="OBO500" s="6"/>
      <c r="OBP500" s="15"/>
      <c r="OBQ500" s="16"/>
      <c r="OBR500" s="16"/>
      <c r="OBS500" s="16"/>
      <c r="OBT500" s="18"/>
      <c r="OBU500" s="6"/>
      <c r="OBV500" s="15"/>
      <c r="OBW500" s="16"/>
      <c r="OBX500" s="16"/>
      <c r="OBY500" s="16"/>
      <c r="OBZ500" s="18"/>
      <c r="OCA500" s="6"/>
      <c r="OCB500" s="15"/>
      <c r="OCC500" s="16"/>
      <c r="OCD500" s="16"/>
      <c r="OCE500" s="16"/>
      <c r="OCF500" s="18"/>
      <c r="OCG500" s="6"/>
      <c r="OCH500" s="15"/>
      <c r="OCI500" s="16"/>
      <c r="OCJ500" s="16"/>
      <c r="OCK500" s="16"/>
      <c r="OCL500" s="18"/>
      <c r="OCM500" s="6"/>
      <c r="OCN500" s="15"/>
      <c r="OCO500" s="16"/>
      <c r="OCP500" s="16"/>
      <c r="OCQ500" s="16"/>
      <c r="OCR500" s="18"/>
      <c r="OCS500" s="6"/>
      <c r="OCT500" s="15"/>
      <c r="OCU500" s="16"/>
      <c r="OCV500" s="16"/>
      <c r="OCW500" s="16"/>
      <c r="OCX500" s="18"/>
      <c r="OCY500" s="6"/>
      <c r="OCZ500" s="15"/>
      <c r="ODA500" s="16"/>
      <c r="ODB500" s="16"/>
      <c r="ODC500" s="16"/>
      <c r="ODD500" s="18"/>
      <c r="ODE500" s="6"/>
      <c r="ODF500" s="15"/>
      <c r="ODG500" s="16"/>
      <c r="ODH500" s="16"/>
      <c r="ODI500" s="16"/>
      <c r="ODJ500" s="18"/>
      <c r="ODK500" s="6"/>
      <c r="ODL500" s="15"/>
      <c r="ODM500" s="16"/>
      <c r="ODN500" s="16"/>
      <c r="ODO500" s="16"/>
      <c r="ODP500" s="18"/>
      <c r="ODQ500" s="6"/>
      <c r="ODR500" s="15"/>
      <c r="ODS500" s="16"/>
      <c r="ODT500" s="16"/>
      <c r="ODU500" s="16"/>
      <c r="ODV500" s="18"/>
      <c r="ODW500" s="6"/>
      <c r="ODX500" s="15"/>
      <c r="ODY500" s="16"/>
      <c r="ODZ500" s="16"/>
      <c r="OEA500" s="16"/>
      <c r="OEB500" s="18"/>
      <c r="OEC500" s="6"/>
      <c r="OED500" s="15"/>
      <c r="OEE500" s="16"/>
      <c r="OEF500" s="16"/>
      <c r="OEG500" s="16"/>
      <c r="OEH500" s="18"/>
      <c r="OEI500" s="6"/>
      <c r="OEJ500" s="15"/>
      <c r="OEK500" s="16"/>
      <c r="OEL500" s="16"/>
      <c r="OEM500" s="16"/>
      <c r="OEN500" s="18"/>
      <c r="OEO500" s="6"/>
      <c r="OEP500" s="15"/>
      <c r="OEQ500" s="16"/>
      <c r="OER500" s="16"/>
      <c r="OES500" s="16"/>
      <c r="OET500" s="18"/>
      <c r="OEU500" s="6"/>
      <c r="OEV500" s="15"/>
      <c r="OEW500" s="16"/>
      <c r="OEX500" s="16"/>
      <c r="OEY500" s="16"/>
      <c r="OEZ500" s="18"/>
      <c r="OFA500" s="6"/>
      <c r="OFB500" s="15"/>
      <c r="OFC500" s="16"/>
      <c r="OFD500" s="16"/>
      <c r="OFE500" s="16"/>
      <c r="OFF500" s="18"/>
      <c r="OFG500" s="6"/>
      <c r="OFH500" s="15"/>
      <c r="OFI500" s="16"/>
      <c r="OFJ500" s="16"/>
      <c r="OFK500" s="16"/>
      <c r="OFL500" s="18"/>
      <c r="OFM500" s="6"/>
      <c r="OFN500" s="15"/>
      <c r="OFO500" s="16"/>
      <c r="OFP500" s="16"/>
      <c r="OFQ500" s="16"/>
      <c r="OFR500" s="18"/>
      <c r="OFS500" s="6"/>
      <c r="OFT500" s="15"/>
      <c r="OFU500" s="16"/>
      <c r="OFV500" s="16"/>
      <c r="OFW500" s="16"/>
      <c r="OFX500" s="18"/>
      <c r="OFY500" s="6"/>
      <c r="OFZ500" s="15"/>
      <c r="OGA500" s="16"/>
      <c r="OGB500" s="16"/>
      <c r="OGC500" s="16"/>
      <c r="OGD500" s="18"/>
      <c r="OGE500" s="6"/>
      <c r="OGF500" s="15"/>
      <c r="OGG500" s="16"/>
      <c r="OGH500" s="16"/>
      <c r="OGI500" s="16"/>
      <c r="OGJ500" s="18"/>
      <c r="OGK500" s="6"/>
      <c r="OGL500" s="15"/>
      <c r="OGM500" s="16"/>
      <c r="OGN500" s="16"/>
      <c r="OGO500" s="16"/>
      <c r="OGP500" s="18"/>
      <c r="OGQ500" s="6"/>
      <c r="OGR500" s="15"/>
      <c r="OGS500" s="16"/>
      <c r="OGT500" s="16"/>
      <c r="OGU500" s="16"/>
      <c r="OGV500" s="18"/>
      <c r="OGW500" s="6"/>
      <c r="OGX500" s="15"/>
      <c r="OGY500" s="16"/>
      <c r="OGZ500" s="16"/>
      <c r="OHA500" s="16"/>
      <c r="OHB500" s="18"/>
      <c r="OHC500" s="6"/>
      <c r="OHD500" s="15"/>
      <c r="OHE500" s="16"/>
      <c r="OHF500" s="16"/>
      <c r="OHG500" s="16"/>
      <c r="OHH500" s="18"/>
      <c r="OHI500" s="6"/>
      <c r="OHJ500" s="15"/>
      <c r="OHK500" s="16"/>
      <c r="OHL500" s="16"/>
      <c r="OHM500" s="16"/>
      <c r="OHN500" s="18"/>
      <c r="OHO500" s="6"/>
      <c r="OHP500" s="15"/>
      <c r="OHQ500" s="16"/>
      <c r="OHR500" s="16"/>
      <c r="OHS500" s="16"/>
      <c r="OHT500" s="18"/>
      <c r="OHU500" s="6"/>
      <c r="OHV500" s="15"/>
      <c r="OHW500" s="16"/>
      <c r="OHX500" s="16"/>
      <c r="OHY500" s="16"/>
      <c r="OHZ500" s="18"/>
      <c r="OIA500" s="6"/>
      <c r="OIB500" s="15"/>
      <c r="OIC500" s="16"/>
      <c r="OID500" s="16"/>
      <c r="OIE500" s="16"/>
      <c r="OIF500" s="18"/>
      <c r="OIG500" s="6"/>
      <c r="OIH500" s="15"/>
      <c r="OII500" s="16"/>
      <c r="OIJ500" s="16"/>
      <c r="OIK500" s="16"/>
      <c r="OIL500" s="18"/>
      <c r="OIM500" s="6"/>
      <c r="OIN500" s="15"/>
      <c r="OIO500" s="16"/>
      <c r="OIP500" s="16"/>
      <c r="OIQ500" s="16"/>
      <c r="OIR500" s="18"/>
      <c r="OIS500" s="6"/>
      <c r="OIT500" s="15"/>
      <c r="OIU500" s="16"/>
      <c r="OIV500" s="16"/>
      <c r="OIW500" s="16"/>
      <c r="OIX500" s="18"/>
      <c r="OIY500" s="6"/>
      <c r="OIZ500" s="15"/>
      <c r="OJA500" s="16"/>
      <c r="OJB500" s="16"/>
      <c r="OJC500" s="16"/>
      <c r="OJD500" s="18"/>
      <c r="OJE500" s="6"/>
      <c r="OJF500" s="15"/>
      <c r="OJG500" s="16"/>
      <c r="OJH500" s="16"/>
      <c r="OJI500" s="16"/>
      <c r="OJJ500" s="18"/>
      <c r="OJK500" s="6"/>
      <c r="OJL500" s="15"/>
      <c r="OJM500" s="16"/>
      <c r="OJN500" s="16"/>
      <c r="OJO500" s="16"/>
      <c r="OJP500" s="18"/>
      <c r="OJQ500" s="6"/>
      <c r="OJR500" s="15"/>
      <c r="OJS500" s="16"/>
      <c r="OJT500" s="16"/>
      <c r="OJU500" s="16"/>
      <c r="OJV500" s="18"/>
      <c r="OJW500" s="6"/>
      <c r="OJX500" s="15"/>
      <c r="OJY500" s="16"/>
      <c r="OJZ500" s="16"/>
      <c r="OKA500" s="16"/>
      <c r="OKB500" s="18"/>
      <c r="OKC500" s="6"/>
      <c r="OKD500" s="15"/>
      <c r="OKE500" s="16"/>
      <c r="OKF500" s="16"/>
      <c r="OKG500" s="16"/>
      <c r="OKH500" s="18"/>
      <c r="OKI500" s="6"/>
      <c r="OKJ500" s="15"/>
      <c r="OKK500" s="16"/>
      <c r="OKL500" s="16"/>
      <c r="OKM500" s="16"/>
      <c r="OKN500" s="18"/>
      <c r="OKO500" s="6"/>
      <c r="OKP500" s="15"/>
      <c r="OKQ500" s="16"/>
      <c r="OKR500" s="16"/>
      <c r="OKS500" s="16"/>
      <c r="OKT500" s="18"/>
      <c r="OKU500" s="6"/>
      <c r="OKV500" s="15"/>
      <c r="OKW500" s="16"/>
      <c r="OKX500" s="16"/>
      <c r="OKY500" s="16"/>
      <c r="OKZ500" s="18"/>
      <c r="OLA500" s="6"/>
      <c r="OLB500" s="15"/>
      <c r="OLC500" s="16"/>
      <c r="OLD500" s="16"/>
      <c r="OLE500" s="16"/>
      <c r="OLF500" s="18"/>
      <c r="OLG500" s="6"/>
      <c r="OLH500" s="15"/>
      <c r="OLI500" s="16"/>
      <c r="OLJ500" s="16"/>
      <c r="OLK500" s="16"/>
      <c r="OLL500" s="18"/>
      <c r="OLM500" s="6"/>
      <c r="OLN500" s="15"/>
      <c r="OLO500" s="16"/>
      <c r="OLP500" s="16"/>
      <c r="OLQ500" s="16"/>
      <c r="OLR500" s="18"/>
      <c r="OLS500" s="6"/>
      <c r="OLT500" s="15"/>
      <c r="OLU500" s="16"/>
      <c r="OLV500" s="16"/>
      <c r="OLW500" s="16"/>
      <c r="OLX500" s="18"/>
      <c r="OLY500" s="6"/>
      <c r="OLZ500" s="15"/>
      <c r="OMA500" s="16"/>
      <c r="OMB500" s="16"/>
      <c r="OMC500" s="16"/>
      <c r="OMD500" s="18"/>
      <c r="OME500" s="6"/>
      <c r="OMF500" s="15"/>
      <c r="OMG500" s="16"/>
      <c r="OMH500" s="16"/>
      <c r="OMI500" s="16"/>
      <c r="OMJ500" s="18"/>
      <c r="OMK500" s="6"/>
      <c r="OML500" s="15"/>
      <c r="OMM500" s="16"/>
      <c r="OMN500" s="16"/>
      <c r="OMO500" s="16"/>
      <c r="OMP500" s="18"/>
      <c r="OMQ500" s="6"/>
      <c r="OMR500" s="15"/>
      <c r="OMS500" s="16"/>
      <c r="OMT500" s="16"/>
      <c r="OMU500" s="16"/>
      <c r="OMV500" s="18"/>
      <c r="OMW500" s="6"/>
      <c r="OMX500" s="15"/>
      <c r="OMY500" s="16"/>
      <c r="OMZ500" s="16"/>
      <c r="ONA500" s="16"/>
      <c r="ONB500" s="18"/>
      <c r="ONC500" s="6"/>
      <c r="OND500" s="15"/>
      <c r="ONE500" s="16"/>
      <c r="ONF500" s="16"/>
      <c r="ONG500" s="16"/>
      <c r="ONH500" s="18"/>
      <c r="ONI500" s="6"/>
      <c r="ONJ500" s="15"/>
      <c r="ONK500" s="16"/>
      <c r="ONL500" s="16"/>
      <c r="ONM500" s="16"/>
      <c r="ONN500" s="18"/>
      <c r="ONO500" s="6"/>
      <c r="ONP500" s="15"/>
      <c r="ONQ500" s="16"/>
      <c r="ONR500" s="16"/>
      <c r="ONS500" s="16"/>
      <c r="ONT500" s="18"/>
      <c r="ONU500" s="6"/>
      <c r="ONV500" s="15"/>
      <c r="ONW500" s="16"/>
      <c r="ONX500" s="16"/>
      <c r="ONY500" s="16"/>
      <c r="ONZ500" s="18"/>
      <c r="OOA500" s="6"/>
      <c r="OOB500" s="15"/>
      <c r="OOC500" s="16"/>
      <c r="OOD500" s="16"/>
      <c r="OOE500" s="16"/>
      <c r="OOF500" s="18"/>
      <c r="OOG500" s="6"/>
      <c r="OOH500" s="15"/>
      <c r="OOI500" s="16"/>
      <c r="OOJ500" s="16"/>
      <c r="OOK500" s="16"/>
      <c r="OOL500" s="18"/>
      <c r="OOM500" s="6"/>
      <c r="OON500" s="15"/>
      <c r="OOO500" s="16"/>
      <c r="OOP500" s="16"/>
      <c r="OOQ500" s="16"/>
      <c r="OOR500" s="18"/>
      <c r="OOS500" s="6"/>
      <c r="OOT500" s="15"/>
      <c r="OOU500" s="16"/>
      <c r="OOV500" s="16"/>
      <c r="OOW500" s="16"/>
      <c r="OOX500" s="18"/>
      <c r="OOY500" s="6"/>
      <c r="OOZ500" s="15"/>
      <c r="OPA500" s="16"/>
      <c r="OPB500" s="16"/>
      <c r="OPC500" s="16"/>
      <c r="OPD500" s="18"/>
      <c r="OPE500" s="6"/>
      <c r="OPF500" s="15"/>
      <c r="OPG500" s="16"/>
      <c r="OPH500" s="16"/>
      <c r="OPI500" s="16"/>
      <c r="OPJ500" s="18"/>
      <c r="OPK500" s="6"/>
      <c r="OPL500" s="15"/>
      <c r="OPM500" s="16"/>
      <c r="OPN500" s="16"/>
      <c r="OPO500" s="16"/>
      <c r="OPP500" s="18"/>
      <c r="OPQ500" s="6"/>
      <c r="OPR500" s="15"/>
      <c r="OPS500" s="16"/>
      <c r="OPT500" s="16"/>
      <c r="OPU500" s="16"/>
      <c r="OPV500" s="18"/>
      <c r="OPW500" s="6"/>
      <c r="OPX500" s="15"/>
      <c r="OPY500" s="16"/>
      <c r="OPZ500" s="16"/>
      <c r="OQA500" s="16"/>
      <c r="OQB500" s="18"/>
      <c r="OQC500" s="6"/>
      <c r="OQD500" s="15"/>
      <c r="OQE500" s="16"/>
      <c r="OQF500" s="16"/>
      <c r="OQG500" s="16"/>
      <c r="OQH500" s="18"/>
      <c r="OQI500" s="6"/>
      <c r="OQJ500" s="15"/>
      <c r="OQK500" s="16"/>
      <c r="OQL500" s="16"/>
      <c r="OQM500" s="16"/>
      <c r="OQN500" s="18"/>
      <c r="OQO500" s="6"/>
      <c r="OQP500" s="15"/>
      <c r="OQQ500" s="16"/>
      <c r="OQR500" s="16"/>
      <c r="OQS500" s="16"/>
      <c r="OQT500" s="18"/>
      <c r="OQU500" s="6"/>
      <c r="OQV500" s="15"/>
      <c r="OQW500" s="16"/>
      <c r="OQX500" s="16"/>
      <c r="OQY500" s="16"/>
      <c r="OQZ500" s="18"/>
      <c r="ORA500" s="6"/>
      <c r="ORB500" s="15"/>
      <c r="ORC500" s="16"/>
      <c r="ORD500" s="16"/>
      <c r="ORE500" s="16"/>
      <c r="ORF500" s="18"/>
      <c r="ORG500" s="6"/>
      <c r="ORH500" s="15"/>
      <c r="ORI500" s="16"/>
      <c r="ORJ500" s="16"/>
      <c r="ORK500" s="16"/>
      <c r="ORL500" s="18"/>
      <c r="ORM500" s="6"/>
      <c r="ORN500" s="15"/>
      <c r="ORO500" s="16"/>
      <c r="ORP500" s="16"/>
      <c r="ORQ500" s="16"/>
      <c r="ORR500" s="18"/>
      <c r="ORS500" s="6"/>
      <c r="ORT500" s="15"/>
      <c r="ORU500" s="16"/>
      <c r="ORV500" s="16"/>
      <c r="ORW500" s="16"/>
      <c r="ORX500" s="18"/>
      <c r="ORY500" s="6"/>
      <c r="ORZ500" s="15"/>
      <c r="OSA500" s="16"/>
      <c r="OSB500" s="16"/>
      <c r="OSC500" s="16"/>
      <c r="OSD500" s="18"/>
      <c r="OSE500" s="6"/>
      <c r="OSF500" s="15"/>
      <c r="OSG500" s="16"/>
      <c r="OSH500" s="16"/>
      <c r="OSI500" s="16"/>
      <c r="OSJ500" s="18"/>
      <c r="OSK500" s="6"/>
      <c r="OSL500" s="15"/>
      <c r="OSM500" s="16"/>
      <c r="OSN500" s="16"/>
      <c r="OSO500" s="16"/>
      <c r="OSP500" s="18"/>
      <c r="OSQ500" s="6"/>
      <c r="OSR500" s="15"/>
      <c r="OSS500" s="16"/>
      <c r="OST500" s="16"/>
      <c r="OSU500" s="16"/>
      <c r="OSV500" s="18"/>
      <c r="OSW500" s="6"/>
      <c r="OSX500" s="15"/>
      <c r="OSY500" s="16"/>
      <c r="OSZ500" s="16"/>
      <c r="OTA500" s="16"/>
      <c r="OTB500" s="18"/>
      <c r="OTC500" s="6"/>
      <c r="OTD500" s="15"/>
      <c r="OTE500" s="16"/>
      <c r="OTF500" s="16"/>
      <c r="OTG500" s="16"/>
      <c r="OTH500" s="18"/>
      <c r="OTI500" s="6"/>
      <c r="OTJ500" s="15"/>
      <c r="OTK500" s="16"/>
      <c r="OTL500" s="16"/>
      <c r="OTM500" s="16"/>
      <c r="OTN500" s="18"/>
      <c r="OTO500" s="6"/>
      <c r="OTP500" s="15"/>
      <c r="OTQ500" s="16"/>
      <c r="OTR500" s="16"/>
      <c r="OTS500" s="16"/>
      <c r="OTT500" s="18"/>
      <c r="OTU500" s="6"/>
      <c r="OTV500" s="15"/>
      <c r="OTW500" s="16"/>
      <c r="OTX500" s="16"/>
      <c r="OTY500" s="16"/>
      <c r="OTZ500" s="18"/>
      <c r="OUA500" s="6"/>
      <c r="OUB500" s="15"/>
      <c r="OUC500" s="16"/>
      <c r="OUD500" s="16"/>
      <c r="OUE500" s="16"/>
      <c r="OUF500" s="18"/>
      <c r="OUG500" s="6"/>
      <c r="OUH500" s="15"/>
      <c r="OUI500" s="16"/>
      <c r="OUJ500" s="16"/>
      <c r="OUK500" s="16"/>
      <c r="OUL500" s="18"/>
      <c r="OUM500" s="6"/>
      <c r="OUN500" s="15"/>
      <c r="OUO500" s="16"/>
      <c r="OUP500" s="16"/>
      <c r="OUQ500" s="16"/>
      <c r="OUR500" s="18"/>
      <c r="OUS500" s="6"/>
      <c r="OUT500" s="15"/>
      <c r="OUU500" s="16"/>
      <c r="OUV500" s="16"/>
      <c r="OUW500" s="16"/>
      <c r="OUX500" s="18"/>
      <c r="OUY500" s="6"/>
      <c r="OUZ500" s="15"/>
      <c r="OVA500" s="16"/>
      <c r="OVB500" s="16"/>
      <c r="OVC500" s="16"/>
      <c r="OVD500" s="18"/>
      <c r="OVE500" s="6"/>
      <c r="OVF500" s="15"/>
      <c r="OVG500" s="16"/>
      <c r="OVH500" s="16"/>
      <c r="OVI500" s="16"/>
      <c r="OVJ500" s="18"/>
      <c r="OVK500" s="6"/>
      <c r="OVL500" s="15"/>
      <c r="OVM500" s="16"/>
      <c r="OVN500" s="16"/>
      <c r="OVO500" s="16"/>
      <c r="OVP500" s="18"/>
      <c r="OVQ500" s="6"/>
      <c r="OVR500" s="15"/>
      <c r="OVS500" s="16"/>
      <c r="OVT500" s="16"/>
      <c r="OVU500" s="16"/>
      <c r="OVV500" s="18"/>
      <c r="OVW500" s="6"/>
      <c r="OVX500" s="15"/>
      <c r="OVY500" s="16"/>
      <c r="OVZ500" s="16"/>
      <c r="OWA500" s="16"/>
      <c r="OWB500" s="18"/>
      <c r="OWC500" s="6"/>
      <c r="OWD500" s="15"/>
      <c r="OWE500" s="16"/>
      <c r="OWF500" s="16"/>
      <c r="OWG500" s="16"/>
      <c r="OWH500" s="18"/>
      <c r="OWI500" s="6"/>
      <c r="OWJ500" s="15"/>
      <c r="OWK500" s="16"/>
      <c r="OWL500" s="16"/>
      <c r="OWM500" s="16"/>
      <c r="OWN500" s="18"/>
      <c r="OWO500" s="6"/>
      <c r="OWP500" s="15"/>
      <c r="OWQ500" s="16"/>
      <c r="OWR500" s="16"/>
      <c r="OWS500" s="16"/>
      <c r="OWT500" s="18"/>
      <c r="OWU500" s="6"/>
      <c r="OWV500" s="15"/>
      <c r="OWW500" s="16"/>
      <c r="OWX500" s="16"/>
      <c r="OWY500" s="16"/>
      <c r="OWZ500" s="18"/>
      <c r="OXA500" s="6"/>
      <c r="OXB500" s="15"/>
      <c r="OXC500" s="16"/>
      <c r="OXD500" s="16"/>
      <c r="OXE500" s="16"/>
      <c r="OXF500" s="18"/>
      <c r="OXG500" s="6"/>
      <c r="OXH500" s="15"/>
      <c r="OXI500" s="16"/>
      <c r="OXJ500" s="16"/>
      <c r="OXK500" s="16"/>
      <c r="OXL500" s="18"/>
      <c r="OXM500" s="6"/>
      <c r="OXN500" s="15"/>
      <c r="OXO500" s="16"/>
      <c r="OXP500" s="16"/>
      <c r="OXQ500" s="16"/>
      <c r="OXR500" s="18"/>
      <c r="OXS500" s="6"/>
      <c r="OXT500" s="15"/>
      <c r="OXU500" s="16"/>
      <c r="OXV500" s="16"/>
      <c r="OXW500" s="16"/>
      <c r="OXX500" s="18"/>
      <c r="OXY500" s="6"/>
      <c r="OXZ500" s="15"/>
      <c r="OYA500" s="16"/>
      <c r="OYB500" s="16"/>
      <c r="OYC500" s="16"/>
      <c r="OYD500" s="18"/>
      <c r="OYE500" s="6"/>
      <c r="OYF500" s="15"/>
      <c r="OYG500" s="16"/>
      <c r="OYH500" s="16"/>
      <c r="OYI500" s="16"/>
      <c r="OYJ500" s="18"/>
      <c r="OYK500" s="6"/>
      <c r="OYL500" s="15"/>
      <c r="OYM500" s="16"/>
      <c r="OYN500" s="16"/>
      <c r="OYO500" s="16"/>
      <c r="OYP500" s="18"/>
      <c r="OYQ500" s="6"/>
      <c r="OYR500" s="15"/>
      <c r="OYS500" s="16"/>
      <c r="OYT500" s="16"/>
      <c r="OYU500" s="16"/>
      <c r="OYV500" s="18"/>
      <c r="OYW500" s="6"/>
      <c r="OYX500" s="15"/>
      <c r="OYY500" s="16"/>
      <c r="OYZ500" s="16"/>
      <c r="OZA500" s="16"/>
      <c r="OZB500" s="18"/>
      <c r="OZC500" s="6"/>
      <c r="OZD500" s="15"/>
      <c r="OZE500" s="16"/>
      <c r="OZF500" s="16"/>
      <c r="OZG500" s="16"/>
      <c r="OZH500" s="18"/>
      <c r="OZI500" s="6"/>
      <c r="OZJ500" s="15"/>
      <c r="OZK500" s="16"/>
      <c r="OZL500" s="16"/>
      <c r="OZM500" s="16"/>
      <c r="OZN500" s="18"/>
      <c r="OZO500" s="6"/>
      <c r="OZP500" s="15"/>
      <c r="OZQ500" s="16"/>
      <c r="OZR500" s="16"/>
      <c r="OZS500" s="16"/>
      <c r="OZT500" s="18"/>
      <c r="OZU500" s="6"/>
      <c r="OZV500" s="15"/>
      <c r="OZW500" s="16"/>
      <c r="OZX500" s="16"/>
      <c r="OZY500" s="16"/>
      <c r="OZZ500" s="18"/>
      <c r="PAA500" s="6"/>
      <c r="PAB500" s="15"/>
      <c r="PAC500" s="16"/>
      <c r="PAD500" s="16"/>
      <c r="PAE500" s="16"/>
      <c r="PAF500" s="18"/>
      <c r="PAG500" s="6"/>
      <c r="PAH500" s="15"/>
      <c r="PAI500" s="16"/>
      <c r="PAJ500" s="16"/>
      <c r="PAK500" s="16"/>
      <c r="PAL500" s="18"/>
      <c r="PAM500" s="6"/>
      <c r="PAN500" s="15"/>
      <c r="PAO500" s="16"/>
      <c r="PAP500" s="16"/>
      <c r="PAQ500" s="16"/>
      <c r="PAR500" s="18"/>
      <c r="PAS500" s="6"/>
      <c r="PAT500" s="15"/>
      <c r="PAU500" s="16"/>
      <c r="PAV500" s="16"/>
      <c r="PAW500" s="16"/>
      <c r="PAX500" s="18"/>
      <c r="PAY500" s="6"/>
      <c r="PAZ500" s="15"/>
      <c r="PBA500" s="16"/>
      <c r="PBB500" s="16"/>
      <c r="PBC500" s="16"/>
      <c r="PBD500" s="18"/>
      <c r="PBE500" s="6"/>
      <c r="PBF500" s="15"/>
      <c r="PBG500" s="16"/>
      <c r="PBH500" s="16"/>
      <c r="PBI500" s="16"/>
      <c r="PBJ500" s="18"/>
      <c r="PBK500" s="6"/>
      <c r="PBL500" s="15"/>
      <c r="PBM500" s="16"/>
      <c r="PBN500" s="16"/>
      <c r="PBO500" s="16"/>
      <c r="PBP500" s="18"/>
      <c r="PBQ500" s="6"/>
      <c r="PBR500" s="15"/>
      <c r="PBS500" s="16"/>
      <c r="PBT500" s="16"/>
      <c r="PBU500" s="16"/>
      <c r="PBV500" s="18"/>
      <c r="PBW500" s="6"/>
      <c r="PBX500" s="15"/>
      <c r="PBY500" s="16"/>
      <c r="PBZ500" s="16"/>
      <c r="PCA500" s="16"/>
      <c r="PCB500" s="18"/>
      <c r="PCC500" s="6"/>
      <c r="PCD500" s="15"/>
      <c r="PCE500" s="16"/>
      <c r="PCF500" s="16"/>
      <c r="PCG500" s="16"/>
      <c r="PCH500" s="18"/>
      <c r="PCI500" s="6"/>
      <c r="PCJ500" s="15"/>
      <c r="PCK500" s="16"/>
      <c r="PCL500" s="16"/>
      <c r="PCM500" s="16"/>
      <c r="PCN500" s="18"/>
      <c r="PCO500" s="6"/>
      <c r="PCP500" s="15"/>
      <c r="PCQ500" s="16"/>
      <c r="PCR500" s="16"/>
      <c r="PCS500" s="16"/>
      <c r="PCT500" s="18"/>
      <c r="PCU500" s="6"/>
      <c r="PCV500" s="15"/>
      <c r="PCW500" s="16"/>
      <c r="PCX500" s="16"/>
      <c r="PCY500" s="16"/>
      <c r="PCZ500" s="18"/>
      <c r="PDA500" s="6"/>
      <c r="PDB500" s="15"/>
      <c r="PDC500" s="16"/>
      <c r="PDD500" s="16"/>
      <c r="PDE500" s="16"/>
      <c r="PDF500" s="18"/>
      <c r="PDG500" s="6"/>
      <c r="PDH500" s="15"/>
      <c r="PDI500" s="16"/>
      <c r="PDJ500" s="16"/>
      <c r="PDK500" s="16"/>
      <c r="PDL500" s="18"/>
      <c r="PDM500" s="6"/>
      <c r="PDN500" s="15"/>
      <c r="PDO500" s="16"/>
      <c r="PDP500" s="16"/>
      <c r="PDQ500" s="16"/>
      <c r="PDR500" s="18"/>
      <c r="PDS500" s="6"/>
      <c r="PDT500" s="15"/>
      <c r="PDU500" s="16"/>
      <c r="PDV500" s="16"/>
      <c r="PDW500" s="16"/>
      <c r="PDX500" s="18"/>
      <c r="PDY500" s="6"/>
      <c r="PDZ500" s="15"/>
      <c r="PEA500" s="16"/>
      <c r="PEB500" s="16"/>
      <c r="PEC500" s="16"/>
      <c r="PED500" s="18"/>
      <c r="PEE500" s="6"/>
      <c r="PEF500" s="15"/>
      <c r="PEG500" s="16"/>
      <c r="PEH500" s="16"/>
      <c r="PEI500" s="16"/>
      <c r="PEJ500" s="18"/>
      <c r="PEK500" s="6"/>
      <c r="PEL500" s="15"/>
      <c r="PEM500" s="16"/>
      <c r="PEN500" s="16"/>
      <c r="PEO500" s="16"/>
      <c r="PEP500" s="18"/>
      <c r="PEQ500" s="6"/>
      <c r="PER500" s="15"/>
      <c r="PES500" s="16"/>
      <c r="PET500" s="16"/>
      <c r="PEU500" s="16"/>
      <c r="PEV500" s="18"/>
      <c r="PEW500" s="6"/>
      <c r="PEX500" s="15"/>
      <c r="PEY500" s="16"/>
      <c r="PEZ500" s="16"/>
      <c r="PFA500" s="16"/>
      <c r="PFB500" s="18"/>
      <c r="PFC500" s="6"/>
      <c r="PFD500" s="15"/>
      <c r="PFE500" s="16"/>
      <c r="PFF500" s="16"/>
      <c r="PFG500" s="16"/>
      <c r="PFH500" s="18"/>
      <c r="PFI500" s="6"/>
      <c r="PFJ500" s="15"/>
      <c r="PFK500" s="16"/>
      <c r="PFL500" s="16"/>
      <c r="PFM500" s="16"/>
      <c r="PFN500" s="18"/>
      <c r="PFO500" s="6"/>
      <c r="PFP500" s="15"/>
      <c r="PFQ500" s="16"/>
      <c r="PFR500" s="16"/>
      <c r="PFS500" s="16"/>
      <c r="PFT500" s="18"/>
      <c r="PFU500" s="6"/>
      <c r="PFV500" s="15"/>
      <c r="PFW500" s="16"/>
      <c r="PFX500" s="16"/>
      <c r="PFY500" s="16"/>
      <c r="PFZ500" s="18"/>
      <c r="PGA500" s="6"/>
      <c r="PGB500" s="15"/>
      <c r="PGC500" s="16"/>
      <c r="PGD500" s="16"/>
      <c r="PGE500" s="16"/>
      <c r="PGF500" s="18"/>
      <c r="PGG500" s="6"/>
      <c r="PGH500" s="15"/>
      <c r="PGI500" s="16"/>
      <c r="PGJ500" s="16"/>
      <c r="PGK500" s="16"/>
      <c r="PGL500" s="18"/>
      <c r="PGM500" s="6"/>
      <c r="PGN500" s="15"/>
      <c r="PGO500" s="16"/>
      <c r="PGP500" s="16"/>
      <c r="PGQ500" s="16"/>
      <c r="PGR500" s="18"/>
      <c r="PGS500" s="6"/>
      <c r="PGT500" s="15"/>
      <c r="PGU500" s="16"/>
      <c r="PGV500" s="16"/>
      <c r="PGW500" s="16"/>
      <c r="PGX500" s="18"/>
      <c r="PGY500" s="6"/>
      <c r="PGZ500" s="15"/>
      <c r="PHA500" s="16"/>
      <c r="PHB500" s="16"/>
      <c r="PHC500" s="16"/>
      <c r="PHD500" s="18"/>
      <c r="PHE500" s="6"/>
      <c r="PHF500" s="15"/>
      <c r="PHG500" s="16"/>
      <c r="PHH500" s="16"/>
      <c r="PHI500" s="16"/>
      <c r="PHJ500" s="18"/>
      <c r="PHK500" s="6"/>
      <c r="PHL500" s="15"/>
      <c r="PHM500" s="16"/>
      <c r="PHN500" s="16"/>
      <c r="PHO500" s="16"/>
      <c r="PHP500" s="18"/>
      <c r="PHQ500" s="6"/>
      <c r="PHR500" s="15"/>
      <c r="PHS500" s="16"/>
      <c r="PHT500" s="16"/>
      <c r="PHU500" s="16"/>
      <c r="PHV500" s="18"/>
      <c r="PHW500" s="6"/>
      <c r="PHX500" s="15"/>
      <c r="PHY500" s="16"/>
      <c r="PHZ500" s="16"/>
      <c r="PIA500" s="16"/>
      <c r="PIB500" s="18"/>
      <c r="PIC500" s="6"/>
      <c r="PID500" s="15"/>
      <c r="PIE500" s="16"/>
      <c r="PIF500" s="16"/>
      <c r="PIG500" s="16"/>
      <c r="PIH500" s="18"/>
      <c r="PII500" s="6"/>
      <c r="PIJ500" s="15"/>
      <c r="PIK500" s="16"/>
      <c r="PIL500" s="16"/>
      <c r="PIM500" s="16"/>
      <c r="PIN500" s="18"/>
      <c r="PIO500" s="6"/>
      <c r="PIP500" s="15"/>
      <c r="PIQ500" s="16"/>
      <c r="PIR500" s="16"/>
      <c r="PIS500" s="16"/>
      <c r="PIT500" s="18"/>
      <c r="PIU500" s="6"/>
      <c r="PIV500" s="15"/>
      <c r="PIW500" s="16"/>
      <c r="PIX500" s="16"/>
      <c r="PIY500" s="16"/>
      <c r="PIZ500" s="18"/>
      <c r="PJA500" s="6"/>
      <c r="PJB500" s="15"/>
      <c r="PJC500" s="16"/>
      <c r="PJD500" s="16"/>
      <c r="PJE500" s="16"/>
      <c r="PJF500" s="18"/>
      <c r="PJG500" s="6"/>
      <c r="PJH500" s="15"/>
      <c r="PJI500" s="16"/>
      <c r="PJJ500" s="16"/>
      <c r="PJK500" s="16"/>
      <c r="PJL500" s="18"/>
      <c r="PJM500" s="6"/>
      <c r="PJN500" s="15"/>
      <c r="PJO500" s="16"/>
      <c r="PJP500" s="16"/>
      <c r="PJQ500" s="16"/>
      <c r="PJR500" s="18"/>
      <c r="PJS500" s="6"/>
      <c r="PJT500" s="15"/>
      <c r="PJU500" s="16"/>
      <c r="PJV500" s="16"/>
      <c r="PJW500" s="16"/>
      <c r="PJX500" s="18"/>
      <c r="PJY500" s="6"/>
      <c r="PJZ500" s="15"/>
      <c r="PKA500" s="16"/>
      <c r="PKB500" s="16"/>
      <c r="PKC500" s="16"/>
      <c r="PKD500" s="18"/>
      <c r="PKE500" s="6"/>
      <c r="PKF500" s="15"/>
      <c r="PKG500" s="16"/>
      <c r="PKH500" s="16"/>
      <c r="PKI500" s="16"/>
      <c r="PKJ500" s="18"/>
      <c r="PKK500" s="6"/>
      <c r="PKL500" s="15"/>
      <c r="PKM500" s="16"/>
      <c r="PKN500" s="16"/>
      <c r="PKO500" s="16"/>
      <c r="PKP500" s="18"/>
      <c r="PKQ500" s="6"/>
      <c r="PKR500" s="15"/>
      <c r="PKS500" s="16"/>
      <c r="PKT500" s="16"/>
      <c r="PKU500" s="16"/>
      <c r="PKV500" s="18"/>
      <c r="PKW500" s="6"/>
      <c r="PKX500" s="15"/>
      <c r="PKY500" s="16"/>
      <c r="PKZ500" s="16"/>
      <c r="PLA500" s="16"/>
      <c r="PLB500" s="18"/>
      <c r="PLC500" s="6"/>
      <c r="PLD500" s="15"/>
      <c r="PLE500" s="16"/>
      <c r="PLF500" s="16"/>
      <c r="PLG500" s="16"/>
      <c r="PLH500" s="18"/>
      <c r="PLI500" s="6"/>
      <c r="PLJ500" s="15"/>
      <c r="PLK500" s="16"/>
      <c r="PLL500" s="16"/>
      <c r="PLM500" s="16"/>
      <c r="PLN500" s="18"/>
      <c r="PLO500" s="6"/>
      <c r="PLP500" s="15"/>
      <c r="PLQ500" s="16"/>
      <c r="PLR500" s="16"/>
      <c r="PLS500" s="16"/>
      <c r="PLT500" s="18"/>
      <c r="PLU500" s="6"/>
      <c r="PLV500" s="15"/>
      <c r="PLW500" s="16"/>
      <c r="PLX500" s="16"/>
      <c r="PLY500" s="16"/>
      <c r="PLZ500" s="18"/>
      <c r="PMA500" s="6"/>
      <c r="PMB500" s="15"/>
      <c r="PMC500" s="16"/>
      <c r="PMD500" s="16"/>
      <c r="PME500" s="16"/>
      <c r="PMF500" s="18"/>
      <c r="PMG500" s="6"/>
      <c r="PMH500" s="15"/>
      <c r="PMI500" s="16"/>
      <c r="PMJ500" s="16"/>
      <c r="PMK500" s="16"/>
      <c r="PML500" s="18"/>
      <c r="PMM500" s="6"/>
      <c r="PMN500" s="15"/>
      <c r="PMO500" s="16"/>
      <c r="PMP500" s="16"/>
      <c r="PMQ500" s="16"/>
      <c r="PMR500" s="18"/>
      <c r="PMS500" s="6"/>
      <c r="PMT500" s="15"/>
      <c r="PMU500" s="16"/>
      <c r="PMV500" s="16"/>
      <c r="PMW500" s="16"/>
      <c r="PMX500" s="18"/>
      <c r="PMY500" s="6"/>
      <c r="PMZ500" s="15"/>
      <c r="PNA500" s="16"/>
      <c r="PNB500" s="16"/>
      <c r="PNC500" s="16"/>
      <c r="PND500" s="18"/>
      <c r="PNE500" s="6"/>
      <c r="PNF500" s="15"/>
      <c r="PNG500" s="16"/>
      <c r="PNH500" s="16"/>
      <c r="PNI500" s="16"/>
      <c r="PNJ500" s="18"/>
      <c r="PNK500" s="6"/>
      <c r="PNL500" s="15"/>
      <c r="PNM500" s="16"/>
      <c r="PNN500" s="16"/>
      <c r="PNO500" s="16"/>
      <c r="PNP500" s="18"/>
      <c r="PNQ500" s="6"/>
      <c r="PNR500" s="15"/>
      <c r="PNS500" s="16"/>
      <c r="PNT500" s="16"/>
      <c r="PNU500" s="16"/>
      <c r="PNV500" s="18"/>
      <c r="PNW500" s="6"/>
      <c r="PNX500" s="15"/>
      <c r="PNY500" s="16"/>
      <c r="PNZ500" s="16"/>
      <c r="POA500" s="16"/>
      <c r="POB500" s="18"/>
      <c r="POC500" s="6"/>
      <c r="POD500" s="15"/>
      <c r="POE500" s="16"/>
      <c r="POF500" s="16"/>
      <c r="POG500" s="16"/>
      <c r="POH500" s="18"/>
      <c r="POI500" s="6"/>
      <c r="POJ500" s="15"/>
      <c r="POK500" s="16"/>
      <c r="POL500" s="16"/>
      <c r="POM500" s="16"/>
      <c r="PON500" s="18"/>
      <c r="POO500" s="6"/>
      <c r="POP500" s="15"/>
      <c r="POQ500" s="16"/>
      <c r="POR500" s="16"/>
      <c r="POS500" s="16"/>
      <c r="POT500" s="18"/>
      <c r="POU500" s="6"/>
      <c r="POV500" s="15"/>
      <c r="POW500" s="16"/>
      <c r="POX500" s="16"/>
      <c r="POY500" s="16"/>
      <c r="POZ500" s="18"/>
      <c r="PPA500" s="6"/>
      <c r="PPB500" s="15"/>
      <c r="PPC500" s="16"/>
      <c r="PPD500" s="16"/>
      <c r="PPE500" s="16"/>
      <c r="PPF500" s="18"/>
      <c r="PPG500" s="6"/>
      <c r="PPH500" s="15"/>
      <c r="PPI500" s="16"/>
      <c r="PPJ500" s="16"/>
      <c r="PPK500" s="16"/>
      <c r="PPL500" s="18"/>
      <c r="PPM500" s="6"/>
      <c r="PPN500" s="15"/>
      <c r="PPO500" s="16"/>
      <c r="PPP500" s="16"/>
      <c r="PPQ500" s="16"/>
      <c r="PPR500" s="18"/>
      <c r="PPS500" s="6"/>
      <c r="PPT500" s="15"/>
      <c r="PPU500" s="16"/>
      <c r="PPV500" s="16"/>
      <c r="PPW500" s="16"/>
      <c r="PPX500" s="18"/>
      <c r="PPY500" s="6"/>
      <c r="PPZ500" s="15"/>
      <c r="PQA500" s="16"/>
      <c r="PQB500" s="16"/>
      <c r="PQC500" s="16"/>
      <c r="PQD500" s="18"/>
      <c r="PQE500" s="6"/>
      <c r="PQF500" s="15"/>
      <c r="PQG500" s="16"/>
      <c r="PQH500" s="16"/>
      <c r="PQI500" s="16"/>
      <c r="PQJ500" s="18"/>
      <c r="PQK500" s="6"/>
      <c r="PQL500" s="15"/>
      <c r="PQM500" s="16"/>
      <c r="PQN500" s="16"/>
      <c r="PQO500" s="16"/>
      <c r="PQP500" s="18"/>
      <c r="PQQ500" s="6"/>
      <c r="PQR500" s="15"/>
      <c r="PQS500" s="16"/>
      <c r="PQT500" s="16"/>
      <c r="PQU500" s="16"/>
      <c r="PQV500" s="18"/>
      <c r="PQW500" s="6"/>
      <c r="PQX500" s="15"/>
      <c r="PQY500" s="16"/>
      <c r="PQZ500" s="16"/>
      <c r="PRA500" s="16"/>
      <c r="PRB500" s="18"/>
      <c r="PRC500" s="6"/>
      <c r="PRD500" s="15"/>
      <c r="PRE500" s="16"/>
      <c r="PRF500" s="16"/>
      <c r="PRG500" s="16"/>
      <c r="PRH500" s="18"/>
      <c r="PRI500" s="6"/>
      <c r="PRJ500" s="15"/>
      <c r="PRK500" s="16"/>
      <c r="PRL500" s="16"/>
      <c r="PRM500" s="16"/>
      <c r="PRN500" s="18"/>
      <c r="PRO500" s="6"/>
      <c r="PRP500" s="15"/>
      <c r="PRQ500" s="16"/>
      <c r="PRR500" s="16"/>
      <c r="PRS500" s="16"/>
      <c r="PRT500" s="18"/>
      <c r="PRU500" s="6"/>
      <c r="PRV500" s="15"/>
      <c r="PRW500" s="16"/>
      <c r="PRX500" s="16"/>
      <c r="PRY500" s="16"/>
      <c r="PRZ500" s="18"/>
      <c r="PSA500" s="6"/>
      <c r="PSB500" s="15"/>
      <c r="PSC500" s="16"/>
      <c r="PSD500" s="16"/>
      <c r="PSE500" s="16"/>
      <c r="PSF500" s="18"/>
      <c r="PSG500" s="6"/>
      <c r="PSH500" s="15"/>
      <c r="PSI500" s="16"/>
      <c r="PSJ500" s="16"/>
      <c r="PSK500" s="16"/>
      <c r="PSL500" s="18"/>
      <c r="PSM500" s="6"/>
      <c r="PSN500" s="15"/>
      <c r="PSO500" s="16"/>
      <c r="PSP500" s="16"/>
      <c r="PSQ500" s="16"/>
      <c r="PSR500" s="18"/>
      <c r="PSS500" s="6"/>
      <c r="PST500" s="15"/>
      <c r="PSU500" s="16"/>
      <c r="PSV500" s="16"/>
      <c r="PSW500" s="16"/>
      <c r="PSX500" s="18"/>
      <c r="PSY500" s="6"/>
      <c r="PSZ500" s="15"/>
      <c r="PTA500" s="16"/>
      <c r="PTB500" s="16"/>
      <c r="PTC500" s="16"/>
      <c r="PTD500" s="18"/>
      <c r="PTE500" s="6"/>
      <c r="PTF500" s="15"/>
      <c r="PTG500" s="16"/>
      <c r="PTH500" s="16"/>
      <c r="PTI500" s="16"/>
      <c r="PTJ500" s="18"/>
      <c r="PTK500" s="6"/>
      <c r="PTL500" s="15"/>
      <c r="PTM500" s="16"/>
      <c r="PTN500" s="16"/>
      <c r="PTO500" s="16"/>
      <c r="PTP500" s="18"/>
      <c r="PTQ500" s="6"/>
      <c r="PTR500" s="15"/>
      <c r="PTS500" s="16"/>
      <c r="PTT500" s="16"/>
      <c r="PTU500" s="16"/>
      <c r="PTV500" s="18"/>
      <c r="PTW500" s="6"/>
      <c r="PTX500" s="15"/>
      <c r="PTY500" s="16"/>
      <c r="PTZ500" s="16"/>
      <c r="PUA500" s="16"/>
      <c r="PUB500" s="18"/>
      <c r="PUC500" s="6"/>
      <c r="PUD500" s="15"/>
      <c r="PUE500" s="16"/>
      <c r="PUF500" s="16"/>
      <c r="PUG500" s="16"/>
      <c r="PUH500" s="18"/>
      <c r="PUI500" s="6"/>
      <c r="PUJ500" s="15"/>
      <c r="PUK500" s="16"/>
      <c r="PUL500" s="16"/>
      <c r="PUM500" s="16"/>
      <c r="PUN500" s="18"/>
      <c r="PUO500" s="6"/>
      <c r="PUP500" s="15"/>
      <c r="PUQ500" s="16"/>
      <c r="PUR500" s="16"/>
      <c r="PUS500" s="16"/>
      <c r="PUT500" s="18"/>
      <c r="PUU500" s="6"/>
      <c r="PUV500" s="15"/>
      <c r="PUW500" s="16"/>
      <c r="PUX500" s="16"/>
      <c r="PUY500" s="16"/>
      <c r="PUZ500" s="18"/>
      <c r="PVA500" s="6"/>
      <c r="PVB500" s="15"/>
      <c r="PVC500" s="16"/>
      <c r="PVD500" s="16"/>
      <c r="PVE500" s="16"/>
      <c r="PVF500" s="18"/>
      <c r="PVG500" s="6"/>
      <c r="PVH500" s="15"/>
      <c r="PVI500" s="16"/>
      <c r="PVJ500" s="16"/>
      <c r="PVK500" s="16"/>
      <c r="PVL500" s="18"/>
      <c r="PVM500" s="6"/>
      <c r="PVN500" s="15"/>
      <c r="PVO500" s="16"/>
      <c r="PVP500" s="16"/>
      <c r="PVQ500" s="16"/>
      <c r="PVR500" s="18"/>
      <c r="PVS500" s="6"/>
      <c r="PVT500" s="15"/>
      <c r="PVU500" s="16"/>
      <c r="PVV500" s="16"/>
      <c r="PVW500" s="16"/>
      <c r="PVX500" s="18"/>
      <c r="PVY500" s="6"/>
      <c r="PVZ500" s="15"/>
      <c r="PWA500" s="16"/>
      <c r="PWB500" s="16"/>
      <c r="PWC500" s="16"/>
      <c r="PWD500" s="18"/>
      <c r="PWE500" s="6"/>
      <c r="PWF500" s="15"/>
      <c r="PWG500" s="16"/>
      <c r="PWH500" s="16"/>
      <c r="PWI500" s="16"/>
      <c r="PWJ500" s="18"/>
      <c r="PWK500" s="6"/>
      <c r="PWL500" s="15"/>
      <c r="PWM500" s="16"/>
      <c r="PWN500" s="16"/>
      <c r="PWO500" s="16"/>
      <c r="PWP500" s="18"/>
      <c r="PWQ500" s="6"/>
      <c r="PWR500" s="15"/>
      <c r="PWS500" s="16"/>
      <c r="PWT500" s="16"/>
      <c r="PWU500" s="16"/>
      <c r="PWV500" s="18"/>
      <c r="PWW500" s="6"/>
      <c r="PWX500" s="15"/>
      <c r="PWY500" s="16"/>
      <c r="PWZ500" s="16"/>
      <c r="PXA500" s="16"/>
      <c r="PXB500" s="18"/>
      <c r="PXC500" s="6"/>
      <c r="PXD500" s="15"/>
      <c r="PXE500" s="16"/>
      <c r="PXF500" s="16"/>
      <c r="PXG500" s="16"/>
      <c r="PXH500" s="18"/>
      <c r="PXI500" s="6"/>
      <c r="PXJ500" s="15"/>
      <c r="PXK500" s="16"/>
      <c r="PXL500" s="16"/>
      <c r="PXM500" s="16"/>
      <c r="PXN500" s="18"/>
      <c r="PXO500" s="6"/>
      <c r="PXP500" s="15"/>
      <c r="PXQ500" s="16"/>
      <c r="PXR500" s="16"/>
      <c r="PXS500" s="16"/>
      <c r="PXT500" s="18"/>
      <c r="PXU500" s="6"/>
      <c r="PXV500" s="15"/>
      <c r="PXW500" s="16"/>
      <c r="PXX500" s="16"/>
      <c r="PXY500" s="16"/>
      <c r="PXZ500" s="18"/>
      <c r="PYA500" s="6"/>
      <c r="PYB500" s="15"/>
      <c r="PYC500" s="16"/>
      <c r="PYD500" s="16"/>
      <c r="PYE500" s="16"/>
      <c r="PYF500" s="18"/>
      <c r="PYG500" s="6"/>
      <c r="PYH500" s="15"/>
      <c r="PYI500" s="16"/>
      <c r="PYJ500" s="16"/>
      <c r="PYK500" s="16"/>
      <c r="PYL500" s="18"/>
      <c r="PYM500" s="6"/>
      <c r="PYN500" s="15"/>
      <c r="PYO500" s="16"/>
      <c r="PYP500" s="16"/>
      <c r="PYQ500" s="16"/>
      <c r="PYR500" s="18"/>
      <c r="PYS500" s="6"/>
      <c r="PYT500" s="15"/>
      <c r="PYU500" s="16"/>
      <c r="PYV500" s="16"/>
      <c r="PYW500" s="16"/>
      <c r="PYX500" s="18"/>
      <c r="PYY500" s="6"/>
      <c r="PYZ500" s="15"/>
      <c r="PZA500" s="16"/>
      <c r="PZB500" s="16"/>
      <c r="PZC500" s="16"/>
      <c r="PZD500" s="18"/>
      <c r="PZE500" s="6"/>
      <c r="PZF500" s="15"/>
      <c r="PZG500" s="16"/>
      <c r="PZH500" s="16"/>
      <c r="PZI500" s="16"/>
      <c r="PZJ500" s="18"/>
      <c r="PZK500" s="6"/>
      <c r="PZL500" s="15"/>
      <c r="PZM500" s="16"/>
      <c r="PZN500" s="16"/>
      <c r="PZO500" s="16"/>
      <c r="PZP500" s="18"/>
      <c r="PZQ500" s="6"/>
      <c r="PZR500" s="15"/>
      <c r="PZS500" s="16"/>
      <c r="PZT500" s="16"/>
      <c r="PZU500" s="16"/>
      <c r="PZV500" s="18"/>
      <c r="PZW500" s="6"/>
      <c r="PZX500" s="15"/>
      <c r="PZY500" s="16"/>
      <c r="PZZ500" s="16"/>
      <c r="QAA500" s="16"/>
      <c r="QAB500" s="18"/>
      <c r="QAC500" s="6"/>
      <c r="QAD500" s="15"/>
      <c r="QAE500" s="16"/>
      <c r="QAF500" s="16"/>
      <c r="QAG500" s="16"/>
      <c r="QAH500" s="18"/>
      <c r="QAI500" s="6"/>
      <c r="QAJ500" s="15"/>
      <c r="QAK500" s="16"/>
      <c r="QAL500" s="16"/>
      <c r="QAM500" s="16"/>
      <c r="QAN500" s="18"/>
      <c r="QAO500" s="6"/>
      <c r="QAP500" s="15"/>
      <c r="QAQ500" s="16"/>
      <c r="QAR500" s="16"/>
      <c r="QAS500" s="16"/>
      <c r="QAT500" s="18"/>
      <c r="QAU500" s="6"/>
      <c r="QAV500" s="15"/>
      <c r="QAW500" s="16"/>
      <c r="QAX500" s="16"/>
      <c r="QAY500" s="16"/>
      <c r="QAZ500" s="18"/>
      <c r="QBA500" s="6"/>
      <c r="QBB500" s="15"/>
      <c r="QBC500" s="16"/>
      <c r="QBD500" s="16"/>
      <c r="QBE500" s="16"/>
      <c r="QBF500" s="18"/>
      <c r="QBG500" s="6"/>
      <c r="QBH500" s="15"/>
      <c r="QBI500" s="16"/>
      <c r="QBJ500" s="16"/>
      <c r="QBK500" s="16"/>
      <c r="QBL500" s="18"/>
      <c r="QBM500" s="6"/>
      <c r="QBN500" s="15"/>
      <c r="QBO500" s="16"/>
      <c r="QBP500" s="16"/>
      <c r="QBQ500" s="16"/>
      <c r="QBR500" s="18"/>
      <c r="QBS500" s="6"/>
      <c r="QBT500" s="15"/>
      <c r="QBU500" s="16"/>
      <c r="QBV500" s="16"/>
      <c r="QBW500" s="16"/>
      <c r="QBX500" s="18"/>
      <c r="QBY500" s="6"/>
      <c r="QBZ500" s="15"/>
      <c r="QCA500" s="16"/>
      <c r="QCB500" s="16"/>
      <c r="QCC500" s="16"/>
      <c r="QCD500" s="18"/>
      <c r="QCE500" s="6"/>
      <c r="QCF500" s="15"/>
      <c r="QCG500" s="16"/>
      <c r="QCH500" s="16"/>
      <c r="QCI500" s="16"/>
      <c r="QCJ500" s="18"/>
      <c r="QCK500" s="6"/>
      <c r="QCL500" s="15"/>
      <c r="QCM500" s="16"/>
      <c r="QCN500" s="16"/>
      <c r="QCO500" s="16"/>
      <c r="QCP500" s="18"/>
      <c r="QCQ500" s="6"/>
      <c r="QCR500" s="15"/>
      <c r="QCS500" s="16"/>
      <c r="QCT500" s="16"/>
      <c r="QCU500" s="16"/>
      <c r="QCV500" s="18"/>
      <c r="QCW500" s="6"/>
      <c r="QCX500" s="15"/>
      <c r="QCY500" s="16"/>
      <c r="QCZ500" s="16"/>
      <c r="QDA500" s="16"/>
      <c r="QDB500" s="18"/>
      <c r="QDC500" s="6"/>
      <c r="QDD500" s="15"/>
      <c r="QDE500" s="16"/>
      <c r="QDF500" s="16"/>
      <c r="QDG500" s="16"/>
      <c r="QDH500" s="18"/>
      <c r="QDI500" s="6"/>
      <c r="QDJ500" s="15"/>
      <c r="QDK500" s="16"/>
      <c r="QDL500" s="16"/>
      <c r="QDM500" s="16"/>
      <c r="QDN500" s="18"/>
      <c r="QDO500" s="6"/>
      <c r="QDP500" s="15"/>
      <c r="QDQ500" s="16"/>
      <c r="QDR500" s="16"/>
      <c r="QDS500" s="16"/>
      <c r="QDT500" s="18"/>
      <c r="QDU500" s="6"/>
      <c r="QDV500" s="15"/>
      <c r="QDW500" s="16"/>
      <c r="QDX500" s="16"/>
      <c r="QDY500" s="16"/>
      <c r="QDZ500" s="18"/>
      <c r="QEA500" s="6"/>
      <c r="QEB500" s="15"/>
      <c r="QEC500" s="16"/>
      <c r="QED500" s="16"/>
      <c r="QEE500" s="16"/>
      <c r="QEF500" s="18"/>
      <c r="QEG500" s="6"/>
      <c r="QEH500" s="15"/>
      <c r="QEI500" s="16"/>
      <c r="QEJ500" s="16"/>
      <c r="QEK500" s="16"/>
      <c r="QEL500" s="18"/>
      <c r="QEM500" s="6"/>
      <c r="QEN500" s="15"/>
      <c r="QEO500" s="16"/>
      <c r="QEP500" s="16"/>
      <c r="QEQ500" s="16"/>
      <c r="QER500" s="18"/>
      <c r="QES500" s="6"/>
      <c r="QET500" s="15"/>
      <c r="QEU500" s="16"/>
      <c r="QEV500" s="16"/>
      <c r="QEW500" s="16"/>
      <c r="QEX500" s="18"/>
      <c r="QEY500" s="6"/>
      <c r="QEZ500" s="15"/>
      <c r="QFA500" s="16"/>
      <c r="QFB500" s="16"/>
      <c r="QFC500" s="16"/>
      <c r="QFD500" s="18"/>
      <c r="QFE500" s="6"/>
      <c r="QFF500" s="15"/>
      <c r="QFG500" s="16"/>
      <c r="QFH500" s="16"/>
      <c r="QFI500" s="16"/>
      <c r="QFJ500" s="18"/>
      <c r="QFK500" s="6"/>
      <c r="QFL500" s="15"/>
      <c r="QFM500" s="16"/>
      <c r="QFN500" s="16"/>
      <c r="QFO500" s="16"/>
      <c r="QFP500" s="18"/>
      <c r="QFQ500" s="6"/>
      <c r="QFR500" s="15"/>
      <c r="QFS500" s="16"/>
      <c r="QFT500" s="16"/>
      <c r="QFU500" s="16"/>
      <c r="QFV500" s="18"/>
      <c r="QFW500" s="6"/>
      <c r="QFX500" s="15"/>
      <c r="QFY500" s="16"/>
      <c r="QFZ500" s="16"/>
      <c r="QGA500" s="16"/>
      <c r="QGB500" s="18"/>
      <c r="QGC500" s="6"/>
      <c r="QGD500" s="15"/>
      <c r="QGE500" s="16"/>
      <c r="QGF500" s="16"/>
      <c r="QGG500" s="16"/>
      <c r="QGH500" s="18"/>
      <c r="QGI500" s="6"/>
      <c r="QGJ500" s="15"/>
      <c r="QGK500" s="16"/>
      <c r="QGL500" s="16"/>
      <c r="QGM500" s="16"/>
      <c r="QGN500" s="18"/>
      <c r="QGO500" s="6"/>
      <c r="QGP500" s="15"/>
      <c r="QGQ500" s="16"/>
      <c r="QGR500" s="16"/>
      <c r="QGS500" s="16"/>
      <c r="QGT500" s="18"/>
      <c r="QGU500" s="6"/>
      <c r="QGV500" s="15"/>
      <c r="QGW500" s="16"/>
      <c r="QGX500" s="16"/>
      <c r="QGY500" s="16"/>
      <c r="QGZ500" s="18"/>
      <c r="QHA500" s="6"/>
      <c r="QHB500" s="15"/>
      <c r="QHC500" s="16"/>
      <c r="QHD500" s="16"/>
      <c r="QHE500" s="16"/>
      <c r="QHF500" s="18"/>
      <c r="QHG500" s="6"/>
      <c r="QHH500" s="15"/>
      <c r="QHI500" s="16"/>
      <c r="QHJ500" s="16"/>
      <c r="QHK500" s="16"/>
      <c r="QHL500" s="18"/>
      <c r="QHM500" s="6"/>
      <c r="QHN500" s="15"/>
      <c r="QHO500" s="16"/>
      <c r="QHP500" s="16"/>
      <c r="QHQ500" s="16"/>
      <c r="QHR500" s="18"/>
      <c r="QHS500" s="6"/>
      <c r="QHT500" s="15"/>
      <c r="QHU500" s="16"/>
      <c r="QHV500" s="16"/>
      <c r="QHW500" s="16"/>
      <c r="QHX500" s="18"/>
      <c r="QHY500" s="6"/>
      <c r="QHZ500" s="15"/>
      <c r="QIA500" s="16"/>
      <c r="QIB500" s="16"/>
      <c r="QIC500" s="16"/>
      <c r="QID500" s="18"/>
      <c r="QIE500" s="6"/>
      <c r="QIF500" s="15"/>
      <c r="QIG500" s="16"/>
      <c r="QIH500" s="16"/>
      <c r="QII500" s="16"/>
      <c r="QIJ500" s="18"/>
      <c r="QIK500" s="6"/>
      <c r="QIL500" s="15"/>
      <c r="QIM500" s="16"/>
      <c r="QIN500" s="16"/>
      <c r="QIO500" s="16"/>
      <c r="QIP500" s="18"/>
      <c r="QIQ500" s="6"/>
      <c r="QIR500" s="15"/>
      <c r="QIS500" s="16"/>
      <c r="QIT500" s="16"/>
      <c r="QIU500" s="16"/>
      <c r="QIV500" s="18"/>
      <c r="QIW500" s="6"/>
      <c r="QIX500" s="15"/>
      <c r="QIY500" s="16"/>
      <c r="QIZ500" s="16"/>
      <c r="QJA500" s="16"/>
      <c r="QJB500" s="18"/>
      <c r="QJC500" s="6"/>
      <c r="QJD500" s="15"/>
      <c r="QJE500" s="16"/>
      <c r="QJF500" s="16"/>
      <c r="QJG500" s="16"/>
      <c r="QJH500" s="18"/>
      <c r="QJI500" s="6"/>
      <c r="QJJ500" s="15"/>
      <c r="QJK500" s="16"/>
      <c r="QJL500" s="16"/>
      <c r="QJM500" s="16"/>
      <c r="QJN500" s="18"/>
      <c r="QJO500" s="6"/>
      <c r="QJP500" s="15"/>
      <c r="QJQ500" s="16"/>
      <c r="QJR500" s="16"/>
      <c r="QJS500" s="16"/>
      <c r="QJT500" s="18"/>
      <c r="QJU500" s="6"/>
      <c r="QJV500" s="15"/>
      <c r="QJW500" s="16"/>
      <c r="QJX500" s="16"/>
      <c r="QJY500" s="16"/>
      <c r="QJZ500" s="18"/>
      <c r="QKA500" s="6"/>
      <c r="QKB500" s="15"/>
      <c r="QKC500" s="16"/>
      <c r="QKD500" s="16"/>
      <c r="QKE500" s="16"/>
      <c r="QKF500" s="18"/>
      <c r="QKG500" s="6"/>
      <c r="QKH500" s="15"/>
      <c r="QKI500" s="16"/>
      <c r="QKJ500" s="16"/>
      <c r="QKK500" s="16"/>
      <c r="QKL500" s="18"/>
      <c r="QKM500" s="6"/>
      <c r="QKN500" s="15"/>
      <c r="QKO500" s="16"/>
      <c r="QKP500" s="16"/>
      <c r="QKQ500" s="16"/>
      <c r="QKR500" s="18"/>
      <c r="QKS500" s="6"/>
      <c r="QKT500" s="15"/>
      <c r="QKU500" s="16"/>
      <c r="QKV500" s="16"/>
      <c r="QKW500" s="16"/>
      <c r="QKX500" s="18"/>
      <c r="QKY500" s="6"/>
      <c r="QKZ500" s="15"/>
      <c r="QLA500" s="16"/>
      <c r="QLB500" s="16"/>
      <c r="QLC500" s="16"/>
      <c r="QLD500" s="18"/>
      <c r="QLE500" s="6"/>
      <c r="QLF500" s="15"/>
      <c r="QLG500" s="16"/>
      <c r="QLH500" s="16"/>
      <c r="QLI500" s="16"/>
      <c r="QLJ500" s="18"/>
      <c r="QLK500" s="6"/>
      <c r="QLL500" s="15"/>
      <c r="QLM500" s="16"/>
      <c r="QLN500" s="16"/>
      <c r="QLO500" s="16"/>
      <c r="QLP500" s="18"/>
      <c r="QLQ500" s="6"/>
      <c r="QLR500" s="15"/>
      <c r="QLS500" s="16"/>
      <c r="QLT500" s="16"/>
      <c r="QLU500" s="16"/>
      <c r="QLV500" s="18"/>
      <c r="QLW500" s="6"/>
      <c r="QLX500" s="15"/>
      <c r="QLY500" s="16"/>
      <c r="QLZ500" s="16"/>
      <c r="QMA500" s="16"/>
      <c r="QMB500" s="18"/>
      <c r="QMC500" s="6"/>
      <c r="QMD500" s="15"/>
      <c r="QME500" s="16"/>
      <c r="QMF500" s="16"/>
      <c r="QMG500" s="16"/>
      <c r="QMH500" s="18"/>
      <c r="QMI500" s="6"/>
      <c r="QMJ500" s="15"/>
      <c r="QMK500" s="16"/>
      <c r="QML500" s="16"/>
      <c r="QMM500" s="16"/>
      <c r="QMN500" s="18"/>
      <c r="QMO500" s="6"/>
      <c r="QMP500" s="15"/>
      <c r="QMQ500" s="16"/>
      <c r="QMR500" s="16"/>
      <c r="QMS500" s="16"/>
      <c r="QMT500" s="18"/>
      <c r="QMU500" s="6"/>
      <c r="QMV500" s="15"/>
      <c r="QMW500" s="16"/>
      <c r="QMX500" s="16"/>
      <c r="QMY500" s="16"/>
      <c r="QMZ500" s="18"/>
      <c r="QNA500" s="6"/>
      <c r="QNB500" s="15"/>
      <c r="QNC500" s="16"/>
      <c r="QND500" s="16"/>
      <c r="QNE500" s="16"/>
      <c r="QNF500" s="18"/>
      <c r="QNG500" s="6"/>
      <c r="QNH500" s="15"/>
      <c r="QNI500" s="16"/>
      <c r="QNJ500" s="16"/>
      <c r="QNK500" s="16"/>
      <c r="QNL500" s="18"/>
      <c r="QNM500" s="6"/>
      <c r="QNN500" s="15"/>
      <c r="QNO500" s="16"/>
      <c r="QNP500" s="16"/>
      <c r="QNQ500" s="16"/>
      <c r="QNR500" s="18"/>
      <c r="QNS500" s="6"/>
      <c r="QNT500" s="15"/>
      <c r="QNU500" s="16"/>
      <c r="QNV500" s="16"/>
      <c r="QNW500" s="16"/>
      <c r="QNX500" s="18"/>
      <c r="QNY500" s="6"/>
      <c r="QNZ500" s="15"/>
      <c r="QOA500" s="16"/>
      <c r="QOB500" s="16"/>
      <c r="QOC500" s="16"/>
      <c r="QOD500" s="18"/>
      <c r="QOE500" s="6"/>
      <c r="QOF500" s="15"/>
      <c r="QOG500" s="16"/>
      <c r="QOH500" s="16"/>
      <c r="QOI500" s="16"/>
      <c r="QOJ500" s="18"/>
      <c r="QOK500" s="6"/>
      <c r="QOL500" s="15"/>
      <c r="QOM500" s="16"/>
      <c r="QON500" s="16"/>
      <c r="QOO500" s="16"/>
      <c r="QOP500" s="18"/>
      <c r="QOQ500" s="6"/>
      <c r="QOR500" s="15"/>
      <c r="QOS500" s="16"/>
      <c r="QOT500" s="16"/>
      <c r="QOU500" s="16"/>
      <c r="QOV500" s="18"/>
      <c r="QOW500" s="6"/>
      <c r="QOX500" s="15"/>
      <c r="QOY500" s="16"/>
      <c r="QOZ500" s="16"/>
      <c r="QPA500" s="16"/>
      <c r="QPB500" s="18"/>
      <c r="QPC500" s="6"/>
      <c r="QPD500" s="15"/>
      <c r="QPE500" s="16"/>
      <c r="QPF500" s="16"/>
      <c r="QPG500" s="16"/>
      <c r="QPH500" s="18"/>
      <c r="QPI500" s="6"/>
      <c r="QPJ500" s="15"/>
      <c r="QPK500" s="16"/>
      <c r="QPL500" s="16"/>
      <c r="QPM500" s="16"/>
      <c r="QPN500" s="18"/>
      <c r="QPO500" s="6"/>
      <c r="QPP500" s="15"/>
      <c r="QPQ500" s="16"/>
      <c r="QPR500" s="16"/>
      <c r="QPS500" s="16"/>
      <c r="QPT500" s="18"/>
      <c r="QPU500" s="6"/>
      <c r="QPV500" s="15"/>
      <c r="QPW500" s="16"/>
      <c r="QPX500" s="16"/>
      <c r="QPY500" s="16"/>
      <c r="QPZ500" s="18"/>
      <c r="QQA500" s="6"/>
      <c r="QQB500" s="15"/>
      <c r="QQC500" s="16"/>
      <c r="QQD500" s="16"/>
      <c r="QQE500" s="16"/>
      <c r="QQF500" s="18"/>
      <c r="QQG500" s="6"/>
      <c r="QQH500" s="15"/>
      <c r="QQI500" s="16"/>
      <c r="QQJ500" s="16"/>
      <c r="QQK500" s="16"/>
      <c r="QQL500" s="18"/>
      <c r="QQM500" s="6"/>
      <c r="QQN500" s="15"/>
      <c r="QQO500" s="16"/>
      <c r="QQP500" s="16"/>
      <c r="QQQ500" s="16"/>
      <c r="QQR500" s="18"/>
      <c r="QQS500" s="6"/>
      <c r="QQT500" s="15"/>
      <c r="QQU500" s="16"/>
      <c r="QQV500" s="16"/>
      <c r="QQW500" s="16"/>
      <c r="QQX500" s="18"/>
      <c r="QQY500" s="6"/>
      <c r="QQZ500" s="15"/>
      <c r="QRA500" s="16"/>
      <c r="QRB500" s="16"/>
      <c r="QRC500" s="16"/>
      <c r="QRD500" s="18"/>
      <c r="QRE500" s="6"/>
      <c r="QRF500" s="15"/>
      <c r="QRG500" s="16"/>
      <c r="QRH500" s="16"/>
      <c r="QRI500" s="16"/>
      <c r="QRJ500" s="18"/>
      <c r="QRK500" s="6"/>
      <c r="QRL500" s="15"/>
      <c r="QRM500" s="16"/>
      <c r="QRN500" s="16"/>
      <c r="QRO500" s="16"/>
      <c r="QRP500" s="18"/>
      <c r="QRQ500" s="6"/>
      <c r="QRR500" s="15"/>
      <c r="QRS500" s="16"/>
      <c r="QRT500" s="16"/>
      <c r="QRU500" s="16"/>
      <c r="QRV500" s="18"/>
      <c r="QRW500" s="6"/>
      <c r="QRX500" s="15"/>
      <c r="QRY500" s="16"/>
      <c r="QRZ500" s="16"/>
      <c r="QSA500" s="16"/>
      <c r="QSB500" s="18"/>
      <c r="QSC500" s="6"/>
      <c r="QSD500" s="15"/>
      <c r="QSE500" s="16"/>
      <c r="QSF500" s="16"/>
      <c r="QSG500" s="16"/>
      <c r="QSH500" s="18"/>
      <c r="QSI500" s="6"/>
      <c r="QSJ500" s="15"/>
      <c r="QSK500" s="16"/>
      <c r="QSL500" s="16"/>
      <c r="QSM500" s="16"/>
      <c r="QSN500" s="18"/>
      <c r="QSO500" s="6"/>
      <c r="QSP500" s="15"/>
      <c r="QSQ500" s="16"/>
      <c r="QSR500" s="16"/>
      <c r="QSS500" s="16"/>
      <c r="QST500" s="18"/>
      <c r="QSU500" s="6"/>
      <c r="QSV500" s="15"/>
      <c r="QSW500" s="16"/>
      <c r="QSX500" s="16"/>
      <c r="QSY500" s="16"/>
      <c r="QSZ500" s="18"/>
      <c r="QTA500" s="6"/>
      <c r="QTB500" s="15"/>
      <c r="QTC500" s="16"/>
      <c r="QTD500" s="16"/>
      <c r="QTE500" s="16"/>
      <c r="QTF500" s="18"/>
      <c r="QTG500" s="6"/>
      <c r="QTH500" s="15"/>
      <c r="QTI500" s="16"/>
      <c r="QTJ500" s="16"/>
      <c r="QTK500" s="16"/>
      <c r="QTL500" s="18"/>
      <c r="QTM500" s="6"/>
      <c r="QTN500" s="15"/>
      <c r="QTO500" s="16"/>
      <c r="QTP500" s="16"/>
      <c r="QTQ500" s="16"/>
      <c r="QTR500" s="18"/>
      <c r="QTS500" s="6"/>
      <c r="QTT500" s="15"/>
      <c r="QTU500" s="16"/>
      <c r="QTV500" s="16"/>
      <c r="QTW500" s="16"/>
      <c r="QTX500" s="18"/>
      <c r="QTY500" s="6"/>
      <c r="QTZ500" s="15"/>
      <c r="QUA500" s="16"/>
      <c r="QUB500" s="16"/>
      <c r="QUC500" s="16"/>
      <c r="QUD500" s="18"/>
      <c r="QUE500" s="6"/>
      <c r="QUF500" s="15"/>
      <c r="QUG500" s="16"/>
      <c r="QUH500" s="16"/>
      <c r="QUI500" s="16"/>
      <c r="QUJ500" s="18"/>
      <c r="QUK500" s="6"/>
      <c r="QUL500" s="15"/>
      <c r="QUM500" s="16"/>
      <c r="QUN500" s="16"/>
      <c r="QUO500" s="16"/>
      <c r="QUP500" s="18"/>
      <c r="QUQ500" s="6"/>
      <c r="QUR500" s="15"/>
      <c r="QUS500" s="16"/>
      <c r="QUT500" s="16"/>
      <c r="QUU500" s="16"/>
      <c r="QUV500" s="18"/>
      <c r="QUW500" s="6"/>
      <c r="QUX500" s="15"/>
      <c r="QUY500" s="16"/>
      <c r="QUZ500" s="16"/>
      <c r="QVA500" s="16"/>
      <c r="QVB500" s="18"/>
      <c r="QVC500" s="6"/>
      <c r="QVD500" s="15"/>
      <c r="QVE500" s="16"/>
      <c r="QVF500" s="16"/>
      <c r="QVG500" s="16"/>
      <c r="QVH500" s="18"/>
      <c r="QVI500" s="6"/>
      <c r="QVJ500" s="15"/>
      <c r="QVK500" s="16"/>
      <c r="QVL500" s="16"/>
      <c r="QVM500" s="16"/>
      <c r="QVN500" s="18"/>
      <c r="QVO500" s="6"/>
      <c r="QVP500" s="15"/>
      <c r="QVQ500" s="16"/>
      <c r="QVR500" s="16"/>
      <c r="QVS500" s="16"/>
      <c r="QVT500" s="18"/>
      <c r="QVU500" s="6"/>
      <c r="QVV500" s="15"/>
      <c r="QVW500" s="16"/>
      <c r="QVX500" s="16"/>
      <c r="QVY500" s="16"/>
      <c r="QVZ500" s="18"/>
      <c r="QWA500" s="6"/>
      <c r="QWB500" s="15"/>
      <c r="QWC500" s="16"/>
      <c r="QWD500" s="16"/>
      <c r="QWE500" s="16"/>
      <c r="QWF500" s="18"/>
      <c r="QWG500" s="6"/>
      <c r="QWH500" s="15"/>
      <c r="QWI500" s="16"/>
      <c r="QWJ500" s="16"/>
      <c r="QWK500" s="16"/>
      <c r="QWL500" s="18"/>
      <c r="QWM500" s="6"/>
      <c r="QWN500" s="15"/>
      <c r="QWO500" s="16"/>
      <c r="QWP500" s="16"/>
      <c r="QWQ500" s="16"/>
      <c r="QWR500" s="18"/>
      <c r="QWS500" s="6"/>
      <c r="QWT500" s="15"/>
      <c r="QWU500" s="16"/>
      <c r="QWV500" s="16"/>
      <c r="QWW500" s="16"/>
      <c r="QWX500" s="18"/>
      <c r="QWY500" s="6"/>
      <c r="QWZ500" s="15"/>
      <c r="QXA500" s="16"/>
      <c r="QXB500" s="16"/>
      <c r="QXC500" s="16"/>
      <c r="QXD500" s="18"/>
      <c r="QXE500" s="6"/>
      <c r="QXF500" s="15"/>
      <c r="QXG500" s="16"/>
      <c r="QXH500" s="16"/>
      <c r="QXI500" s="16"/>
      <c r="QXJ500" s="18"/>
      <c r="QXK500" s="6"/>
      <c r="QXL500" s="15"/>
      <c r="QXM500" s="16"/>
      <c r="QXN500" s="16"/>
      <c r="QXO500" s="16"/>
      <c r="QXP500" s="18"/>
      <c r="QXQ500" s="6"/>
      <c r="QXR500" s="15"/>
      <c r="QXS500" s="16"/>
      <c r="QXT500" s="16"/>
      <c r="QXU500" s="16"/>
      <c r="QXV500" s="18"/>
      <c r="QXW500" s="6"/>
      <c r="QXX500" s="15"/>
      <c r="QXY500" s="16"/>
      <c r="QXZ500" s="16"/>
      <c r="QYA500" s="16"/>
      <c r="QYB500" s="18"/>
      <c r="QYC500" s="6"/>
      <c r="QYD500" s="15"/>
      <c r="QYE500" s="16"/>
      <c r="QYF500" s="16"/>
      <c r="QYG500" s="16"/>
      <c r="QYH500" s="18"/>
      <c r="QYI500" s="6"/>
      <c r="QYJ500" s="15"/>
      <c r="QYK500" s="16"/>
      <c r="QYL500" s="16"/>
      <c r="QYM500" s="16"/>
      <c r="QYN500" s="18"/>
      <c r="QYO500" s="6"/>
      <c r="QYP500" s="15"/>
      <c r="QYQ500" s="16"/>
      <c r="QYR500" s="16"/>
      <c r="QYS500" s="16"/>
      <c r="QYT500" s="18"/>
      <c r="QYU500" s="6"/>
      <c r="QYV500" s="15"/>
      <c r="QYW500" s="16"/>
      <c r="QYX500" s="16"/>
      <c r="QYY500" s="16"/>
      <c r="QYZ500" s="18"/>
      <c r="QZA500" s="6"/>
      <c r="QZB500" s="15"/>
      <c r="QZC500" s="16"/>
      <c r="QZD500" s="16"/>
      <c r="QZE500" s="16"/>
      <c r="QZF500" s="18"/>
      <c r="QZG500" s="6"/>
      <c r="QZH500" s="15"/>
      <c r="QZI500" s="16"/>
      <c r="QZJ500" s="16"/>
      <c r="QZK500" s="16"/>
      <c r="QZL500" s="18"/>
      <c r="QZM500" s="6"/>
      <c r="QZN500" s="15"/>
      <c r="QZO500" s="16"/>
      <c r="QZP500" s="16"/>
      <c r="QZQ500" s="16"/>
      <c r="QZR500" s="18"/>
      <c r="QZS500" s="6"/>
      <c r="QZT500" s="15"/>
      <c r="QZU500" s="16"/>
      <c r="QZV500" s="16"/>
      <c r="QZW500" s="16"/>
      <c r="QZX500" s="18"/>
      <c r="QZY500" s="6"/>
      <c r="QZZ500" s="15"/>
      <c r="RAA500" s="16"/>
      <c r="RAB500" s="16"/>
      <c r="RAC500" s="16"/>
      <c r="RAD500" s="18"/>
      <c r="RAE500" s="6"/>
      <c r="RAF500" s="15"/>
      <c r="RAG500" s="16"/>
      <c r="RAH500" s="16"/>
      <c r="RAI500" s="16"/>
      <c r="RAJ500" s="18"/>
      <c r="RAK500" s="6"/>
      <c r="RAL500" s="15"/>
      <c r="RAM500" s="16"/>
      <c r="RAN500" s="16"/>
      <c r="RAO500" s="16"/>
      <c r="RAP500" s="18"/>
      <c r="RAQ500" s="6"/>
      <c r="RAR500" s="15"/>
      <c r="RAS500" s="16"/>
      <c r="RAT500" s="16"/>
      <c r="RAU500" s="16"/>
      <c r="RAV500" s="18"/>
      <c r="RAW500" s="6"/>
      <c r="RAX500" s="15"/>
      <c r="RAY500" s="16"/>
      <c r="RAZ500" s="16"/>
      <c r="RBA500" s="16"/>
      <c r="RBB500" s="18"/>
      <c r="RBC500" s="6"/>
      <c r="RBD500" s="15"/>
      <c r="RBE500" s="16"/>
      <c r="RBF500" s="16"/>
      <c r="RBG500" s="16"/>
      <c r="RBH500" s="18"/>
      <c r="RBI500" s="6"/>
      <c r="RBJ500" s="15"/>
      <c r="RBK500" s="16"/>
      <c r="RBL500" s="16"/>
      <c r="RBM500" s="16"/>
      <c r="RBN500" s="18"/>
      <c r="RBO500" s="6"/>
      <c r="RBP500" s="15"/>
      <c r="RBQ500" s="16"/>
      <c r="RBR500" s="16"/>
      <c r="RBS500" s="16"/>
      <c r="RBT500" s="18"/>
      <c r="RBU500" s="6"/>
      <c r="RBV500" s="15"/>
      <c r="RBW500" s="16"/>
      <c r="RBX500" s="16"/>
      <c r="RBY500" s="16"/>
      <c r="RBZ500" s="18"/>
      <c r="RCA500" s="6"/>
      <c r="RCB500" s="15"/>
      <c r="RCC500" s="16"/>
      <c r="RCD500" s="16"/>
      <c r="RCE500" s="16"/>
      <c r="RCF500" s="18"/>
      <c r="RCG500" s="6"/>
      <c r="RCH500" s="15"/>
      <c r="RCI500" s="16"/>
      <c r="RCJ500" s="16"/>
      <c r="RCK500" s="16"/>
      <c r="RCL500" s="18"/>
      <c r="RCM500" s="6"/>
      <c r="RCN500" s="15"/>
      <c r="RCO500" s="16"/>
      <c r="RCP500" s="16"/>
      <c r="RCQ500" s="16"/>
      <c r="RCR500" s="18"/>
      <c r="RCS500" s="6"/>
      <c r="RCT500" s="15"/>
      <c r="RCU500" s="16"/>
      <c r="RCV500" s="16"/>
      <c r="RCW500" s="16"/>
      <c r="RCX500" s="18"/>
      <c r="RCY500" s="6"/>
      <c r="RCZ500" s="15"/>
      <c r="RDA500" s="16"/>
      <c r="RDB500" s="16"/>
      <c r="RDC500" s="16"/>
      <c r="RDD500" s="18"/>
      <c r="RDE500" s="6"/>
      <c r="RDF500" s="15"/>
      <c r="RDG500" s="16"/>
      <c r="RDH500" s="16"/>
      <c r="RDI500" s="16"/>
      <c r="RDJ500" s="18"/>
      <c r="RDK500" s="6"/>
      <c r="RDL500" s="15"/>
      <c r="RDM500" s="16"/>
      <c r="RDN500" s="16"/>
      <c r="RDO500" s="16"/>
      <c r="RDP500" s="18"/>
      <c r="RDQ500" s="6"/>
      <c r="RDR500" s="15"/>
      <c r="RDS500" s="16"/>
      <c r="RDT500" s="16"/>
      <c r="RDU500" s="16"/>
      <c r="RDV500" s="18"/>
      <c r="RDW500" s="6"/>
      <c r="RDX500" s="15"/>
      <c r="RDY500" s="16"/>
      <c r="RDZ500" s="16"/>
      <c r="REA500" s="16"/>
      <c r="REB500" s="18"/>
      <c r="REC500" s="6"/>
      <c r="RED500" s="15"/>
      <c r="REE500" s="16"/>
      <c r="REF500" s="16"/>
      <c r="REG500" s="16"/>
      <c r="REH500" s="18"/>
      <c r="REI500" s="6"/>
      <c r="REJ500" s="15"/>
      <c r="REK500" s="16"/>
      <c r="REL500" s="16"/>
      <c r="REM500" s="16"/>
      <c r="REN500" s="18"/>
      <c r="REO500" s="6"/>
      <c r="REP500" s="15"/>
      <c r="REQ500" s="16"/>
      <c r="RER500" s="16"/>
      <c r="RES500" s="16"/>
      <c r="RET500" s="18"/>
      <c r="REU500" s="6"/>
      <c r="REV500" s="15"/>
      <c r="REW500" s="16"/>
      <c r="REX500" s="16"/>
      <c r="REY500" s="16"/>
      <c r="REZ500" s="18"/>
      <c r="RFA500" s="6"/>
      <c r="RFB500" s="15"/>
      <c r="RFC500" s="16"/>
      <c r="RFD500" s="16"/>
      <c r="RFE500" s="16"/>
      <c r="RFF500" s="18"/>
      <c r="RFG500" s="6"/>
      <c r="RFH500" s="15"/>
      <c r="RFI500" s="16"/>
      <c r="RFJ500" s="16"/>
      <c r="RFK500" s="16"/>
      <c r="RFL500" s="18"/>
      <c r="RFM500" s="6"/>
      <c r="RFN500" s="15"/>
      <c r="RFO500" s="16"/>
      <c r="RFP500" s="16"/>
      <c r="RFQ500" s="16"/>
      <c r="RFR500" s="18"/>
      <c r="RFS500" s="6"/>
      <c r="RFT500" s="15"/>
      <c r="RFU500" s="16"/>
      <c r="RFV500" s="16"/>
      <c r="RFW500" s="16"/>
      <c r="RFX500" s="18"/>
      <c r="RFY500" s="6"/>
      <c r="RFZ500" s="15"/>
      <c r="RGA500" s="16"/>
      <c r="RGB500" s="16"/>
      <c r="RGC500" s="16"/>
      <c r="RGD500" s="18"/>
      <c r="RGE500" s="6"/>
      <c r="RGF500" s="15"/>
      <c r="RGG500" s="16"/>
      <c r="RGH500" s="16"/>
      <c r="RGI500" s="16"/>
      <c r="RGJ500" s="18"/>
      <c r="RGK500" s="6"/>
      <c r="RGL500" s="15"/>
      <c r="RGM500" s="16"/>
      <c r="RGN500" s="16"/>
      <c r="RGO500" s="16"/>
      <c r="RGP500" s="18"/>
      <c r="RGQ500" s="6"/>
      <c r="RGR500" s="15"/>
      <c r="RGS500" s="16"/>
      <c r="RGT500" s="16"/>
      <c r="RGU500" s="16"/>
      <c r="RGV500" s="18"/>
      <c r="RGW500" s="6"/>
      <c r="RGX500" s="15"/>
      <c r="RGY500" s="16"/>
      <c r="RGZ500" s="16"/>
      <c r="RHA500" s="16"/>
      <c r="RHB500" s="18"/>
      <c r="RHC500" s="6"/>
      <c r="RHD500" s="15"/>
      <c r="RHE500" s="16"/>
      <c r="RHF500" s="16"/>
      <c r="RHG500" s="16"/>
      <c r="RHH500" s="18"/>
      <c r="RHI500" s="6"/>
      <c r="RHJ500" s="15"/>
      <c r="RHK500" s="16"/>
      <c r="RHL500" s="16"/>
      <c r="RHM500" s="16"/>
      <c r="RHN500" s="18"/>
      <c r="RHO500" s="6"/>
      <c r="RHP500" s="15"/>
      <c r="RHQ500" s="16"/>
      <c r="RHR500" s="16"/>
      <c r="RHS500" s="16"/>
      <c r="RHT500" s="18"/>
      <c r="RHU500" s="6"/>
      <c r="RHV500" s="15"/>
      <c r="RHW500" s="16"/>
      <c r="RHX500" s="16"/>
      <c r="RHY500" s="16"/>
      <c r="RHZ500" s="18"/>
      <c r="RIA500" s="6"/>
      <c r="RIB500" s="15"/>
      <c r="RIC500" s="16"/>
      <c r="RID500" s="16"/>
      <c r="RIE500" s="16"/>
      <c r="RIF500" s="18"/>
      <c r="RIG500" s="6"/>
      <c r="RIH500" s="15"/>
      <c r="RII500" s="16"/>
      <c r="RIJ500" s="16"/>
      <c r="RIK500" s="16"/>
      <c r="RIL500" s="18"/>
      <c r="RIM500" s="6"/>
      <c r="RIN500" s="15"/>
      <c r="RIO500" s="16"/>
      <c r="RIP500" s="16"/>
      <c r="RIQ500" s="16"/>
      <c r="RIR500" s="18"/>
      <c r="RIS500" s="6"/>
      <c r="RIT500" s="15"/>
      <c r="RIU500" s="16"/>
      <c r="RIV500" s="16"/>
      <c r="RIW500" s="16"/>
      <c r="RIX500" s="18"/>
      <c r="RIY500" s="6"/>
      <c r="RIZ500" s="15"/>
      <c r="RJA500" s="16"/>
      <c r="RJB500" s="16"/>
      <c r="RJC500" s="16"/>
      <c r="RJD500" s="18"/>
      <c r="RJE500" s="6"/>
      <c r="RJF500" s="15"/>
      <c r="RJG500" s="16"/>
      <c r="RJH500" s="16"/>
      <c r="RJI500" s="16"/>
      <c r="RJJ500" s="18"/>
      <c r="RJK500" s="6"/>
      <c r="RJL500" s="15"/>
      <c r="RJM500" s="16"/>
      <c r="RJN500" s="16"/>
      <c r="RJO500" s="16"/>
      <c r="RJP500" s="18"/>
      <c r="RJQ500" s="6"/>
      <c r="RJR500" s="15"/>
      <c r="RJS500" s="16"/>
      <c r="RJT500" s="16"/>
      <c r="RJU500" s="16"/>
      <c r="RJV500" s="18"/>
      <c r="RJW500" s="6"/>
      <c r="RJX500" s="15"/>
      <c r="RJY500" s="16"/>
      <c r="RJZ500" s="16"/>
      <c r="RKA500" s="16"/>
      <c r="RKB500" s="18"/>
      <c r="RKC500" s="6"/>
      <c r="RKD500" s="15"/>
      <c r="RKE500" s="16"/>
      <c r="RKF500" s="16"/>
      <c r="RKG500" s="16"/>
      <c r="RKH500" s="18"/>
      <c r="RKI500" s="6"/>
      <c r="RKJ500" s="15"/>
      <c r="RKK500" s="16"/>
      <c r="RKL500" s="16"/>
      <c r="RKM500" s="16"/>
      <c r="RKN500" s="18"/>
      <c r="RKO500" s="6"/>
      <c r="RKP500" s="15"/>
      <c r="RKQ500" s="16"/>
      <c r="RKR500" s="16"/>
      <c r="RKS500" s="16"/>
      <c r="RKT500" s="18"/>
      <c r="RKU500" s="6"/>
      <c r="RKV500" s="15"/>
      <c r="RKW500" s="16"/>
      <c r="RKX500" s="16"/>
      <c r="RKY500" s="16"/>
      <c r="RKZ500" s="18"/>
      <c r="RLA500" s="6"/>
      <c r="RLB500" s="15"/>
      <c r="RLC500" s="16"/>
      <c r="RLD500" s="16"/>
      <c r="RLE500" s="16"/>
      <c r="RLF500" s="18"/>
      <c r="RLG500" s="6"/>
      <c r="RLH500" s="15"/>
      <c r="RLI500" s="16"/>
      <c r="RLJ500" s="16"/>
      <c r="RLK500" s="16"/>
      <c r="RLL500" s="18"/>
      <c r="RLM500" s="6"/>
      <c r="RLN500" s="15"/>
      <c r="RLO500" s="16"/>
      <c r="RLP500" s="16"/>
      <c r="RLQ500" s="16"/>
      <c r="RLR500" s="18"/>
      <c r="RLS500" s="6"/>
      <c r="RLT500" s="15"/>
      <c r="RLU500" s="16"/>
      <c r="RLV500" s="16"/>
      <c r="RLW500" s="16"/>
      <c r="RLX500" s="18"/>
      <c r="RLY500" s="6"/>
      <c r="RLZ500" s="15"/>
      <c r="RMA500" s="16"/>
      <c r="RMB500" s="16"/>
      <c r="RMC500" s="16"/>
      <c r="RMD500" s="18"/>
      <c r="RME500" s="6"/>
      <c r="RMF500" s="15"/>
      <c r="RMG500" s="16"/>
      <c r="RMH500" s="16"/>
      <c r="RMI500" s="16"/>
      <c r="RMJ500" s="18"/>
      <c r="RMK500" s="6"/>
      <c r="RML500" s="15"/>
      <c r="RMM500" s="16"/>
      <c r="RMN500" s="16"/>
      <c r="RMO500" s="16"/>
      <c r="RMP500" s="18"/>
      <c r="RMQ500" s="6"/>
      <c r="RMR500" s="15"/>
      <c r="RMS500" s="16"/>
      <c r="RMT500" s="16"/>
      <c r="RMU500" s="16"/>
      <c r="RMV500" s="18"/>
      <c r="RMW500" s="6"/>
      <c r="RMX500" s="15"/>
      <c r="RMY500" s="16"/>
      <c r="RMZ500" s="16"/>
      <c r="RNA500" s="16"/>
      <c r="RNB500" s="18"/>
      <c r="RNC500" s="6"/>
      <c r="RND500" s="15"/>
      <c r="RNE500" s="16"/>
      <c r="RNF500" s="16"/>
      <c r="RNG500" s="16"/>
      <c r="RNH500" s="18"/>
      <c r="RNI500" s="6"/>
      <c r="RNJ500" s="15"/>
      <c r="RNK500" s="16"/>
      <c r="RNL500" s="16"/>
      <c r="RNM500" s="16"/>
      <c r="RNN500" s="18"/>
      <c r="RNO500" s="6"/>
      <c r="RNP500" s="15"/>
      <c r="RNQ500" s="16"/>
      <c r="RNR500" s="16"/>
      <c r="RNS500" s="16"/>
      <c r="RNT500" s="18"/>
      <c r="RNU500" s="6"/>
      <c r="RNV500" s="15"/>
      <c r="RNW500" s="16"/>
      <c r="RNX500" s="16"/>
      <c r="RNY500" s="16"/>
      <c r="RNZ500" s="18"/>
      <c r="ROA500" s="6"/>
      <c r="ROB500" s="15"/>
      <c r="ROC500" s="16"/>
      <c r="ROD500" s="16"/>
      <c r="ROE500" s="16"/>
      <c r="ROF500" s="18"/>
      <c r="ROG500" s="6"/>
      <c r="ROH500" s="15"/>
      <c r="ROI500" s="16"/>
      <c r="ROJ500" s="16"/>
      <c r="ROK500" s="16"/>
      <c r="ROL500" s="18"/>
      <c r="ROM500" s="6"/>
      <c r="RON500" s="15"/>
      <c r="ROO500" s="16"/>
      <c r="ROP500" s="16"/>
      <c r="ROQ500" s="16"/>
      <c r="ROR500" s="18"/>
      <c r="ROS500" s="6"/>
      <c r="ROT500" s="15"/>
      <c r="ROU500" s="16"/>
      <c r="ROV500" s="16"/>
      <c r="ROW500" s="16"/>
      <c r="ROX500" s="18"/>
      <c r="ROY500" s="6"/>
      <c r="ROZ500" s="15"/>
      <c r="RPA500" s="16"/>
      <c r="RPB500" s="16"/>
      <c r="RPC500" s="16"/>
      <c r="RPD500" s="18"/>
      <c r="RPE500" s="6"/>
      <c r="RPF500" s="15"/>
      <c r="RPG500" s="16"/>
      <c r="RPH500" s="16"/>
      <c r="RPI500" s="16"/>
      <c r="RPJ500" s="18"/>
      <c r="RPK500" s="6"/>
      <c r="RPL500" s="15"/>
      <c r="RPM500" s="16"/>
      <c r="RPN500" s="16"/>
      <c r="RPO500" s="16"/>
      <c r="RPP500" s="18"/>
      <c r="RPQ500" s="6"/>
      <c r="RPR500" s="15"/>
      <c r="RPS500" s="16"/>
      <c r="RPT500" s="16"/>
      <c r="RPU500" s="16"/>
      <c r="RPV500" s="18"/>
      <c r="RPW500" s="6"/>
      <c r="RPX500" s="15"/>
      <c r="RPY500" s="16"/>
      <c r="RPZ500" s="16"/>
      <c r="RQA500" s="16"/>
      <c r="RQB500" s="18"/>
      <c r="RQC500" s="6"/>
      <c r="RQD500" s="15"/>
      <c r="RQE500" s="16"/>
      <c r="RQF500" s="16"/>
      <c r="RQG500" s="16"/>
      <c r="RQH500" s="18"/>
      <c r="RQI500" s="6"/>
      <c r="RQJ500" s="15"/>
      <c r="RQK500" s="16"/>
      <c r="RQL500" s="16"/>
      <c r="RQM500" s="16"/>
      <c r="RQN500" s="18"/>
      <c r="RQO500" s="6"/>
      <c r="RQP500" s="15"/>
      <c r="RQQ500" s="16"/>
      <c r="RQR500" s="16"/>
      <c r="RQS500" s="16"/>
      <c r="RQT500" s="18"/>
      <c r="RQU500" s="6"/>
      <c r="RQV500" s="15"/>
      <c r="RQW500" s="16"/>
      <c r="RQX500" s="16"/>
      <c r="RQY500" s="16"/>
      <c r="RQZ500" s="18"/>
      <c r="RRA500" s="6"/>
      <c r="RRB500" s="15"/>
      <c r="RRC500" s="16"/>
      <c r="RRD500" s="16"/>
      <c r="RRE500" s="16"/>
      <c r="RRF500" s="18"/>
      <c r="RRG500" s="6"/>
      <c r="RRH500" s="15"/>
      <c r="RRI500" s="16"/>
      <c r="RRJ500" s="16"/>
      <c r="RRK500" s="16"/>
      <c r="RRL500" s="18"/>
      <c r="RRM500" s="6"/>
      <c r="RRN500" s="15"/>
      <c r="RRO500" s="16"/>
      <c r="RRP500" s="16"/>
      <c r="RRQ500" s="16"/>
      <c r="RRR500" s="18"/>
      <c r="RRS500" s="6"/>
      <c r="RRT500" s="15"/>
      <c r="RRU500" s="16"/>
      <c r="RRV500" s="16"/>
      <c r="RRW500" s="16"/>
      <c r="RRX500" s="18"/>
      <c r="RRY500" s="6"/>
      <c r="RRZ500" s="15"/>
      <c r="RSA500" s="16"/>
      <c r="RSB500" s="16"/>
      <c r="RSC500" s="16"/>
      <c r="RSD500" s="18"/>
      <c r="RSE500" s="6"/>
      <c r="RSF500" s="15"/>
      <c r="RSG500" s="16"/>
      <c r="RSH500" s="16"/>
      <c r="RSI500" s="16"/>
      <c r="RSJ500" s="18"/>
      <c r="RSK500" s="6"/>
      <c r="RSL500" s="15"/>
      <c r="RSM500" s="16"/>
      <c r="RSN500" s="16"/>
      <c r="RSO500" s="16"/>
      <c r="RSP500" s="18"/>
      <c r="RSQ500" s="6"/>
      <c r="RSR500" s="15"/>
      <c r="RSS500" s="16"/>
      <c r="RST500" s="16"/>
      <c r="RSU500" s="16"/>
      <c r="RSV500" s="18"/>
      <c r="RSW500" s="6"/>
      <c r="RSX500" s="15"/>
      <c r="RSY500" s="16"/>
      <c r="RSZ500" s="16"/>
      <c r="RTA500" s="16"/>
      <c r="RTB500" s="18"/>
      <c r="RTC500" s="6"/>
      <c r="RTD500" s="15"/>
      <c r="RTE500" s="16"/>
      <c r="RTF500" s="16"/>
      <c r="RTG500" s="16"/>
      <c r="RTH500" s="18"/>
      <c r="RTI500" s="6"/>
      <c r="RTJ500" s="15"/>
      <c r="RTK500" s="16"/>
      <c r="RTL500" s="16"/>
      <c r="RTM500" s="16"/>
      <c r="RTN500" s="18"/>
      <c r="RTO500" s="6"/>
      <c r="RTP500" s="15"/>
      <c r="RTQ500" s="16"/>
      <c r="RTR500" s="16"/>
      <c r="RTS500" s="16"/>
      <c r="RTT500" s="18"/>
      <c r="RTU500" s="6"/>
      <c r="RTV500" s="15"/>
      <c r="RTW500" s="16"/>
      <c r="RTX500" s="16"/>
      <c r="RTY500" s="16"/>
      <c r="RTZ500" s="18"/>
      <c r="RUA500" s="6"/>
      <c r="RUB500" s="15"/>
      <c r="RUC500" s="16"/>
      <c r="RUD500" s="16"/>
      <c r="RUE500" s="16"/>
      <c r="RUF500" s="18"/>
      <c r="RUG500" s="6"/>
      <c r="RUH500" s="15"/>
      <c r="RUI500" s="16"/>
      <c r="RUJ500" s="16"/>
      <c r="RUK500" s="16"/>
      <c r="RUL500" s="18"/>
      <c r="RUM500" s="6"/>
      <c r="RUN500" s="15"/>
      <c r="RUO500" s="16"/>
      <c r="RUP500" s="16"/>
      <c r="RUQ500" s="16"/>
      <c r="RUR500" s="18"/>
      <c r="RUS500" s="6"/>
      <c r="RUT500" s="15"/>
      <c r="RUU500" s="16"/>
      <c r="RUV500" s="16"/>
      <c r="RUW500" s="16"/>
      <c r="RUX500" s="18"/>
      <c r="RUY500" s="6"/>
      <c r="RUZ500" s="15"/>
      <c r="RVA500" s="16"/>
      <c r="RVB500" s="16"/>
      <c r="RVC500" s="16"/>
      <c r="RVD500" s="18"/>
      <c r="RVE500" s="6"/>
      <c r="RVF500" s="15"/>
      <c r="RVG500" s="16"/>
      <c r="RVH500" s="16"/>
      <c r="RVI500" s="16"/>
      <c r="RVJ500" s="18"/>
      <c r="RVK500" s="6"/>
      <c r="RVL500" s="15"/>
      <c r="RVM500" s="16"/>
      <c r="RVN500" s="16"/>
      <c r="RVO500" s="16"/>
      <c r="RVP500" s="18"/>
      <c r="RVQ500" s="6"/>
      <c r="RVR500" s="15"/>
      <c r="RVS500" s="16"/>
      <c r="RVT500" s="16"/>
      <c r="RVU500" s="16"/>
      <c r="RVV500" s="18"/>
      <c r="RVW500" s="6"/>
      <c r="RVX500" s="15"/>
      <c r="RVY500" s="16"/>
      <c r="RVZ500" s="16"/>
      <c r="RWA500" s="16"/>
      <c r="RWB500" s="18"/>
      <c r="RWC500" s="6"/>
      <c r="RWD500" s="15"/>
      <c r="RWE500" s="16"/>
      <c r="RWF500" s="16"/>
      <c r="RWG500" s="16"/>
      <c r="RWH500" s="18"/>
      <c r="RWI500" s="6"/>
      <c r="RWJ500" s="15"/>
      <c r="RWK500" s="16"/>
      <c r="RWL500" s="16"/>
      <c r="RWM500" s="16"/>
      <c r="RWN500" s="18"/>
      <c r="RWO500" s="6"/>
      <c r="RWP500" s="15"/>
      <c r="RWQ500" s="16"/>
      <c r="RWR500" s="16"/>
      <c r="RWS500" s="16"/>
      <c r="RWT500" s="18"/>
      <c r="RWU500" s="6"/>
      <c r="RWV500" s="15"/>
      <c r="RWW500" s="16"/>
      <c r="RWX500" s="16"/>
      <c r="RWY500" s="16"/>
      <c r="RWZ500" s="18"/>
      <c r="RXA500" s="6"/>
      <c r="RXB500" s="15"/>
      <c r="RXC500" s="16"/>
      <c r="RXD500" s="16"/>
      <c r="RXE500" s="16"/>
      <c r="RXF500" s="18"/>
      <c r="RXG500" s="6"/>
      <c r="RXH500" s="15"/>
      <c r="RXI500" s="16"/>
      <c r="RXJ500" s="16"/>
      <c r="RXK500" s="16"/>
      <c r="RXL500" s="18"/>
      <c r="RXM500" s="6"/>
      <c r="RXN500" s="15"/>
      <c r="RXO500" s="16"/>
      <c r="RXP500" s="16"/>
      <c r="RXQ500" s="16"/>
      <c r="RXR500" s="18"/>
      <c r="RXS500" s="6"/>
      <c r="RXT500" s="15"/>
      <c r="RXU500" s="16"/>
      <c r="RXV500" s="16"/>
      <c r="RXW500" s="16"/>
      <c r="RXX500" s="18"/>
      <c r="RXY500" s="6"/>
      <c r="RXZ500" s="15"/>
      <c r="RYA500" s="16"/>
      <c r="RYB500" s="16"/>
      <c r="RYC500" s="16"/>
      <c r="RYD500" s="18"/>
      <c r="RYE500" s="6"/>
      <c r="RYF500" s="15"/>
      <c r="RYG500" s="16"/>
      <c r="RYH500" s="16"/>
      <c r="RYI500" s="16"/>
      <c r="RYJ500" s="18"/>
      <c r="RYK500" s="6"/>
      <c r="RYL500" s="15"/>
      <c r="RYM500" s="16"/>
      <c r="RYN500" s="16"/>
      <c r="RYO500" s="16"/>
      <c r="RYP500" s="18"/>
      <c r="RYQ500" s="6"/>
      <c r="RYR500" s="15"/>
      <c r="RYS500" s="16"/>
      <c r="RYT500" s="16"/>
      <c r="RYU500" s="16"/>
      <c r="RYV500" s="18"/>
      <c r="RYW500" s="6"/>
      <c r="RYX500" s="15"/>
      <c r="RYY500" s="16"/>
      <c r="RYZ500" s="16"/>
      <c r="RZA500" s="16"/>
      <c r="RZB500" s="18"/>
      <c r="RZC500" s="6"/>
      <c r="RZD500" s="15"/>
      <c r="RZE500" s="16"/>
      <c r="RZF500" s="16"/>
      <c r="RZG500" s="16"/>
      <c r="RZH500" s="18"/>
      <c r="RZI500" s="6"/>
      <c r="RZJ500" s="15"/>
      <c r="RZK500" s="16"/>
      <c r="RZL500" s="16"/>
      <c r="RZM500" s="16"/>
      <c r="RZN500" s="18"/>
      <c r="RZO500" s="6"/>
      <c r="RZP500" s="15"/>
      <c r="RZQ500" s="16"/>
      <c r="RZR500" s="16"/>
      <c r="RZS500" s="16"/>
      <c r="RZT500" s="18"/>
      <c r="RZU500" s="6"/>
      <c r="RZV500" s="15"/>
      <c r="RZW500" s="16"/>
      <c r="RZX500" s="16"/>
      <c r="RZY500" s="16"/>
      <c r="RZZ500" s="18"/>
      <c r="SAA500" s="6"/>
      <c r="SAB500" s="15"/>
      <c r="SAC500" s="16"/>
      <c r="SAD500" s="16"/>
      <c r="SAE500" s="16"/>
      <c r="SAF500" s="18"/>
      <c r="SAG500" s="6"/>
      <c r="SAH500" s="15"/>
      <c r="SAI500" s="16"/>
      <c r="SAJ500" s="16"/>
      <c r="SAK500" s="16"/>
      <c r="SAL500" s="18"/>
      <c r="SAM500" s="6"/>
      <c r="SAN500" s="15"/>
      <c r="SAO500" s="16"/>
      <c r="SAP500" s="16"/>
      <c r="SAQ500" s="16"/>
      <c r="SAR500" s="18"/>
      <c r="SAS500" s="6"/>
      <c r="SAT500" s="15"/>
      <c r="SAU500" s="16"/>
      <c r="SAV500" s="16"/>
      <c r="SAW500" s="16"/>
      <c r="SAX500" s="18"/>
      <c r="SAY500" s="6"/>
      <c r="SAZ500" s="15"/>
      <c r="SBA500" s="16"/>
      <c r="SBB500" s="16"/>
      <c r="SBC500" s="16"/>
      <c r="SBD500" s="18"/>
      <c r="SBE500" s="6"/>
      <c r="SBF500" s="15"/>
      <c r="SBG500" s="16"/>
      <c r="SBH500" s="16"/>
      <c r="SBI500" s="16"/>
      <c r="SBJ500" s="18"/>
      <c r="SBK500" s="6"/>
      <c r="SBL500" s="15"/>
      <c r="SBM500" s="16"/>
      <c r="SBN500" s="16"/>
      <c r="SBO500" s="16"/>
      <c r="SBP500" s="18"/>
      <c r="SBQ500" s="6"/>
      <c r="SBR500" s="15"/>
      <c r="SBS500" s="16"/>
      <c r="SBT500" s="16"/>
      <c r="SBU500" s="16"/>
      <c r="SBV500" s="18"/>
      <c r="SBW500" s="6"/>
      <c r="SBX500" s="15"/>
      <c r="SBY500" s="16"/>
      <c r="SBZ500" s="16"/>
      <c r="SCA500" s="16"/>
      <c r="SCB500" s="18"/>
      <c r="SCC500" s="6"/>
      <c r="SCD500" s="15"/>
      <c r="SCE500" s="16"/>
      <c r="SCF500" s="16"/>
      <c r="SCG500" s="16"/>
      <c r="SCH500" s="18"/>
      <c r="SCI500" s="6"/>
      <c r="SCJ500" s="15"/>
      <c r="SCK500" s="16"/>
      <c r="SCL500" s="16"/>
      <c r="SCM500" s="16"/>
      <c r="SCN500" s="18"/>
      <c r="SCO500" s="6"/>
      <c r="SCP500" s="15"/>
      <c r="SCQ500" s="16"/>
      <c r="SCR500" s="16"/>
      <c r="SCS500" s="16"/>
      <c r="SCT500" s="18"/>
      <c r="SCU500" s="6"/>
      <c r="SCV500" s="15"/>
      <c r="SCW500" s="16"/>
      <c r="SCX500" s="16"/>
      <c r="SCY500" s="16"/>
      <c r="SCZ500" s="18"/>
      <c r="SDA500" s="6"/>
      <c r="SDB500" s="15"/>
      <c r="SDC500" s="16"/>
      <c r="SDD500" s="16"/>
      <c r="SDE500" s="16"/>
      <c r="SDF500" s="18"/>
      <c r="SDG500" s="6"/>
      <c r="SDH500" s="15"/>
      <c r="SDI500" s="16"/>
      <c r="SDJ500" s="16"/>
      <c r="SDK500" s="16"/>
      <c r="SDL500" s="18"/>
      <c r="SDM500" s="6"/>
      <c r="SDN500" s="15"/>
      <c r="SDO500" s="16"/>
      <c r="SDP500" s="16"/>
      <c r="SDQ500" s="16"/>
      <c r="SDR500" s="18"/>
      <c r="SDS500" s="6"/>
      <c r="SDT500" s="15"/>
      <c r="SDU500" s="16"/>
      <c r="SDV500" s="16"/>
      <c r="SDW500" s="16"/>
      <c r="SDX500" s="18"/>
      <c r="SDY500" s="6"/>
      <c r="SDZ500" s="15"/>
      <c r="SEA500" s="16"/>
      <c r="SEB500" s="16"/>
      <c r="SEC500" s="16"/>
      <c r="SED500" s="18"/>
      <c r="SEE500" s="6"/>
      <c r="SEF500" s="15"/>
      <c r="SEG500" s="16"/>
      <c r="SEH500" s="16"/>
      <c r="SEI500" s="16"/>
      <c r="SEJ500" s="18"/>
      <c r="SEK500" s="6"/>
      <c r="SEL500" s="15"/>
      <c r="SEM500" s="16"/>
      <c r="SEN500" s="16"/>
      <c r="SEO500" s="16"/>
      <c r="SEP500" s="18"/>
      <c r="SEQ500" s="6"/>
      <c r="SER500" s="15"/>
      <c r="SES500" s="16"/>
      <c r="SET500" s="16"/>
      <c r="SEU500" s="16"/>
      <c r="SEV500" s="18"/>
      <c r="SEW500" s="6"/>
      <c r="SEX500" s="15"/>
      <c r="SEY500" s="16"/>
      <c r="SEZ500" s="16"/>
      <c r="SFA500" s="16"/>
      <c r="SFB500" s="18"/>
      <c r="SFC500" s="6"/>
      <c r="SFD500" s="15"/>
      <c r="SFE500" s="16"/>
      <c r="SFF500" s="16"/>
      <c r="SFG500" s="16"/>
      <c r="SFH500" s="18"/>
      <c r="SFI500" s="6"/>
      <c r="SFJ500" s="15"/>
      <c r="SFK500" s="16"/>
      <c r="SFL500" s="16"/>
      <c r="SFM500" s="16"/>
      <c r="SFN500" s="18"/>
      <c r="SFO500" s="6"/>
      <c r="SFP500" s="15"/>
      <c r="SFQ500" s="16"/>
      <c r="SFR500" s="16"/>
      <c r="SFS500" s="16"/>
      <c r="SFT500" s="18"/>
      <c r="SFU500" s="6"/>
      <c r="SFV500" s="15"/>
      <c r="SFW500" s="16"/>
      <c r="SFX500" s="16"/>
      <c r="SFY500" s="16"/>
      <c r="SFZ500" s="18"/>
      <c r="SGA500" s="6"/>
      <c r="SGB500" s="15"/>
      <c r="SGC500" s="16"/>
      <c r="SGD500" s="16"/>
      <c r="SGE500" s="16"/>
      <c r="SGF500" s="18"/>
      <c r="SGG500" s="6"/>
      <c r="SGH500" s="15"/>
      <c r="SGI500" s="16"/>
      <c r="SGJ500" s="16"/>
      <c r="SGK500" s="16"/>
      <c r="SGL500" s="18"/>
      <c r="SGM500" s="6"/>
      <c r="SGN500" s="15"/>
      <c r="SGO500" s="16"/>
      <c r="SGP500" s="16"/>
      <c r="SGQ500" s="16"/>
      <c r="SGR500" s="18"/>
      <c r="SGS500" s="6"/>
      <c r="SGT500" s="15"/>
      <c r="SGU500" s="16"/>
      <c r="SGV500" s="16"/>
      <c r="SGW500" s="16"/>
      <c r="SGX500" s="18"/>
      <c r="SGY500" s="6"/>
      <c r="SGZ500" s="15"/>
      <c r="SHA500" s="16"/>
      <c r="SHB500" s="16"/>
      <c r="SHC500" s="16"/>
      <c r="SHD500" s="18"/>
      <c r="SHE500" s="6"/>
      <c r="SHF500" s="15"/>
      <c r="SHG500" s="16"/>
      <c r="SHH500" s="16"/>
      <c r="SHI500" s="16"/>
      <c r="SHJ500" s="18"/>
      <c r="SHK500" s="6"/>
      <c r="SHL500" s="15"/>
      <c r="SHM500" s="16"/>
      <c r="SHN500" s="16"/>
      <c r="SHO500" s="16"/>
      <c r="SHP500" s="18"/>
      <c r="SHQ500" s="6"/>
      <c r="SHR500" s="15"/>
      <c r="SHS500" s="16"/>
      <c r="SHT500" s="16"/>
      <c r="SHU500" s="16"/>
      <c r="SHV500" s="18"/>
      <c r="SHW500" s="6"/>
      <c r="SHX500" s="15"/>
      <c r="SHY500" s="16"/>
      <c r="SHZ500" s="16"/>
      <c r="SIA500" s="16"/>
      <c r="SIB500" s="18"/>
      <c r="SIC500" s="6"/>
      <c r="SID500" s="15"/>
      <c r="SIE500" s="16"/>
      <c r="SIF500" s="16"/>
      <c r="SIG500" s="16"/>
      <c r="SIH500" s="18"/>
      <c r="SII500" s="6"/>
      <c r="SIJ500" s="15"/>
      <c r="SIK500" s="16"/>
      <c r="SIL500" s="16"/>
      <c r="SIM500" s="16"/>
      <c r="SIN500" s="18"/>
      <c r="SIO500" s="6"/>
      <c r="SIP500" s="15"/>
      <c r="SIQ500" s="16"/>
      <c r="SIR500" s="16"/>
      <c r="SIS500" s="16"/>
      <c r="SIT500" s="18"/>
      <c r="SIU500" s="6"/>
      <c r="SIV500" s="15"/>
      <c r="SIW500" s="16"/>
      <c r="SIX500" s="16"/>
      <c r="SIY500" s="16"/>
      <c r="SIZ500" s="18"/>
      <c r="SJA500" s="6"/>
      <c r="SJB500" s="15"/>
      <c r="SJC500" s="16"/>
      <c r="SJD500" s="16"/>
      <c r="SJE500" s="16"/>
      <c r="SJF500" s="18"/>
      <c r="SJG500" s="6"/>
      <c r="SJH500" s="15"/>
      <c r="SJI500" s="16"/>
      <c r="SJJ500" s="16"/>
      <c r="SJK500" s="16"/>
      <c r="SJL500" s="18"/>
      <c r="SJM500" s="6"/>
      <c r="SJN500" s="15"/>
      <c r="SJO500" s="16"/>
      <c r="SJP500" s="16"/>
      <c r="SJQ500" s="16"/>
      <c r="SJR500" s="18"/>
      <c r="SJS500" s="6"/>
      <c r="SJT500" s="15"/>
      <c r="SJU500" s="16"/>
      <c r="SJV500" s="16"/>
      <c r="SJW500" s="16"/>
      <c r="SJX500" s="18"/>
      <c r="SJY500" s="6"/>
      <c r="SJZ500" s="15"/>
      <c r="SKA500" s="16"/>
      <c r="SKB500" s="16"/>
      <c r="SKC500" s="16"/>
      <c r="SKD500" s="18"/>
      <c r="SKE500" s="6"/>
      <c r="SKF500" s="15"/>
      <c r="SKG500" s="16"/>
      <c r="SKH500" s="16"/>
      <c r="SKI500" s="16"/>
      <c r="SKJ500" s="18"/>
      <c r="SKK500" s="6"/>
      <c r="SKL500" s="15"/>
      <c r="SKM500" s="16"/>
      <c r="SKN500" s="16"/>
      <c r="SKO500" s="16"/>
      <c r="SKP500" s="18"/>
      <c r="SKQ500" s="6"/>
      <c r="SKR500" s="15"/>
      <c r="SKS500" s="16"/>
      <c r="SKT500" s="16"/>
      <c r="SKU500" s="16"/>
      <c r="SKV500" s="18"/>
      <c r="SKW500" s="6"/>
      <c r="SKX500" s="15"/>
      <c r="SKY500" s="16"/>
      <c r="SKZ500" s="16"/>
      <c r="SLA500" s="16"/>
      <c r="SLB500" s="18"/>
      <c r="SLC500" s="6"/>
      <c r="SLD500" s="15"/>
      <c r="SLE500" s="16"/>
      <c r="SLF500" s="16"/>
      <c r="SLG500" s="16"/>
      <c r="SLH500" s="18"/>
      <c r="SLI500" s="6"/>
      <c r="SLJ500" s="15"/>
      <c r="SLK500" s="16"/>
      <c r="SLL500" s="16"/>
      <c r="SLM500" s="16"/>
      <c r="SLN500" s="18"/>
      <c r="SLO500" s="6"/>
      <c r="SLP500" s="15"/>
      <c r="SLQ500" s="16"/>
      <c r="SLR500" s="16"/>
      <c r="SLS500" s="16"/>
      <c r="SLT500" s="18"/>
      <c r="SLU500" s="6"/>
      <c r="SLV500" s="15"/>
      <c r="SLW500" s="16"/>
      <c r="SLX500" s="16"/>
      <c r="SLY500" s="16"/>
      <c r="SLZ500" s="18"/>
      <c r="SMA500" s="6"/>
      <c r="SMB500" s="15"/>
      <c r="SMC500" s="16"/>
      <c r="SMD500" s="16"/>
      <c r="SME500" s="16"/>
      <c r="SMF500" s="18"/>
      <c r="SMG500" s="6"/>
      <c r="SMH500" s="15"/>
      <c r="SMI500" s="16"/>
      <c r="SMJ500" s="16"/>
      <c r="SMK500" s="16"/>
      <c r="SML500" s="18"/>
      <c r="SMM500" s="6"/>
      <c r="SMN500" s="15"/>
      <c r="SMO500" s="16"/>
      <c r="SMP500" s="16"/>
      <c r="SMQ500" s="16"/>
      <c r="SMR500" s="18"/>
      <c r="SMS500" s="6"/>
      <c r="SMT500" s="15"/>
      <c r="SMU500" s="16"/>
      <c r="SMV500" s="16"/>
      <c r="SMW500" s="16"/>
      <c r="SMX500" s="18"/>
      <c r="SMY500" s="6"/>
      <c r="SMZ500" s="15"/>
      <c r="SNA500" s="16"/>
      <c r="SNB500" s="16"/>
      <c r="SNC500" s="16"/>
      <c r="SND500" s="18"/>
      <c r="SNE500" s="6"/>
      <c r="SNF500" s="15"/>
      <c r="SNG500" s="16"/>
      <c r="SNH500" s="16"/>
      <c r="SNI500" s="16"/>
      <c r="SNJ500" s="18"/>
      <c r="SNK500" s="6"/>
      <c r="SNL500" s="15"/>
      <c r="SNM500" s="16"/>
      <c r="SNN500" s="16"/>
      <c r="SNO500" s="16"/>
      <c r="SNP500" s="18"/>
      <c r="SNQ500" s="6"/>
      <c r="SNR500" s="15"/>
      <c r="SNS500" s="16"/>
      <c r="SNT500" s="16"/>
      <c r="SNU500" s="16"/>
      <c r="SNV500" s="18"/>
      <c r="SNW500" s="6"/>
      <c r="SNX500" s="15"/>
      <c r="SNY500" s="16"/>
      <c r="SNZ500" s="16"/>
      <c r="SOA500" s="16"/>
      <c r="SOB500" s="18"/>
      <c r="SOC500" s="6"/>
      <c r="SOD500" s="15"/>
      <c r="SOE500" s="16"/>
      <c r="SOF500" s="16"/>
      <c r="SOG500" s="16"/>
      <c r="SOH500" s="18"/>
      <c r="SOI500" s="6"/>
      <c r="SOJ500" s="15"/>
      <c r="SOK500" s="16"/>
      <c r="SOL500" s="16"/>
      <c r="SOM500" s="16"/>
      <c r="SON500" s="18"/>
      <c r="SOO500" s="6"/>
      <c r="SOP500" s="15"/>
      <c r="SOQ500" s="16"/>
      <c r="SOR500" s="16"/>
      <c r="SOS500" s="16"/>
      <c r="SOT500" s="18"/>
      <c r="SOU500" s="6"/>
      <c r="SOV500" s="15"/>
      <c r="SOW500" s="16"/>
      <c r="SOX500" s="16"/>
      <c r="SOY500" s="16"/>
      <c r="SOZ500" s="18"/>
      <c r="SPA500" s="6"/>
      <c r="SPB500" s="15"/>
      <c r="SPC500" s="16"/>
      <c r="SPD500" s="16"/>
      <c r="SPE500" s="16"/>
      <c r="SPF500" s="18"/>
      <c r="SPG500" s="6"/>
      <c r="SPH500" s="15"/>
      <c r="SPI500" s="16"/>
      <c r="SPJ500" s="16"/>
      <c r="SPK500" s="16"/>
      <c r="SPL500" s="18"/>
      <c r="SPM500" s="6"/>
      <c r="SPN500" s="15"/>
      <c r="SPO500" s="16"/>
      <c r="SPP500" s="16"/>
      <c r="SPQ500" s="16"/>
      <c r="SPR500" s="18"/>
      <c r="SPS500" s="6"/>
      <c r="SPT500" s="15"/>
      <c r="SPU500" s="16"/>
      <c r="SPV500" s="16"/>
      <c r="SPW500" s="16"/>
      <c r="SPX500" s="18"/>
      <c r="SPY500" s="6"/>
      <c r="SPZ500" s="15"/>
      <c r="SQA500" s="16"/>
      <c r="SQB500" s="16"/>
      <c r="SQC500" s="16"/>
      <c r="SQD500" s="18"/>
      <c r="SQE500" s="6"/>
      <c r="SQF500" s="15"/>
      <c r="SQG500" s="16"/>
      <c r="SQH500" s="16"/>
      <c r="SQI500" s="16"/>
      <c r="SQJ500" s="18"/>
      <c r="SQK500" s="6"/>
      <c r="SQL500" s="15"/>
      <c r="SQM500" s="16"/>
      <c r="SQN500" s="16"/>
      <c r="SQO500" s="16"/>
      <c r="SQP500" s="18"/>
      <c r="SQQ500" s="6"/>
      <c r="SQR500" s="15"/>
      <c r="SQS500" s="16"/>
      <c r="SQT500" s="16"/>
      <c r="SQU500" s="16"/>
      <c r="SQV500" s="18"/>
      <c r="SQW500" s="6"/>
      <c r="SQX500" s="15"/>
      <c r="SQY500" s="16"/>
      <c r="SQZ500" s="16"/>
      <c r="SRA500" s="16"/>
      <c r="SRB500" s="18"/>
      <c r="SRC500" s="6"/>
      <c r="SRD500" s="15"/>
      <c r="SRE500" s="16"/>
      <c r="SRF500" s="16"/>
      <c r="SRG500" s="16"/>
      <c r="SRH500" s="18"/>
      <c r="SRI500" s="6"/>
      <c r="SRJ500" s="15"/>
      <c r="SRK500" s="16"/>
      <c r="SRL500" s="16"/>
      <c r="SRM500" s="16"/>
      <c r="SRN500" s="18"/>
      <c r="SRO500" s="6"/>
      <c r="SRP500" s="15"/>
      <c r="SRQ500" s="16"/>
      <c r="SRR500" s="16"/>
      <c r="SRS500" s="16"/>
      <c r="SRT500" s="18"/>
      <c r="SRU500" s="6"/>
      <c r="SRV500" s="15"/>
      <c r="SRW500" s="16"/>
      <c r="SRX500" s="16"/>
      <c r="SRY500" s="16"/>
      <c r="SRZ500" s="18"/>
      <c r="SSA500" s="6"/>
      <c r="SSB500" s="15"/>
      <c r="SSC500" s="16"/>
      <c r="SSD500" s="16"/>
      <c r="SSE500" s="16"/>
      <c r="SSF500" s="18"/>
      <c r="SSG500" s="6"/>
      <c r="SSH500" s="15"/>
      <c r="SSI500" s="16"/>
      <c r="SSJ500" s="16"/>
      <c r="SSK500" s="16"/>
      <c r="SSL500" s="18"/>
      <c r="SSM500" s="6"/>
      <c r="SSN500" s="15"/>
      <c r="SSO500" s="16"/>
      <c r="SSP500" s="16"/>
      <c r="SSQ500" s="16"/>
      <c r="SSR500" s="18"/>
      <c r="SSS500" s="6"/>
      <c r="SST500" s="15"/>
      <c r="SSU500" s="16"/>
      <c r="SSV500" s="16"/>
      <c r="SSW500" s="16"/>
      <c r="SSX500" s="18"/>
      <c r="SSY500" s="6"/>
      <c r="SSZ500" s="15"/>
      <c r="STA500" s="16"/>
      <c r="STB500" s="16"/>
      <c r="STC500" s="16"/>
      <c r="STD500" s="18"/>
      <c r="STE500" s="6"/>
      <c r="STF500" s="15"/>
      <c r="STG500" s="16"/>
      <c r="STH500" s="16"/>
      <c r="STI500" s="16"/>
      <c r="STJ500" s="18"/>
      <c r="STK500" s="6"/>
      <c r="STL500" s="15"/>
      <c r="STM500" s="16"/>
      <c r="STN500" s="16"/>
      <c r="STO500" s="16"/>
      <c r="STP500" s="18"/>
      <c r="STQ500" s="6"/>
      <c r="STR500" s="15"/>
      <c r="STS500" s="16"/>
      <c r="STT500" s="16"/>
      <c r="STU500" s="16"/>
      <c r="STV500" s="18"/>
      <c r="STW500" s="6"/>
      <c r="STX500" s="15"/>
      <c r="STY500" s="16"/>
      <c r="STZ500" s="16"/>
      <c r="SUA500" s="16"/>
      <c r="SUB500" s="18"/>
      <c r="SUC500" s="6"/>
      <c r="SUD500" s="15"/>
      <c r="SUE500" s="16"/>
      <c r="SUF500" s="16"/>
      <c r="SUG500" s="16"/>
      <c r="SUH500" s="18"/>
      <c r="SUI500" s="6"/>
      <c r="SUJ500" s="15"/>
      <c r="SUK500" s="16"/>
      <c r="SUL500" s="16"/>
      <c r="SUM500" s="16"/>
      <c r="SUN500" s="18"/>
      <c r="SUO500" s="6"/>
      <c r="SUP500" s="15"/>
      <c r="SUQ500" s="16"/>
      <c r="SUR500" s="16"/>
      <c r="SUS500" s="16"/>
      <c r="SUT500" s="18"/>
      <c r="SUU500" s="6"/>
      <c r="SUV500" s="15"/>
      <c r="SUW500" s="16"/>
      <c r="SUX500" s="16"/>
      <c r="SUY500" s="16"/>
      <c r="SUZ500" s="18"/>
      <c r="SVA500" s="6"/>
      <c r="SVB500" s="15"/>
      <c r="SVC500" s="16"/>
      <c r="SVD500" s="16"/>
      <c r="SVE500" s="16"/>
      <c r="SVF500" s="18"/>
      <c r="SVG500" s="6"/>
      <c r="SVH500" s="15"/>
      <c r="SVI500" s="16"/>
      <c r="SVJ500" s="16"/>
      <c r="SVK500" s="16"/>
      <c r="SVL500" s="18"/>
      <c r="SVM500" s="6"/>
      <c r="SVN500" s="15"/>
      <c r="SVO500" s="16"/>
      <c r="SVP500" s="16"/>
      <c r="SVQ500" s="16"/>
      <c r="SVR500" s="18"/>
      <c r="SVS500" s="6"/>
      <c r="SVT500" s="15"/>
      <c r="SVU500" s="16"/>
      <c r="SVV500" s="16"/>
      <c r="SVW500" s="16"/>
      <c r="SVX500" s="18"/>
      <c r="SVY500" s="6"/>
      <c r="SVZ500" s="15"/>
      <c r="SWA500" s="16"/>
      <c r="SWB500" s="16"/>
      <c r="SWC500" s="16"/>
      <c r="SWD500" s="18"/>
      <c r="SWE500" s="6"/>
      <c r="SWF500" s="15"/>
      <c r="SWG500" s="16"/>
      <c r="SWH500" s="16"/>
      <c r="SWI500" s="16"/>
      <c r="SWJ500" s="18"/>
      <c r="SWK500" s="6"/>
      <c r="SWL500" s="15"/>
      <c r="SWM500" s="16"/>
      <c r="SWN500" s="16"/>
      <c r="SWO500" s="16"/>
      <c r="SWP500" s="18"/>
      <c r="SWQ500" s="6"/>
      <c r="SWR500" s="15"/>
      <c r="SWS500" s="16"/>
      <c r="SWT500" s="16"/>
      <c r="SWU500" s="16"/>
      <c r="SWV500" s="18"/>
      <c r="SWW500" s="6"/>
      <c r="SWX500" s="15"/>
      <c r="SWY500" s="16"/>
      <c r="SWZ500" s="16"/>
      <c r="SXA500" s="16"/>
      <c r="SXB500" s="18"/>
      <c r="SXC500" s="6"/>
      <c r="SXD500" s="15"/>
      <c r="SXE500" s="16"/>
      <c r="SXF500" s="16"/>
      <c r="SXG500" s="16"/>
      <c r="SXH500" s="18"/>
      <c r="SXI500" s="6"/>
      <c r="SXJ500" s="15"/>
      <c r="SXK500" s="16"/>
      <c r="SXL500" s="16"/>
      <c r="SXM500" s="16"/>
      <c r="SXN500" s="18"/>
      <c r="SXO500" s="6"/>
      <c r="SXP500" s="15"/>
      <c r="SXQ500" s="16"/>
      <c r="SXR500" s="16"/>
      <c r="SXS500" s="16"/>
      <c r="SXT500" s="18"/>
      <c r="SXU500" s="6"/>
      <c r="SXV500" s="15"/>
      <c r="SXW500" s="16"/>
      <c r="SXX500" s="16"/>
      <c r="SXY500" s="16"/>
      <c r="SXZ500" s="18"/>
      <c r="SYA500" s="6"/>
      <c r="SYB500" s="15"/>
      <c r="SYC500" s="16"/>
      <c r="SYD500" s="16"/>
      <c r="SYE500" s="16"/>
      <c r="SYF500" s="18"/>
      <c r="SYG500" s="6"/>
      <c r="SYH500" s="15"/>
      <c r="SYI500" s="16"/>
      <c r="SYJ500" s="16"/>
      <c r="SYK500" s="16"/>
      <c r="SYL500" s="18"/>
      <c r="SYM500" s="6"/>
      <c r="SYN500" s="15"/>
      <c r="SYO500" s="16"/>
      <c r="SYP500" s="16"/>
      <c r="SYQ500" s="16"/>
      <c r="SYR500" s="18"/>
      <c r="SYS500" s="6"/>
      <c r="SYT500" s="15"/>
      <c r="SYU500" s="16"/>
      <c r="SYV500" s="16"/>
      <c r="SYW500" s="16"/>
      <c r="SYX500" s="18"/>
      <c r="SYY500" s="6"/>
      <c r="SYZ500" s="15"/>
      <c r="SZA500" s="16"/>
      <c r="SZB500" s="16"/>
      <c r="SZC500" s="16"/>
      <c r="SZD500" s="18"/>
      <c r="SZE500" s="6"/>
      <c r="SZF500" s="15"/>
      <c r="SZG500" s="16"/>
      <c r="SZH500" s="16"/>
      <c r="SZI500" s="16"/>
      <c r="SZJ500" s="18"/>
      <c r="SZK500" s="6"/>
      <c r="SZL500" s="15"/>
      <c r="SZM500" s="16"/>
      <c r="SZN500" s="16"/>
      <c r="SZO500" s="16"/>
      <c r="SZP500" s="18"/>
      <c r="SZQ500" s="6"/>
      <c r="SZR500" s="15"/>
      <c r="SZS500" s="16"/>
      <c r="SZT500" s="16"/>
      <c r="SZU500" s="16"/>
      <c r="SZV500" s="18"/>
      <c r="SZW500" s="6"/>
      <c r="SZX500" s="15"/>
      <c r="SZY500" s="16"/>
      <c r="SZZ500" s="16"/>
      <c r="TAA500" s="16"/>
      <c r="TAB500" s="18"/>
      <c r="TAC500" s="6"/>
      <c r="TAD500" s="15"/>
      <c r="TAE500" s="16"/>
      <c r="TAF500" s="16"/>
      <c r="TAG500" s="16"/>
      <c r="TAH500" s="18"/>
      <c r="TAI500" s="6"/>
      <c r="TAJ500" s="15"/>
      <c r="TAK500" s="16"/>
      <c r="TAL500" s="16"/>
      <c r="TAM500" s="16"/>
      <c r="TAN500" s="18"/>
      <c r="TAO500" s="6"/>
      <c r="TAP500" s="15"/>
      <c r="TAQ500" s="16"/>
      <c r="TAR500" s="16"/>
      <c r="TAS500" s="16"/>
      <c r="TAT500" s="18"/>
      <c r="TAU500" s="6"/>
      <c r="TAV500" s="15"/>
      <c r="TAW500" s="16"/>
      <c r="TAX500" s="16"/>
      <c r="TAY500" s="16"/>
      <c r="TAZ500" s="18"/>
      <c r="TBA500" s="6"/>
      <c r="TBB500" s="15"/>
      <c r="TBC500" s="16"/>
      <c r="TBD500" s="16"/>
      <c r="TBE500" s="16"/>
      <c r="TBF500" s="18"/>
      <c r="TBG500" s="6"/>
      <c r="TBH500" s="15"/>
      <c r="TBI500" s="16"/>
      <c r="TBJ500" s="16"/>
      <c r="TBK500" s="16"/>
      <c r="TBL500" s="18"/>
      <c r="TBM500" s="6"/>
      <c r="TBN500" s="15"/>
      <c r="TBO500" s="16"/>
      <c r="TBP500" s="16"/>
      <c r="TBQ500" s="16"/>
      <c r="TBR500" s="18"/>
      <c r="TBS500" s="6"/>
      <c r="TBT500" s="15"/>
      <c r="TBU500" s="16"/>
      <c r="TBV500" s="16"/>
      <c r="TBW500" s="16"/>
      <c r="TBX500" s="18"/>
      <c r="TBY500" s="6"/>
      <c r="TBZ500" s="15"/>
      <c r="TCA500" s="16"/>
      <c r="TCB500" s="16"/>
      <c r="TCC500" s="16"/>
      <c r="TCD500" s="18"/>
      <c r="TCE500" s="6"/>
      <c r="TCF500" s="15"/>
      <c r="TCG500" s="16"/>
      <c r="TCH500" s="16"/>
      <c r="TCI500" s="16"/>
      <c r="TCJ500" s="18"/>
      <c r="TCK500" s="6"/>
      <c r="TCL500" s="15"/>
      <c r="TCM500" s="16"/>
      <c r="TCN500" s="16"/>
      <c r="TCO500" s="16"/>
      <c r="TCP500" s="18"/>
      <c r="TCQ500" s="6"/>
      <c r="TCR500" s="15"/>
      <c r="TCS500" s="16"/>
      <c r="TCT500" s="16"/>
      <c r="TCU500" s="16"/>
      <c r="TCV500" s="18"/>
      <c r="TCW500" s="6"/>
      <c r="TCX500" s="15"/>
      <c r="TCY500" s="16"/>
      <c r="TCZ500" s="16"/>
      <c r="TDA500" s="16"/>
      <c r="TDB500" s="18"/>
      <c r="TDC500" s="6"/>
      <c r="TDD500" s="15"/>
      <c r="TDE500" s="16"/>
      <c r="TDF500" s="16"/>
      <c r="TDG500" s="16"/>
      <c r="TDH500" s="18"/>
      <c r="TDI500" s="6"/>
      <c r="TDJ500" s="15"/>
      <c r="TDK500" s="16"/>
      <c r="TDL500" s="16"/>
      <c r="TDM500" s="16"/>
      <c r="TDN500" s="18"/>
      <c r="TDO500" s="6"/>
      <c r="TDP500" s="15"/>
      <c r="TDQ500" s="16"/>
      <c r="TDR500" s="16"/>
      <c r="TDS500" s="16"/>
      <c r="TDT500" s="18"/>
      <c r="TDU500" s="6"/>
      <c r="TDV500" s="15"/>
      <c r="TDW500" s="16"/>
      <c r="TDX500" s="16"/>
      <c r="TDY500" s="16"/>
      <c r="TDZ500" s="18"/>
      <c r="TEA500" s="6"/>
      <c r="TEB500" s="15"/>
      <c r="TEC500" s="16"/>
      <c r="TED500" s="16"/>
      <c r="TEE500" s="16"/>
      <c r="TEF500" s="18"/>
      <c r="TEG500" s="6"/>
      <c r="TEH500" s="15"/>
      <c r="TEI500" s="16"/>
      <c r="TEJ500" s="16"/>
      <c r="TEK500" s="16"/>
      <c r="TEL500" s="18"/>
      <c r="TEM500" s="6"/>
      <c r="TEN500" s="15"/>
      <c r="TEO500" s="16"/>
      <c r="TEP500" s="16"/>
      <c r="TEQ500" s="16"/>
      <c r="TER500" s="18"/>
      <c r="TES500" s="6"/>
      <c r="TET500" s="15"/>
      <c r="TEU500" s="16"/>
      <c r="TEV500" s="16"/>
      <c r="TEW500" s="16"/>
      <c r="TEX500" s="18"/>
      <c r="TEY500" s="6"/>
      <c r="TEZ500" s="15"/>
      <c r="TFA500" s="16"/>
      <c r="TFB500" s="16"/>
      <c r="TFC500" s="16"/>
      <c r="TFD500" s="18"/>
      <c r="TFE500" s="6"/>
      <c r="TFF500" s="15"/>
      <c r="TFG500" s="16"/>
      <c r="TFH500" s="16"/>
      <c r="TFI500" s="16"/>
      <c r="TFJ500" s="18"/>
      <c r="TFK500" s="6"/>
      <c r="TFL500" s="15"/>
      <c r="TFM500" s="16"/>
      <c r="TFN500" s="16"/>
      <c r="TFO500" s="16"/>
      <c r="TFP500" s="18"/>
      <c r="TFQ500" s="6"/>
      <c r="TFR500" s="15"/>
      <c r="TFS500" s="16"/>
      <c r="TFT500" s="16"/>
      <c r="TFU500" s="16"/>
      <c r="TFV500" s="18"/>
      <c r="TFW500" s="6"/>
      <c r="TFX500" s="15"/>
      <c r="TFY500" s="16"/>
      <c r="TFZ500" s="16"/>
      <c r="TGA500" s="16"/>
      <c r="TGB500" s="18"/>
      <c r="TGC500" s="6"/>
      <c r="TGD500" s="15"/>
      <c r="TGE500" s="16"/>
      <c r="TGF500" s="16"/>
      <c r="TGG500" s="16"/>
      <c r="TGH500" s="18"/>
      <c r="TGI500" s="6"/>
      <c r="TGJ500" s="15"/>
      <c r="TGK500" s="16"/>
      <c r="TGL500" s="16"/>
      <c r="TGM500" s="16"/>
      <c r="TGN500" s="18"/>
      <c r="TGO500" s="6"/>
      <c r="TGP500" s="15"/>
      <c r="TGQ500" s="16"/>
      <c r="TGR500" s="16"/>
      <c r="TGS500" s="16"/>
      <c r="TGT500" s="18"/>
      <c r="TGU500" s="6"/>
      <c r="TGV500" s="15"/>
      <c r="TGW500" s="16"/>
      <c r="TGX500" s="16"/>
      <c r="TGY500" s="16"/>
      <c r="TGZ500" s="18"/>
      <c r="THA500" s="6"/>
      <c r="THB500" s="15"/>
      <c r="THC500" s="16"/>
      <c r="THD500" s="16"/>
      <c r="THE500" s="16"/>
      <c r="THF500" s="18"/>
      <c r="THG500" s="6"/>
      <c r="THH500" s="15"/>
      <c r="THI500" s="16"/>
      <c r="THJ500" s="16"/>
      <c r="THK500" s="16"/>
      <c r="THL500" s="18"/>
      <c r="THM500" s="6"/>
      <c r="THN500" s="15"/>
      <c r="THO500" s="16"/>
      <c r="THP500" s="16"/>
      <c r="THQ500" s="16"/>
      <c r="THR500" s="18"/>
      <c r="THS500" s="6"/>
      <c r="THT500" s="15"/>
      <c r="THU500" s="16"/>
      <c r="THV500" s="16"/>
      <c r="THW500" s="16"/>
      <c r="THX500" s="18"/>
      <c r="THY500" s="6"/>
      <c r="THZ500" s="15"/>
      <c r="TIA500" s="16"/>
      <c r="TIB500" s="16"/>
      <c r="TIC500" s="16"/>
      <c r="TID500" s="18"/>
      <c r="TIE500" s="6"/>
      <c r="TIF500" s="15"/>
      <c r="TIG500" s="16"/>
      <c r="TIH500" s="16"/>
      <c r="TII500" s="16"/>
      <c r="TIJ500" s="18"/>
      <c r="TIK500" s="6"/>
      <c r="TIL500" s="15"/>
      <c r="TIM500" s="16"/>
      <c r="TIN500" s="16"/>
      <c r="TIO500" s="16"/>
      <c r="TIP500" s="18"/>
      <c r="TIQ500" s="6"/>
      <c r="TIR500" s="15"/>
      <c r="TIS500" s="16"/>
      <c r="TIT500" s="16"/>
      <c r="TIU500" s="16"/>
      <c r="TIV500" s="18"/>
      <c r="TIW500" s="6"/>
      <c r="TIX500" s="15"/>
      <c r="TIY500" s="16"/>
      <c r="TIZ500" s="16"/>
      <c r="TJA500" s="16"/>
      <c r="TJB500" s="18"/>
      <c r="TJC500" s="6"/>
      <c r="TJD500" s="15"/>
      <c r="TJE500" s="16"/>
      <c r="TJF500" s="16"/>
      <c r="TJG500" s="16"/>
      <c r="TJH500" s="18"/>
      <c r="TJI500" s="6"/>
      <c r="TJJ500" s="15"/>
      <c r="TJK500" s="16"/>
      <c r="TJL500" s="16"/>
      <c r="TJM500" s="16"/>
      <c r="TJN500" s="18"/>
      <c r="TJO500" s="6"/>
      <c r="TJP500" s="15"/>
      <c r="TJQ500" s="16"/>
      <c r="TJR500" s="16"/>
      <c r="TJS500" s="16"/>
      <c r="TJT500" s="18"/>
      <c r="TJU500" s="6"/>
      <c r="TJV500" s="15"/>
      <c r="TJW500" s="16"/>
      <c r="TJX500" s="16"/>
      <c r="TJY500" s="16"/>
      <c r="TJZ500" s="18"/>
      <c r="TKA500" s="6"/>
      <c r="TKB500" s="15"/>
      <c r="TKC500" s="16"/>
      <c r="TKD500" s="16"/>
      <c r="TKE500" s="16"/>
      <c r="TKF500" s="18"/>
      <c r="TKG500" s="6"/>
      <c r="TKH500" s="15"/>
      <c r="TKI500" s="16"/>
      <c r="TKJ500" s="16"/>
      <c r="TKK500" s="16"/>
      <c r="TKL500" s="18"/>
      <c r="TKM500" s="6"/>
      <c r="TKN500" s="15"/>
      <c r="TKO500" s="16"/>
      <c r="TKP500" s="16"/>
      <c r="TKQ500" s="16"/>
      <c r="TKR500" s="18"/>
      <c r="TKS500" s="6"/>
      <c r="TKT500" s="15"/>
      <c r="TKU500" s="16"/>
      <c r="TKV500" s="16"/>
      <c r="TKW500" s="16"/>
      <c r="TKX500" s="18"/>
      <c r="TKY500" s="6"/>
      <c r="TKZ500" s="15"/>
      <c r="TLA500" s="16"/>
      <c r="TLB500" s="16"/>
      <c r="TLC500" s="16"/>
      <c r="TLD500" s="18"/>
      <c r="TLE500" s="6"/>
      <c r="TLF500" s="15"/>
      <c r="TLG500" s="16"/>
      <c r="TLH500" s="16"/>
      <c r="TLI500" s="16"/>
      <c r="TLJ500" s="18"/>
      <c r="TLK500" s="6"/>
      <c r="TLL500" s="15"/>
      <c r="TLM500" s="16"/>
      <c r="TLN500" s="16"/>
      <c r="TLO500" s="16"/>
      <c r="TLP500" s="18"/>
      <c r="TLQ500" s="6"/>
      <c r="TLR500" s="15"/>
      <c r="TLS500" s="16"/>
      <c r="TLT500" s="16"/>
      <c r="TLU500" s="16"/>
      <c r="TLV500" s="18"/>
      <c r="TLW500" s="6"/>
      <c r="TLX500" s="15"/>
      <c r="TLY500" s="16"/>
      <c r="TLZ500" s="16"/>
      <c r="TMA500" s="16"/>
      <c r="TMB500" s="18"/>
      <c r="TMC500" s="6"/>
      <c r="TMD500" s="15"/>
      <c r="TME500" s="16"/>
      <c r="TMF500" s="16"/>
      <c r="TMG500" s="16"/>
      <c r="TMH500" s="18"/>
      <c r="TMI500" s="6"/>
      <c r="TMJ500" s="15"/>
      <c r="TMK500" s="16"/>
      <c r="TML500" s="16"/>
      <c r="TMM500" s="16"/>
      <c r="TMN500" s="18"/>
      <c r="TMO500" s="6"/>
      <c r="TMP500" s="15"/>
      <c r="TMQ500" s="16"/>
      <c r="TMR500" s="16"/>
      <c r="TMS500" s="16"/>
      <c r="TMT500" s="18"/>
      <c r="TMU500" s="6"/>
      <c r="TMV500" s="15"/>
      <c r="TMW500" s="16"/>
      <c r="TMX500" s="16"/>
      <c r="TMY500" s="16"/>
      <c r="TMZ500" s="18"/>
      <c r="TNA500" s="6"/>
      <c r="TNB500" s="15"/>
      <c r="TNC500" s="16"/>
      <c r="TND500" s="16"/>
      <c r="TNE500" s="16"/>
      <c r="TNF500" s="18"/>
      <c r="TNG500" s="6"/>
      <c r="TNH500" s="15"/>
      <c r="TNI500" s="16"/>
      <c r="TNJ500" s="16"/>
      <c r="TNK500" s="16"/>
      <c r="TNL500" s="18"/>
      <c r="TNM500" s="6"/>
      <c r="TNN500" s="15"/>
      <c r="TNO500" s="16"/>
      <c r="TNP500" s="16"/>
      <c r="TNQ500" s="16"/>
      <c r="TNR500" s="18"/>
      <c r="TNS500" s="6"/>
      <c r="TNT500" s="15"/>
      <c r="TNU500" s="16"/>
      <c r="TNV500" s="16"/>
      <c r="TNW500" s="16"/>
      <c r="TNX500" s="18"/>
      <c r="TNY500" s="6"/>
      <c r="TNZ500" s="15"/>
      <c r="TOA500" s="16"/>
      <c r="TOB500" s="16"/>
      <c r="TOC500" s="16"/>
      <c r="TOD500" s="18"/>
      <c r="TOE500" s="6"/>
      <c r="TOF500" s="15"/>
      <c r="TOG500" s="16"/>
      <c r="TOH500" s="16"/>
      <c r="TOI500" s="16"/>
      <c r="TOJ500" s="18"/>
      <c r="TOK500" s="6"/>
      <c r="TOL500" s="15"/>
      <c r="TOM500" s="16"/>
      <c r="TON500" s="16"/>
      <c r="TOO500" s="16"/>
      <c r="TOP500" s="18"/>
      <c r="TOQ500" s="6"/>
      <c r="TOR500" s="15"/>
      <c r="TOS500" s="16"/>
      <c r="TOT500" s="16"/>
      <c r="TOU500" s="16"/>
      <c r="TOV500" s="18"/>
      <c r="TOW500" s="6"/>
      <c r="TOX500" s="15"/>
      <c r="TOY500" s="16"/>
      <c r="TOZ500" s="16"/>
      <c r="TPA500" s="16"/>
      <c r="TPB500" s="18"/>
      <c r="TPC500" s="6"/>
      <c r="TPD500" s="15"/>
      <c r="TPE500" s="16"/>
      <c r="TPF500" s="16"/>
      <c r="TPG500" s="16"/>
      <c r="TPH500" s="18"/>
      <c r="TPI500" s="6"/>
      <c r="TPJ500" s="15"/>
      <c r="TPK500" s="16"/>
      <c r="TPL500" s="16"/>
      <c r="TPM500" s="16"/>
      <c r="TPN500" s="18"/>
      <c r="TPO500" s="6"/>
      <c r="TPP500" s="15"/>
      <c r="TPQ500" s="16"/>
      <c r="TPR500" s="16"/>
      <c r="TPS500" s="16"/>
      <c r="TPT500" s="18"/>
      <c r="TPU500" s="6"/>
      <c r="TPV500" s="15"/>
      <c r="TPW500" s="16"/>
      <c r="TPX500" s="16"/>
      <c r="TPY500" s="16"/>
      <c r="TPZ500" s="18"/>
      <c r="TQA500" s="6"/>
      <c r="TQB500" s="15"/>
      <c r="TQC500" s="16"/>
      <c r="TQD500" s="16"/>
      <c r="TQE500" s="16"/>
      <c r="TQF500" s="18"/>
      <c r="TQG500" s="6"/>
      <c r="TQH500" s="15"/>
      <c r="TQI500" s="16"/>
      <c r="TQJ500" s="16"/>
      <c r="TQK500" s="16"/>
      <c r="TQL500" s="18"/>
      <c r="TQM500" s="6"/>
      <c r="TQN500" s="15"/>
      <c r="TQO500" s="16"/>
      <c r="TQP500" s="16"/>
      <c r="TQQ500" s="16"/>
      <c r="TQR500" s="18"/>
      <c r="TQS500" s="6"/>
      <c r="TQT500" s="15"/>
      <c r="TQU500" s="16"/>
      <c r="TQV500" s="16"/>
      <c r="TQW500" s="16"/>
      <c r="TQX500" s="18"/>
      <c r="TQY500" s="6"/>
      <c r="TQZ500" s="15"/>
      <c r="TRA500" s="16"/>
      <c r="TRB500" s="16"/>
      <c r="TRC500" s="16"/>
      <c r="TRD500" s="18"/>
      <c r="TRE500" s="6"/>
      <c r="TRF500" s="15"/>
      <c r="TRG500" s="16"/>
      <c r="TRH500" s="16"/>
      <c r="TRI500" s="16"/>
      <c r="TRJ500" s="18"/>
      <c r="TRK500" s="6"/>
      <c r="TRL500" s="15"/>
      <c r="TRM500" s="16"/>
      <c r="TRN500" s="16"/>
      <c r="TRO500" s="16"/>
      <c r="TRP500" s="18"/>
      <c r="TRQ500" s="6"/>
      <c r="TRR500" s="15"/>
      <c r="TRS500" s="16"/>
      <c r="TRT500" s="16"/>
      <c r="TRU500" s="16"/>
      <c r="TRV500" s="18"/>
      <c r="TRW500" s="6"/>
      <c r="TRX500" s="15"/>
      <c r="TRY500" s="16"/>
      <c r="TRZ500" s="16"/>
      <c r="TSA500" s="16"/>
      <c r="TSB500" s="18"/>
      <c r="TSC500" s="6"/>
      <c r="TSD500" s="15"/>
      <c r="TSE500" s="16"/>
      <c r="TSF500" s="16"/>
      <c r="TSG500" s="16"/>
      <c r="TSH500" s="18"/>
      <c r="TSI500" s="6"/>
      <c r="TSJ500" s="15"/>
      <c r="TSK500" s="16"/>
      <c r="TSL500" s="16"/>
      <c r="TSM500" s="16"/>
      <c r="TSN500" s="18"/>
      <c r="TSO500" s="6"/>
      <c r="TSP500" s="15"/>
      <c r="TSQ500" s="16"/>
      <c r="TSR500" s="16"/>
      <c r="TSS500" s="16"/>
      <c r="TST500" s="18"/>
      <c r="TSU500" s="6"/>
      <c r="TSV500" s="15"/>
      <c r="TSW500" s="16"/>
      <c r="TSX500" s="16"/>
      <c r="TSY500" s="16"/>
      <c r="TSZ500" s="18"/>
      <c r="TTA500" s="6"/>
      <c r="TTB500" s="15"/>
      <c r="TTC500" s="16"/>
      <c r="TTD500" s="16"/>
      <c r="TTE500" s="16"/>
      <c r="TTF500" s="18"/>
      <c r="TTG500" s="6"/>
      <c r="TTH500" s="15"/>
      <c r="TTI500" s="16"/>
      <c r="TTJ500" s="16"/>
      <c r="TTK500" s="16"/>
      <c r="TTL500" s="18"/>
      <c r="TTM500" s="6"/>
      <c r="TTN500" s="15"/>
      <c r="TTO500" s="16"/>
      <c r="TTP500" s="16"/>
      <c r="TTQ500" s="16"/>
      <c r="TTR500" s="18"/>
      <c r="TTS500" s="6"/>
      <c r="TTT500" s="15"/>
      <c r="TTU500" s="16"/>
      <c r="TTV500" s="16"/>
      <c r="TTW500" s="16"/>
      <c r="TTX500" s="18"/>
      <c r="TTY500" s="6"/>
      <c r="TTZ500" s="15"/>
      <c r="TUA500" s="16"/>
      <c r="TUB500" s="16"/>
      <c r="TUC500" s="16"/>
      <c r="TUD500" s="18"/>
      <c r="TUE500" s="6"/>
      <c r="TUF500" s="15"/>
      <c r="TUG500" s="16"/>
      <c r="TUH500" s="16"/>
      <c r="TUI500" s="16"/>
      <c r="TUJ500" s="18"/>
      <c r="TUK500" s="6"/>
      <c r="TUL500" s="15"/>
      <c r="TUM500" s="16"/>
      <c r="TUN500" s="16"/>
      <c r="TUO500" s="16"/>
      <c r="TUP500" s="18"/>
      <c r="TUQ500" s="6"/>
      <c r="TUR500" s="15"/>
      <c r="TUS500" s="16"/>
      <c r="TUT500" s="16"/>
      <c r="TUU500" s="16"/>
      <c r="TUV500" s="18"/>
      <c r="TUW500" s="6"/>
      <c r="TUX500" s="15"/>
      <c r="TUY500" s="16"/>
      <c r="TUZ500" s="16"/>
      <c r="TVA500" s="16"/>
      <c r="TVB500" s="18"/>
      <c r="TVC500" s="6"/>
      <c r="TVD500" s="15"/>
      <c r="TVE500" s="16"/>
      <c r="TVF500" s="16"/>
      <c r="TVG500" s="16"/>
      <c r="TVH500" s="18"/>
      <c r="TVI500" s="6"/>
      <c r="TVJ500" s="15"/>
      <c r="TVK500" s="16"/>
      <c r="TVL500" s="16"/>
      <c r="TVM500" s="16"/>
      <c r="TVN500" s="18"/>
      <c r="TVO500" s="6"/>
      <c r="TVP500" s="15"/>
      <c r="TVQ500" s="16"/>
      <c r="TVR500" s="16"/>
      <c r="TVS500" s="16"/>
      <c r="TVT500" s="18"/>
      <c r="TVU500" s="6"/>
      <c r="TVV500" s="15"/>
      <c r="TVW500" s="16"/>
      <c r="TVX500" s="16"/>
      <c r="TVY500" s="16"/>
      <c r="TVZ500" s="18"/>
      <c r="TWA500" s="6"/>
      <c r="TWB500" s="15"/>
      <c r="TWC500" s="16"/>
      <c r="TWD500" s="16"/>
      <c r="TWE500" s="16"/>
      <c r="TWF500" s="18"/>
      <c r="TWG500" s="6"/>
      <c r="TWH500" s="15"/>
      <c r="TWI500" s="16"/>
      <c r="TWJ500" s="16"/>
      <c r="TWK500" s="16"/>
      <c r="TWL500" s="18"/>
      <c r="TWM500" s="6"/>
      <c r="TWN500" s="15"/>
      <c r="TWO500" s="16"/>
      <c r="TWP500" s="16"/>
      <c r="TWQ500" s="16"/>
      <c r="TWR500" s="18"/>
      <c r="TWS500" s="6"/>
      <c r="TWT500" s="15"/>
      <c r="TWU500" s="16"/>
      <c r="TWV500" s="16"/>
      <c r="TWW500" s="16"/>
      <c r="TWX500" s="18"/>
      <c r="TWY500" s="6"/>
      <c r="TWZ500" s="15"/>
      <c r="TXA500" s="16"/>
      <c r="TXB500" s="16"/>
      <c r="TXC500" s="16"/>
      <c r="TXD500" s="18"/>
      <c r="TXE500" s="6"/>
      <c r="TXF500" s="15"/>
      <c r="TXG500" s="16"/>
      <c r="TXH500" s="16"/>
      <c r="TXI500" s="16"/>
      <c r="TXJ500" s="18"/>
      <c r="TXK500" s="6"/>
      <c r="TXL500" s="15"/>
      <c r="TXM500" s="16"/>
      <c r="TXN500" s="16"/>
      <c r="TXO500" s="16"/>
      <c r="TXP500" s="18"/>
      <c r="TXQ500" s="6"/>
      <c r="TXR500" s="15"/>
      <c r="TXS500" s="16"/>
      <c r="TXT500" s="16"/>
      <c r="TXU500" s="16"/>
      <c r="TXV500" s="18"/>
      <c r="TXW500" s="6"/>
      <c r="TXX500" s="15"/>
      <c r="TXY500" s="16"/>
      <c r="TXZ500" s="16"/>
      <c r="TYA500" s="16"/>
      <c r="TYB500" s="18"/>
      <c r="TYC500" s="6"/>
      <c r="TYD500" s="15"/>
      <c r="TYE500" s="16"/>
      <c r="TYF500" s="16"/>
      <c r="TYG500" s="16"/>
      <c r="TYH500" s="18"/>
      <c r="TYI500" s="6"/>
      <c r="TYJ500" s="15"/>
      <c r="TYK500" s="16"/>
      <c r="TYL500" s="16"/>
      <c r="TYM500" s="16"/>
      <c r="TYN500" s="18"/>
      <c r="TYO500" s="6"/>
      <c r="TYP500" s="15"/>
      <c r="TYQ500" s="16"/>
      <c r="TYR500" s="16"/>
      <c r="TYS500" s="16"/>
      <c r="TYT500" s="18"/>
      <c r="TYU500" s="6"/>
      <c r="TYV500" s="15"/>
      <c r="TYW500" s="16"/>
      <c r="TYX500" s="16"/>
      <c r="TYY500" s="16"/>
      <c r="TYZ500" s="18"/>
      <c r="TZA500" s="6"/>
      <c r="TZB500" s="15"/>
      <c r="TZC500" s="16"/>
      <c r="TZD500" s="16"/>
      <c r="TZE500" s="16"/>
      <c r="TZF500" s="18"/>
      <c r="TZG500" s="6"/>
      <c r="TZH500" s="15"/>
      <c r="TZI500" s="16"/>
      <c r="TZJ500" s="16"/>
      <c r="TZK500" s="16"/>
      <c r="TZL500" s="18"/>
      <c r="TZM500" s="6"/>
      <c r="TZN500" s="15"/>
      <c r="TZO500" s="16"/>
      <c r="TZP500" s="16"/>
      <c r="TZQ500" s="16"/>
      <c r="TZR500" s="18"/>
      <c r="TZS500" s="6"/>
      <c r="TZT500" s="15"/>
      <c r="TZU500" s="16"/>
      <c r="TZV500" s="16"/>
      <c r="TZW500" s="16"/>
      <c r="TZX500" s="18"/>
      <c r="TZY500" s="6"/>
      <c r="TZZ500" s="15"/>
      <c r="UAA500" s="16"/>
      <c r="UAB500" s="16"/>
      <c r="UAC500" s="16"/>
      <c r="UAD500" s="18"/>
      <c r="UAE500" s="6"/>
      <c r="UAF500" s="15"/>
      <c r="UAG500" s="16"/>
      <c r="UAH500" s="16"/>
      <c r="UAI500" s="16"/>
      <c r="UAJ500" s="18"/>
      <c r="UAK500" s="6"/>
      <c r="UAL500" s="15"/>
      <c r="UAM500" s="16"/>
      <c r="UAN500" s="16"/>
      <c r="UAO500" s="16"/>
      <c r="UAP500" s="18"/>
      <c r="UAQ500" s="6"/>
      <c r="UAR500" s="15"/>
      <c r="UAS500" s="16"/>
      <c r="UAT500" s="16"/>
      <c r="UAU500" s="16"/>
      <c r="UAV500" s="18"/>
      <c r="UAW500" s="6"/>
      <c r="UAX500" s="15"/>
      <c r="UAY500" s="16"/>
      <c r="UAZ500" s="16"/>
      <c r="UBA500" s="16"/>
      <c r="UBB500" s="18"/>
      <c r="UBC500" s="6"/>
      <c r="UBD500" s="15"/>
      <c r="UBE500" s="16"/>
      <c r="UBF500" s="16"/>
      <c r="UBG500" s="16"/>
      <c r="UBH500" s="18"/>
      <c r="UBI500" s="6"/>
      <c r="UBJ500" s="15"/>
      <c r="UBK500" s="16"/>
      <c r="UBL500" s="16"/>
      <c r="UBM500" s="16"/>
      <c r="UBN500" s="18"/>
      <c r="UBO500" s="6"/>
      <c r="UBP500" s="15"/>
      <c r="UBQ500" s="16"/>
      <c r="UBR500" s="16"/>
      <c r="UBS500" s="16"/>
      <c r="UBT500" s="18"/>
      <c r="UBU500" s="6"/>
      <c r="UBV500" s="15"/>
      <c r="UBW500" s="16"/>
      <c r="UBX500" s="16"/>
      <c r="UBY500" s="16"/>
      <c r="UBZ500" s="18"/>
      <c r="UCA500" s="6"/>
      <c r="UCB500" s="15"/>
      <c r="UCC500" s="16"/>
      <c r="UCD500" s="16"/>
      <c r="UCE500" s="16"/>
      <c r="UCF500" s="18"/>
      <c r="UCG500" s="6"/>
      <c r="UCH500" s="15"/>
      <c r="UCI500" s="16"/>
      <c r="UCJ500" s="16"/>
      <c r="UCK500" s="16"/>
      <c r="UCL500" s="18"/>
      <c r="UCM500" s="6"/>
      <c r="UCN500" s="15"/>
      <c r="UCO500" s="16"/>
      <c r="UCP500" s="16"/>
      <c r="UCQ500" s="16"/>
      <c r="UCR500" s="18"/>
      <c r="UCS500" s="6"/>
      <c r="UCT500" s="15"/>
      <c r="UCU500" s="16"/>
      <c r="UCV500" s="16"/>
      <c r="UCW500" s="16"/>
      <c r="UCX500" s="18"/>
      <c r="UCY500" s="6"/>
      <c r="UCZ500" s="15"/>
      <c r="UDA500" s="16"/>
      <c r="UDB500" s="16"/>
      <c r="UDC500" s="16"/>
      <c r="UDD500" s="18"/>
      <c r="UDE500" s="6"/>
      <c r="UDF500" s="15"/>
      <c r="UDG500" s="16"/>
      <c r="UDH500" s="16"/>
      <c r="UDI500" s="16"/>
      <c r="UDJ500" s="18"/>
      <c r="UDK500" s="6"/>
      <c r="UDL500" s="15"/>
      <c r="UDM500" s="16"/>
      <c r="UDN500" s="16"/>
      <c r="UDO500" s="16"/>
      <c r="UDP500" s="18"/>
      <c r="UDQ500" s="6"/>
      <c r="UDR500" s="15"/>
      <c r="UDS500" s="16"/>
      <c r="UDT500" s="16"/>
      <c r="UDU500" s="16"/>
      <c r="UDV500" s="18"/>
      <c r="UDW500" s="6"/>
      <c r="UDX500" s="15"/>
      <c r="UDY500" s="16"/>
      <c r="UDZ500" s="16"/>
      <c r="UEA500" s="16"/>
      <c r="UEB500" s="18"/>
      <c r="UEC500" s="6"/>
      <c r="UED500" s="15"/>
      <c r="UEE500" s="16"/>
      <c r="UEF500" s="16"/>
      <c r="UEG500" s="16"/>
      <c r="UEH500" s="18"/>
      <c r="UEI500" s="6"/>
      <c r="UEJ500" s="15"/>
      <c r="UEK500" s="16"/>
      <c r="UEL500" s="16"/>
      <c r="UEM500" s="16"/>
      <c r="UEN500" s="18"/>
      <c r="UEO500" s="6"/>
      <c r="UEP500" s="15"/>
      <c r="UEQ500" s="16"/>
      <c r="UER500" s="16"/>
      <c r="UES500" s="16"/>
      <c r="UET500" s="18"/>
      <c r="UEU500" s="6"/>
      <c r="UEV500" s="15"/>
      <c r="UEW500" s="16"/>
      <c r="UEX500" s="16"/>
      <c r="UEY500" s="16"/>
      <c r="UEZ500" s="18"/>
      <c r="UFA500" s="6"/>
      <c r="UFB500" s="15"/>
      <c r="UFC500" s="16"/>
      <c r="UFD500" s="16"/>
      <c r="UFE500" s="16"/>
      <c r="UFF500" s="18"/>
      <c r="UFG500" s="6"/>
      <c r="UFH500" s="15"/>
      <c r="UFI500" s="16"/>
      <c r="UFJ500" s="16"/>
      <c r="UFK500" s="16"/>
      <c r="UFL500" s="18"/>
      <c r="UFM500" s="6"/>
      <c r="UFN500" s="15"/>
      <c r="UFO500" s="16"/>
      <c r="UFP500" s="16"/>
      <c r="UFQ500" s="16"/>
      <c r="UFR500" s="18"/>
      <c r="UFS500" s="6"/>
      <c r="UFT500" s="15"/>
      <c r="UFU500" s="16"/>
      <c r="UFV500" s="16"/>
      <c r="UFW500" s="16"/>
      <c r="UFX500" s="18"/>
      <c r="UFY500" s="6"/>
      <c r="UFZ500" s="15"/>
      <c r="UGA500" s="16"/>
      <c r="UGB500" s="16"/>
      <c r="UGC500" s="16"/>
      <c r="UGD500" s="18"/>
      <c r="UGE500" s="6"/>
      <c r="UGF500" s="15"/>
      <c r="UGG500" s="16"/>
      <c r="UGH500" s="16"/>
      <c r="UGI500" s="16"/>
      <c r="UGJ500" s="18"/>
      <c r="UGK500" s="6"/>
      <c r="UGL500" s="15"/>
      <c r="UGM500" s="16"/>
      <c r="UGN500" s="16"/>
      <c r="UGO500" s="16"/>
      <c r="UGP500" s="18"/>
      <c r="UGQ500" s="6"/>
      <c r="UGR500" s="15"/>
      <c r="UGS500" s="16"/>
      <c r="UGT500" s="16"/>
      <c r="UGU500" s="16"/>
      <c r="UGV500" s="18"/>
      <c r="UGW500" s="6"/>
      <c r="UGX500" s="15"/>
      <c r="UGY500" s="16"/>
      <c r="UGZ500" s="16"/>
      <c r="UHA500" s="16"/>
      <c r="UHB500" s="18"/>
      <c r="UHC500" s="6"/>
      <c r="UHD500" s="15"/>
      <c r="UHE500" s="16"/>
      <c r="UHF500" s="16"/>
      <c r="UHG500" s="16"/>
      <c r="UHH500" s="18"/>
      <c r="UHI500" s="6"/>
      <c r="UHJ500" s="15"/>
      <c r="UHK500" s="16"/>
      <c r="UHL500" s="16"/>
      <c r="UHM500" s="16"/>
      <c r="UHN500" s="18"/>
      <c r="UHO500" s="6"/>
      <c r="UHP500" s="15"/>
      <c r="UHQ500" s="16"/>
      <c r="UHR500" s="16"/>
      <c r="UHS500" s="16"/>
      <c r="UHT500" s="18"/>
      <c r="UHU500" s="6"/>
      <c r="UHV500" s="15"/>
      <c r="UHW500" s="16"/>
      <c r="UHX500" s="16"/>
      <c r="UHY500" s="16"/>
      <c r="UHZ500" s="18"/>
      <c r="UIA500" s="6"/>
      <c r="UIB500" s="15"/>
      <c r="UIC500" s="16"/>
      <c r="UID500" s="16"/>
      <c r="UIE500" s="16"/>
      <c r="UIF500" s="18"/>
      <c r="UIG500" s="6"/>
      <c r="UIH500" s="15"/>
      <c r="UII500" s="16"/>
      <c r="UIJ500" s="16"/>
      <c r="UIK500" s="16"/>
      <c r="UIL500" s="18"/>
      <c r="UIM500" s="6"/>
      <c r="UIN500" s="15"/>
      <c r="UIO500" s="16"/>
      <c r="UIP500" s="16"/>
      <c r="UIQ500" s="16"/>
      <c r="UIR500" s="18"/>
      <c r="UIS500" s="6"/>
      <c r="UIT500" s="15"/>
      <c r="UIU500" s="16"/>
      <c r="UIV500" s="16"/>
      <c r="UIW500" s="16"/>
      <c r="UIX500" s="18"/>
      <c r="UIY500" s="6"/>
      <c r="UIZ500" s="15"/>
      <c r="UJA500" s="16"/>
      <c r="UJB500" s="16"/>
      <c r="UJC500" s="16"/>
      <c r="UJD500" s="18"/>
      <c r="UJE500" s="6"/>
      <c r="UJF500" s="15"/>
      <c r="UJG500" s="16"/>
      <c r="UJH500" s="16"/>
      <c r="UJI500" s="16"/>
      <c r="UJJ500" s="18"/>
      <c r="UJK500" s="6"/>
      <c r="UJL500" s="15"/>
      <c r="UJM500" s="16"/>
      <c r="UJN500" s="16"/>
      <c r="UJO500" s="16"/>
      <c r="UJP500" s="18"/>
      <c r="UJQ500" s="6"/>
      <c r="UJR500" s="15"/>
      <c r="UJS500" s="16"/>
      <c r="UJT500" s="16"/>
      <c r="UJU500" s="16"/>
      <c r="UJV500" s="18"/>
      <c r="UJW500" s="6"/>
      <c r="UJX500" s="15"/>
      <c r="UJY500" s="16"/>
      <c r="UJZ500" s="16"/>
      <c r="UKA500" s="16"/>
      <c r="UKB500" s="18"/>
      <c r="UKC500" s="6"/>
      <c r="UKD500" s="15"/>
      <c r="UKE500" s="16"/>
      <c r="UKF500" s="16"/>
      <c r="UKG500" s="16"/>
      <c r="UKH500" s="18"/>
      <c r="UKI500" s="6"/>
      <c r="UKJ500" s="15"/>
      <c r="UKK500" s="16"/>
      <c r="UKL500" s="16"/>
      <c r="UKM500" s="16"/>
      <c r="UKN500" s="18"/>
      <c r="UKO500" s="6"/>
      <c r="UKP500" s="15"/>
      <c r="UKQ500" s="16"/>
      <c r="UKR500" s="16"/>
      <c r="UKS500" s="16"/>
      <c r="UKT500" s="18"/>
      <c r="UKU500" s="6"/>
      <c r="UKV500" s="15"/>
      <c r="UKW500" s="16"/>
      <c r="UKX500" s="16"/>
      <c r="UKY500" s="16"/>
      <c r="UKZ500" s="18"/>
      <c r="ULA500" s="6"/>
      <c r="ULB500" s="15"/>
      <c r="ULC500" s="16"/>
      <c r="ULD500" s="16"/>
      <c r="ULE500" s="16"/>
      <c r="ULF500" s="18"/>
      <c r="ULG500" s="6"/>
      <c r="ULH500" s="15"/>
      <c r="ULI500" s="16"/>
      <c r="ULJ500" s="16"/>
      <c r="ULK500" s="16"/>
      <c r="ULL500" s="18"/>
      <c r="ULM500" s="6"/>
      <c r="ULN500" s="15"/>
      <c r="ULO500" s="16"/>
      <c r="ULP500" s="16"/>
      <c r="ULQ500" s="16"/>
      <c r="ULR500" s="18"/>
      <c r="ULS500" s="6"/>
      <c r="ULT500" s="15"/>
      <c r="ULU500" s="16"/>
      <c r="ULV500" s="16"/>
      <c r="ULW500" s="16"/>
      <c r="ULX500" s="18"/>
      <c r="ULY500" s="6"/>
      <c r="ULZ500" s="15"/>
      <c r="UMA500" s="16"/>
      <c r="UMB500" s="16"/>
      <c r="UMC500" s="16"/>
      <c r="UMD500" s="18"/>
      <c r="UME500" s="6"/>
      <c r="UMF500" s="15"/>
      <c r="UMG500" s="16"/>
      <c r="UMH500" s="16"/>
      <c r="UMI500" s="16"/>
      <c r="UMJ500" s="18"/>
      <c r="UMK500" s="6"/>
      <c r="UML500" s="15"/>
      <c r="UMM500" s="16"/>
      <c r="UMN500" s="16"/>
      <c r="UMO500" s="16"/>
      <c r="UMP500" s="18"/>
      <c r="UMQ500" s="6"/>
      <c r="UMR500" s="15"/>
      <c r="UMS500" s="16"/>
      <c r="UMT500" s="16"/>
      <c r="UMU500" s="16"/>
      <c r="UMV500" s="18"/>
      <c r="UMW500" s="6"/>
      <c r="UMX500" s="15"/>
      <c r="UMY500" s="16"/>
      <c r="UMZ500" s="16"/>
      <c r="UNA500" s="16"/>
      <c r="UNB500" s="18"/>
      <c r="UNC500" s="6"/>
      <c r="UND500" s="15"/>
      <c r="UNE500" s="16"/>
      <c r="UNF500" s="16"/>
      <c r="UNG500" s="16"/>
      <c r="UNH500" s="18"/>
      <c r="UNI500" s="6"/>
      <c r="UNJ500" s="15"/>
      <c r="UNK500" s="16"/>
      <c r="UNL500" s="16"/>
      <c r="UNM500" s="16"/>
      <c r="UNN500" s="18"/>
      <c r="UNO500" s="6"/>
      <c r="UNP500" s="15"/>
      <c r="UNQ500" s="16"/>
      <c r="UNR500" s="16"/>
      <c r="UNS500" s="16"/>
      <c r="UNT500" s="18"/>
      <c r="UNU500" s="6"/>
      <c r="UNV500" s="15"/>
      <c r="UNW500" s="16"/>
      <c r="UNX500" s="16"/>
      <c r="UNY500" s="16"/>
      <c r="UNZ500" s="18"/>
      <c r="UOA500" s="6"/>
      <c r="UOB500" s="15"/>
      <c r="UOC500" s="16"/>
      <c r="UOD500" s="16"/>
      <c r="UOE500" s="16"/>
      <c r="UOF500" s="18"/>
      <c r="UOG500" s="6"/>
      <c r="UOH500" s="15"/>
      <c r="UOI500" s="16"/>
      <c r="UOJ500" s="16"/>
      <c r="UOK500" s="16"/>
      <c r="UOL500" s="18"/>
      <c r="UOM500" s="6"/>
      <c r="UON500" s="15"/>
      <c r="UOO500" s="16"/>
      <c r="UOP500" s="16"/>
      <c r="UOQ500" s="16"/>
      <c r="UOR500" s="18"/>
      <c r="UOS500" s="6"/>
      <c r="UOT500" s="15"/>
      <c r="UOU500" s="16"/>
      <c r="UOV500" s="16"/>
      <c r="UOW500" s="16"/>
      <c r="UOX500" s="18"/>
      <c r="UOY500" s="6"/>
      <c r="UOZ500" s="15"/>
      <c r="UPA500" s="16"/>
      <c r="UPB500" s="16"/>
      <c r="UPC500" s="16"/>
      <c r="UPD500" s="18"/>
      <c r="UPE500" s="6"/>
      <c r="UPF500" s="15"/>
      <c r="UPG500" s="16"/>
      <c r="UPH500" s="16"/>
      <c r="UPI500" s="16"/>
      <c r="UPJ500" s="18"/>
      <c r="UPK500" s="6"/>
      <c r="UPL500" s="15"/>
      <c r="UPM500" s="16"/>
      <c r="UPN500" s="16"/>
      <c r="UPO500" s="16"/>
      <c r="UPP500" s="18"/>
      <c r="UPQ500" s="6"/>
      <c r="UPR500" s="15"/>
      <c r="UPS500" s="16"/>
      <c r="UPT500" s="16"/>
      <c r="UPU500" s="16"/>
      <c r="UPV500" s="18"/>
      <c r="UPW500" s="6"/>
      <c r="UPX500" s="15"/>
      <c r="UPY500" s="16"/>
      <c r="UPZ500" s="16"/>
      <c r="UQA500" s="16"/>
      <c r="UQB500" s="18"/>
      <c r="UQC500" s="6"/>
      <c r="UQD500" s="15"/>
      <c r="UQE500" s="16"/>
      <c r="UQF500" s="16"/>
      <c r="UQG500" s="16"/>
      <c r="UQH500" s="18"/>
      <c r="UQI500" s="6"/>
      <c r="UQJ500" s="15"/>
      <c r="UQK500" s="16"/>
      <c r="UQL500" s="16"/>
      <c r="UQM500" s="16"/>
      <c r="UQN500" s="18"/>
      <c r="UQO500" s="6"/>
      <c r="UQP500" s="15"/>
      <c r="UQQ500" s="16"/>
      <c r="UQR500" s="16"/>
      <c r="UQS500" s="16"/>
      <c r="UQT500" s="18"/>
      <c r="UQU500" s="6"/>
      <c r="UQV500" s="15"/>
      <c r="UQW500" s="16"/>
      <c r="UQX500" s="16"/>
      <c r="UQY500" s="16"/>
      <c r="UQZ500" s="18"/>
      <c r="URA500" s="6"/>
      <c r="URB500" s="15"/>
      <c r="URC500" s="16"/>
      <c r="URD500" s="16"/>
      <c r="URE500" s="16"/>
      <c r="URF500" s="18"/>
      <c r="URG500" s="6"/>
      <c r="URH500" s="15"/>
      <c r="URI500" s="16"/>
      <c r="URJ500" s="16"/>
      <c r="URK500" s="16"/>
      <c r="URL500" s="18"/>
      <c r="URM500" s="6"/>
      <c r="URN500" s="15"/>
      <c r="URO500" s="16"/>
      <c r="URP500" s="16"/>
      <c r="URQ500" s="16"/>
      <c r="URR500" s="18"/>
      <c r="URS500" s="6"/>
      <c r="URT500" s="15"/>
      <c r="URU500" s="16"/>
      <c r="URV500" s="16"/>
      <c r="URW500" s="16"/>
      <c r="URX500" s="18"/>
      <c r="URY500" s="6"/>
      <c r="URZ500" s="15"/>
      <c r="USA500" s="16"/>
      <c r="USB500" s="16"/>
      <c r="USC500" s="16"/>
      <c r="USD500" s="18"/>
      <c r="USE500" s="6"/>
      <c r="USF500" s="15"/>
      <c r="USG500" s="16"/>
      <c r="USH500" s="16"/>
      <c r="USI500" s="16"/>
      <c r="USJ500" s="18"/>
      <c r="USK500" s="6"/>
      <c r="USL500" s="15"/>
      <c r="USM500" s="16"/>
      <c r="USN500" s="16"/>
      <c r="USO500" s="16"/>
      <c r="USP500" s="18"/>
      <c r="USQ500" s="6"/>
      <c r="USR500" s="15"/>
      <c r="USS500" s="16"/>
      <c r="UST500" s="16"/>
      <c r="USU500" s="16"/>
      <c r="USV500" s="18"/>
      <c r="USW500" s="6"/>
      <c r="USX500" s="15"/>
      <c r="USY500" s="16"/>
      <c r="USZ500" s="16"/>
      <c r="UTA500" s="16"/>
      <c r="UTB500" s="18"/>
      <c r="UTC500" s="6"/>
      <c r="UTD500" s="15"/>
      <c r="UTE500" s="16"/>
      <c r="UTF500" s="16"/>
      <c r="UTG500" s="16"/>
      <c r="UTH500" s="18"/>
      <c r="UTI500" s="6"/>
      <c r="UTJ500" s="15"/>
      <c r="UTK500" s="16"/>
      <c r="UTL500" s="16"/>
      <c r="UTM500" s="16"/>
      <c r="UTN500" s="18"/>
      <c r="UTO500" s="6"/>
      <c r="UTP500" s="15"/>
      <c r="UTQ500" s="16"/>
      <c r="UTR500" s="16"/>
      <c r="UTS500" s="16"/>
      <c r="UTT500" s="18"/>
      <c r="UTU500" s="6"/>
      <c r="UTV500" s="15"/>
      <c r="UTW500" s="16"/>
      <c r="UTX500" s="16"/>
      <c r="UTY500" s="16"/>
      <c r="UTZ500" s="18"/>
      <c r="UUA500" s="6"/>
      <c r="UUB500" s="15"/>
      <c r="UUC500" s="16"/>
      <c r="UUD500" s="16"/>
      <c r="UUE500" s="16"/>
      <c r="UUF500" s="18"/>
      <c r="UUG500" s="6"/>
      <c r="UUH500" s="15"/>
      <c r="UUI500" s="16"/>
      <c r="UUJ500" s="16"/>
      <c r="UUK500" s="16"/>
      <c r="UUL500" s="18"/>
      <c r="UUM500" s="6"/>
      <c r="UUN500" s="15"/>
      <c r="UUO500" s="16"/>
      <c r="UUP500" s="16"/>
      <c r="UUQ500" s="16"/>
      <c r="UUR500" s="18"/>
      <c r="UUS500" s="6"/>
      <c r="UUT500" s="15"/>
      <c r="UUU500" s="16"/>
      <c r="UUV500" s="16"/>
      <c r="UUW500" s="16"/>
      <c r="UUX500" s="18"/>
      <c r="UUY500" s="6"/>
      <c r="UUZ500" s="15"/>
      <c r="UVA500" s="16"/>
      <c r="UVB500" s="16"/>
      <c r="UVC500" s="16"/>
      <c r="UVD500" s="18"/>
      <c r="UVE500" s="6"/>
      <c r="UVF500" s="15"/>
      <c r="UVG500" s="16"/>
      <c r="UVH500" s="16"/>
      <c r="UVI500" s="16"/>
      <c r="UVJ500" s="18"/>
      <c r="UVK500" s="6"/>
      <c r="UVL500" s="15"/>
      <c r="UVM500" s="16"/>
      <c r="UVN500" s="16"/>
      <c r="UVO500" s="16"/>
      <c r="UVP500" s="18"/>
      <c r="UVQ500" s="6"/>
      <c r="UVR500" s="15"/>
      <c r="UVS500" s="16"/>
      <c r="UVT500" s="16"/>
      <c r="UVU500" s="16"/>
      <c r="UVV500" s="18"/>
      <c r="UVW500" s="6"/>
      <c r="UVX500" s="15"/>
      <c r="UVY500" s="16"/>
      <c r="UVZ500" s="16"/>
      <c r="UWA500" s="16"/>
      <c r="UWB500" s="18"/>
      <c r="UWC500" s="6"/>
      <c r="UWD500" s="15"/>
      <c r="UWE500" s="16"/>
      <c r="UWF500" s="16"/>
      <c r="UWG500" s="16"/>
      <c r="UWH500" s="18"/>
      <c r="UWI500" s="6"/>
      <c r="UWJ500" s="15"/>
      <c r="UWK500" s="16"/>
      <c r="UWL500" s="16"/>
      <c r="UWM500" s="16"/>
      <c r="UWN500" s="18"/>
      <c r="UWO500" s="6"/>
      <c r="UWP500" s="15"/>
      <c r="UWQ500" s="16"/>
      <c r="UWR500" s="16"/>
      <c r="UWS500" s="16"/>
      <c r="UWT500" s="18"/>
      <c r="UWU500" s="6"/>
      <c r="UWV500" s="15"/>
      <c r="UWW500" s="16"/>
      <c r="UWX500" s="16"/>
      <c r="UWY500" s="16"/>
      <c r="UWZ500" s="18"/>
      <c r="UXA500" s="6"/>
      <c r="UXB500" s="15"/>
      <c r="UXC500" s="16"/>
      <c r="UXD500" s="16"/>
      <c r="UXE500" s="16"/>
      <c r="UXF500" s="18"/>
      <c r="UXG500" s="6"/>
      <c r="UXH500" s="15"/>
      <c r="UXI500" s="16"/>
      <c r="UXJ500" s="16"/>
      <c r="UXK500" s="16"/>
      <c r="UXL500" s="18"/>
      <c r="UXM500" s="6"/>
      <c r="UXN500" s="15"/>
      <c r="UXO500" s="16"/>
      <c r="UXP500" s="16"/>
      <c r="UXQ500" s="16"/>
      <c r="UXR500" s="18"/>
      <c r="UXS500" s="6"/>
      <c r="UXT500" s="15"/>
      <c r="UXU500" s="16"/>
      <c r="UXV500" s="16"/>
      <c r="UXW500" s="16"/>
      <c r="UXX500" s="18"/>
      <c r="UXY500" s="6"/>
      <c r="UXZ500" s="15"/>
      <c r="UYA500" s="16"/>
      <c r="UYB500" s="16"/>
      <c r="UYC500" s="16"/>
      <c r="UYD500" s="18"/>
      <c r="UYE500" s="6"/>
      <c r="UYF500" s="15"/>
      <c r="UYG500" s="16"/>
      <c r="UYH500" s="16"/>
      <c r="UYI500" s="16"/>
      <c r="UYJ500" s="18"/>
      <c r="UYK500" s="6"/>
      <c r="UYL500" s="15"/>
      <c r="UYM500" s="16"/>
      <c r="UYN500" s="16"/>
      <c r="UYO500" s="16"/>
      <c r="UYP500" s="18"/>
      <c r="UYQ500" s="6"/>
      <c r="UYR500" s="15"/>
      <c r="UYS500" s="16"/>
      <c r="UYT500" s="16"/>
      <c r="UYU500" s="16"/>
      <c r="UYV500" s="18"/>
      <c r="UYW500" s="6"/>
      <c r="UYX500" s="15"/>
      <c r="UYY500" s="16"/>
      <c r="UYZ500" s="16"/>
      <c r="UZA500" s="16"/>
      <c r="UZB500" s="18"/>
      <c r="UZC500" s="6"/>
      <c r="UZD500" s="15"/>
      <c r="UZE500" s="16"/>
      <c r="UZF500" s="16"/>
      <c r="UZG500" s="16"/>
      <c r="UZH500" s="18"/>
      <c r="UZI500" s="6"/>
      <c r="UZJ500" s="15"/>
      <c r="UZK500" s="16"/>
      <c r="UZL500" s="16"/>
      <c r="UZM500" s="16"/>
      <c r="UZN500" s="18"/>
      <c r="UZO500" s="6"/>
      <c r="UZP500" s="15"/>
      <c r="UZQ500" s="16"/>
      <c r="UZR500" s="16"/>
      <c r="UZS500" s="16"/>
      <c r="UZT500" s="18"/>
      <c r="UZU500" s="6"/>
      <c r="UZV500" s="15"/>
      <c r="UZW500" s="16"/>
      <c r="UZX500" s="16"/>
      <c r="UZY500" s="16"/>
      <c r="UZZ500" s="18"/>
      <c r="VAA500" s="6"/>
      <c r="VAB500" s="15"/>
      <c r="VAC500" s="16"/>
      <c r="VAD500" s="16"/>
      <c r="VAE500" s="16"/>
      <c r="VAF500" s="18"/>
      <c r="VAG500" s="6"/>
      <c r="VAH500" s="15"/>
      <c r="VAI500" s="16"/>
      <c r="VAJ500" s="16"/>
      <c r="VAK500" s="16"/>
      <c r="VAL500" s="18"/>
      <c r="VAM500" s="6"/>
      <c r="VAN500" s="15"/>
      <c r="VAO500" s="16"/>
      <c r="VAP500" s="16"/>
      <c r="VAQ500" s="16"/>
      <c r="VAR500" s="18"/>
      <c r="VAS500" s="6"/>
      <c r="VAT500" s="15"/>
      <c r="VAU500" s="16"/>
      <c r="VAV500" s="16"/>
      <c r="VAW500" s="16"/>
      <c r="VAX500" s="18"/>
      <c r="VAY500" s="6"/>
      <c r="VAZ500" s="15"/>
      <c r="VBA500" s="16"/>
      <c r="VBB500" s="16"/>
      <c r="VBC500" s="16"/>
      <c r="VBD500" s="18"/>
      <c r="VBE500" s="6"/>
      <c r="VBF500" s="15"/>
      <c r="VBG500" s="16"/>
      <c r="VBH500" s="16"/>
      <c r="VBI500" s="16"/>
      <c r="VBJ500" s="18"/>
      <c r="VBK500" s="6"/>
      <c r="VBL500" s="15"/>
      <c r="VBM500" s="16"/>
      <c r="VBN500" s="16"/>
      <c r="VBO500" s="16"/>
      <c r="VBP500" s="18"/>
      <c r="VBQ500" s="6"/>
      <c r="VBR500" s="15"/>
      <c r="VBS500" s="16"/>
      <c r="VBT500" s="16"/>
      <c r="VBU500" s="16"/>
      <c r="VBV500" s="18"/>
      <c r="VBW500" s="6"/>
      <c r="VBX500" s="15"/>
      <c r="VBY500" s="16"/>
      <c r="VBZ500" s="16"/>
      <c r="VCA500" s="16"/>
      <c r="VCB500" s="18"/>
      <c r="VCC500" s="6"/>
      <c r="VCD500" s="15"/>
      <c r="VCE500" s="16"/>
      <c r="VCF500" s="16"/>
      <c r="VCG500" s="16"/>
      <c r="VCH500" s="18"/>
      <c r="VCI500" s="6"/>
      <c r="VCJ500" s="15"/>
      <c r="VCK500" s="16"/>
      <c r="VCL500" s="16"/>
      <c r="VCM500" s="16"/>
      <c r="VCN500" s="18"/>
      <c r="VCO500" s="6"/>
      <c r="VCP500" s="15"/>
      <c r="VCQ500" s="16"/>
      <c r="VCR500" s="16"/>
      <c r="VCS500" s="16"/>
      <c r="VCT500" s="18"/>
      <c r="VCU500" s="6"/>
      <c r="VCV500" s="15"/>
      <c r="VCW500" s="16"/>
      <c r="VCX500" s="16"/>
      <c r="VCY500" s="16"/>
      <c r="VCZ500" s="18"/>
      <c r="VDA500" s="6"/>
      <c r="VDB500" s="15"/>
      <c r="VDC500" s="16"/>
      <c r="VDD500" s="16"/>
      <c r="VDE500" s="16"/>
      <c r="VDF500" s="18"/>
      <c r="VDG500" s="6"/>
      <c r="VDH500" s="15"/>
      <c r="VDI500" s="16"/>
      <c r="VDJ500" s="16"/>
      <c r="VDK500" s="16"/>
      <c r="VDL500" s="18"/>
      <c r="VDM500" s="6"/>
      <c r="VDN500" s="15"/>
      <c r="VDO500" s="16"/>
      <c r="VDP500" s="16"/>
      <c r="VDQ500" s="16"/>
      <c r="VDR500" s="18"/>
      <c r="VDS500" s="6"/>
      <c r="VDT500" s="15"/>
      <c r="VDU500" s="16"/>
      <c r="VDV500" s="16"/>
      <c r="VDW500" s="16"/>
      <c r="VDX500" s="18"/>
      <c r="VDY500" s="6"/>
      <c r="VDZ500" s="15"/>
      <c r="VEA500" s="16"/>
      <c r="VEB500" s="16"/>
      <c r="VEC500" s="16"/>
      <c r="VED500" s="18"/>
      <c r="VEE500" s="6"/>
      <c r="VEF500" s="15"/>
      <c r="VEG500" s="16"/>
      <c r="VEH500" s="16"/>
      <c r="VEI500" s="16"/>
      <c r="VEJ500" s="18"/>
      <c r="VEK500" s="6"/>
      <c r="VEL500" s="15"/>
      <c r="VEM500" s="16"/>
      <c r="VEN500" s="16"/>
      <c r="VEO500" s="16"/>
      <c r="VEP500" s="18"/>
      <c r="VEQ500" s="6"/>
      <c r="VER500" s="15"/>
      <c r="VES500" s="16"/>
      <c r="VET500" s="16"/>
      <c r="VEU500" s="16"/>
      <c r="VEV500" s="18"/>
      <c r="VEW500" s="6"/>
      <c r="VEX500" s="15"/>
      <c r="VEY500" s="16"/>
      <c r="VEZ500" s="16"/>
      <c r="VFA500" s="16"/>
      <c r="VFB500" s="18"/>
      <c r="VFC500" s="6"/>
      <c r="VFD500" s="15"/>
      <c r="VFE500" s="16"/>
      <c r="VFF500" s="16"/>
      <c r="VFG500" s="16"/>
      <c r="VFH500" s="18"/>
      <c r="VFI500" s="6"/>
      <c r="VFJ500" s="15"/>
      <c r="VFK500" s="16"/>
      <c r="VFL500" s="16"/>
      <c r="VFM500" s="16"/>
      <c r="VFN500" s="18"/>
      <c r="VFO500" s="6"/>
      <c r="VFP500" s="15"/>
      <c r="VFQ500" s="16"/>
      <c r="VFR500" s="16"/>
      <c r="VFS500" s="16"/>
      <c r="VFT500" s="18"/>
      <c r="VFU500" s="6"/>
      <c r="VFV500" s="15"/>
      <c r="VFW500" s="16"/>
      <c r="VFX500" s="16"/>
      <c r="VFY500" s="16"/>
      <c r="VFZ500" s="18"/>
      <c r="VGA500" s="6"/>
      <c r="VGB500" s="15"/>
      <c r="VGC500" s="16"/>
      <c r="VGD500" s="16"/>
      <c r="VGE500" s="16"/>
      <c r="VGF500" s="18"/>
      <c r="VGG500" s="6"/>
      <c r="VGH500" s="15"/>
      <c r="VGI500" s="16"/>
      <c r="VGJ500" s="16"/>
      <c r="VGK500" s="16"/>
      <c r="VGL500" s="18"/>
      <c r="VGM500" s="6"/>
      <c r="VGN500" s="15"/>
      <c r="VGO500" s="16"/>
      <c r="VGP500" s="16"/>
      <c r="VGQ500" s="16"/>
      <c r="VGR500" s="18"/>
      <c r="VGS500" s="6"/>
      <c r="VGT500" s="15"/>
      <c r="VGU500" s="16"/>
      <c r="VGV500" s="16"/>
      <c r="VGW500" s="16"/>
      <c r="VGX500" s="18"/>
      <c r="VGY500" s="6"/>
      <c r="VGZ500" s="15"/>
      <c r="VHA500" s="16"/>
      <c r="VHB500" s="16"/>
      <c r="VHC500" s="16"/>
      <c r="VHD500" s="18"/>
      <c r="VHE500" s="6"/>
      <c r="VHF500" s="15"/>
      <c r="VHG500" s="16"/>
      <c r="VHH500" s="16"/>
      <c r="VHI500" s="16"/>
      <c r="VHJ500" s="18"/>
      <c r="VHK500" s="6"/>
      <c r="VHL500" s="15"/>
      <c r="VHM500" s="16"/>
      <c r="VHN500" s="16"/>
      <c r="VHO500" s="16"/>
      <c r="VHP500" s="18"/>
      <c r="VHQ500" s="6"/>
      <c r="VHR500" s="15"/>
      <c r="VHS500" s="16"/>
      <c r="VHT500" s="16"/>
      <c r="VHU500" s="16"/>
      <c r="VHV500" s="18"/>
      <c r="VHW500" s="6"/>
      <c r="VHX500" s="15"/>
      <c r="VHY500" s="16"/>
      <c r="VHZ500" s="16"/>
      <c r="VIA500" s="16"/>
      <c r="VIB500" s="18"/>
      <c r="VIC500" s="6"/>
      <c r="VID500" s="15"/>
      <c r="VIE500" s="16"/>
      <c r="VIF500" s="16"/>
      <c r="VIG500" s="16"/>
      <c r="VIH500" s="18"/>
      <c r="VII500" s="6"/>
      <c r="VIJ500" s="15"/>
      <c r="VIK500" s="16"/>
      <c r="VIL500" s="16"/>
      <c r="VIM500" s="16"/>
      <c r="VIN500" s="18"/>
      <c r="VIO500" s="6"/>
      <c r="VIP500" s="15"/>
      <c r="VIQ500" s="16"/>
      <c r="VIR500" s="16"/>
      <c r="VIS500" s="16"/>
      <c r="VIT500" s="18"/>
      <c r="VIU500" s="6"/>
      <c r="VIV500" s="15"/>
      <c r="VIW500" s="16"/>
      <c r="VIX500" s="16"/>
      <c r="VIY500" s="16"/>
      <c r="VIZ500" s="18"/>
      <c r="VJA500" s="6"/>
      <c r="VJB500" s="15"/>
      <c r="VJC500" s="16"/>
      <c r="VJD500" s="16"/>
      <c r="VJE500" s="16"/>
      <c r="VJF500" s="18"/>
      <c r="VJG500" s="6"/>
      <c r="VJH500" s="15"/>
      <c r="VJI500" s="16"/>
      <c r="VJJ500" s="16"/>
      <c r="VJK500" s="16"/>
      <c r="VJL500" s="18"/>
      <c r="VJM500" s="6"/>
      <c r="VJN500" s="15"/>
      <c r="VJO500" s="16"/>
      <c r="VJP500" s="16"/>
      <c r="VJQ500" s="16"/>
      <c r="VJR500" s="18"/>
      <c r="VJS500" s="6"/>
      <c r="VJT500" s="15"/>
      <c r="VJU500" s="16"/>
      <c r="VJV500" s="16"/>
      <c r="VJW500" s="16"/>
      <c r="VJX500" s="18"/>
      <c r="VJY500" s="6"/>
      <c r="VJZ500" s="15"/>
      <c r="VKA500" s="16"/>
      <c r="VKB500" s="16"/>
      <c r="VKC500" s="16"/>
      <c r="VKD500" s="18"/>
      <c r="VKE500" s="6"/>
      <c r="VKF500" s="15"/>
      <c r="VKG500" s="16"/>
      <c r="VKH500" s="16"/>
      <c r="VKI500" s="16"/>
      <c r="VKJ500" s="18"/>
      <c r="VKK500" s="6"/>
      <c r="VKL500" s="15"/>
      <c r="VKM500" s="16"/>
      <c r="VKN500" s="16"/>
      <c r="VKO500" s="16"/>
      <c r="VKP500" s="18"/>
      <c r="VKQ500" s="6"/>
      <c r="VKR500" s="15"/>
      <c r="VKS500" s="16"/>
      <c r="VKT500" s="16"/>
      <c r="VKU500" s="16"/>
      <c r="VKV500" s="18"/>
      <c r="VKW500" s="6"/>
      <c r="VKX500" s="15"/>
      <c r="VKY500" s="16"/>
      <c r="VKZ500" s="16"/>
      <c r="VLA500" s="16"/>
      <c r="VLB500" s="18"/>
      <c r="VLC500" s="6"/>
      <c r="VLD500" s="15"/>
      <c r="VLE500" s="16"/>
      <c r="VLF500" s="16"/>
      <c r="VLG500" s="16"/>
      <c r="VLH500" s="18"/>
      <c r="VLI500" s="6"/>
      <c r="VLJ500" s="15"/>
      <c r="VLK500" s="16"/>
      <c r="VLL500" s="16"/>
      <c r="VLM500" s="16"/>
      <c r="VLN500" s="18"/>
      <c r="VLO500" s="6"/>
      <c r="VLP500" s="15"/>
      <c r="VLQ500" s="16"/>
      <c r="VLR500" s="16"/>
      <c r="VLS500" s="16"/>
      <c r="VLT500" s="18"/>
      <c r="VLU500" s="6"/>
      <c r="VLV500" s="15"/>
      <c r="VLW500" s="16"/>
      <c r="VLX500" s="16"/>
      <c r="VLY500" s="16"/>
      <c r="VLZ500" s="18"/>
      <c r="VMA500" s="6"/>
      <c r="VMB500" s="15"/>
      <c r="VMC500" s="16"/>
      <c r="VMD500" s="16"/>
      <c r="VME500" s="16"/>
      <c r="VMF500" s="18"/>
      <c r="VMG500" s="6"/>
      <c r="VMH500" s="15"/>
      <c r="VMI500" s="16"/>
      <c r="VMJ500" s="16"/>
      <c r="VMK500" s="16"/>
      <c r="VML500" s="18"/>
      <c r="VMM500" s="6"/>
      <c r="VMN500" s="15"/>
      <c r="VMO500" s="16"/>
      <c r="VMP500" s="16"/>
      <c r="VMQ500" s="16"/>
      <c r="VMR500" s="18"/>
      <c r="VMS500" s="6"/>
      <c r="VMT500" s="15"/>
      <c r="VMU500" s="16"/>
      <c r="VMV500" s="16"/>
      <c r="VMW500" s="16"/>
      <c r="VMX500" s="18"/>
      <c r="VMY500" s="6"/>
      <c r="VMZ500" s="15"/>
      <c r="VNA500" s="16"/>
      <c r="VNB500" s="16"/>
      <c r="VNC500" s="16"/>
      <c r="VND500" s="18"/>
      <c r="VNE500" s="6"/>
      <c r="VNF500" s="15"/>
      <c r="VNG500" s="16"/>
      <c r="VNH500" s="16"/>
      <c r="VNI500" s="16"/>
      <c r="VNJ500" s="18"/>
      <c r="VNK500" s="6"/>
      <c r="VNL500" s="15"/>
      <c r="VNM500" s="16"/>
      <c r="VNN500" s="16"/>
      <c r="VNO500" s="16"/>
      <c r="VNP500" s="18"/>
      <c r="VNQ500" s="6"/>
      <c r="VNR500" s="15"/>
      <c r="VNS500" s="16"/>
      <c r="VNT500" s="16"/>
      <c r="VNU500" s="16"/>
      <c r="VNV500" s="18"/>
      <c r="VNW500" s="6"/>
      <c r="VNX500" s="15"/>
      <c r="VNY500" s="16"/>
      <c r="VNZ500" s="16"/>
      <c r="VOA500" s="16"/>
      <c r="VOB500" s="18"/>
      <c r="VOC500" s="6"/>
      <c r="VOD500" s="15"/>
      <c r="VOE500" s="16"/>
      <c r="VOF500" s="16"/>
      <c r="VOG500" s="16"/>
      <c r="VOH500" s="18"/>
      <c r="VOI500" s="6"/>
      <c r="VOJ500" s="15"/>
      <c r="VOK500" s="16"/>
      <c r="VOL500" s="16"/>
      <c r="VOM500" s="16"/>
      <c r="VON500" s="18"/>
      <c r="VOO500" s="6"/>
      <c r="VOP500" s="15"/>
      <c r="VOQ500" s="16"/>
      <c r="VOR500" s="16"/>
      <c r="VOS500" s="16"/>
      <c r="VOT500" s="18"/>
      <c r="VOU500" s="6"/>
      <c r="VOV500" s="15"/>
      <c r="VOW500" s="16"/>
      <c r="VOX500" s="16"/>
      <c r="VOY500" s="16"/>
      <c r="VOZ500" s="18"/>
      <c r="VPA500" s="6"/>
      <c r="VPB500" s="15"/>
      <c r="VPC500" s="16"/>
      <c r="VPD500" s="16"/>
      <c r="VPE500" s="16"/>
      <c r="VPF500" s="18"/>
      <c r="VPG500" s="6"/>
      <c r="VPH500" s="15"/>
      <c r="VPI500" s="16"/>
      <c r="VPJ500" s="16"/>
      <c r="VPK500" s="16"/>
      <c r="VPL500" s="18"/>
      <c r="VPM500" s="6"/>
      <c r="VPN500" s="15"/>
      <c r="VPO500" s="16"/>
      <c r="VPP500" s="16"/>
      <c r="VPQ500" s="16"/>
      <c r="VPR500" s="18"/>
      <c r="VPS500" s="6"/>
      <c r="VPT500" s="15"/>
      <c r="VPU500" s="16"/>
      <c r="VPV500" s="16"/>
      <c r="VPW500" s="16"/>
      <c r="VPX500" s="18"/>
      <c r="VPY500" s="6"/>
      <c r="VPZ500" s="15"/>
      <c r="VQA500" s="16"/>
      <c r="VQB500" s="16"/>
      <c r="VQC500" s="16"/>
      <c r="VQD500" s="18"/>
      <c r="VQE500" s="6"/>
      <c r="VQF500" s="15"/>
      <c r="VQG500" s="16"/>
      <c r="VQH500" s="16"/>
      <c r="VQI500" s="16"/>
      <c r="VQJ500" s="18"/>
      <c r="VQK500" s="6"/>
      <c r="VQL500" s="15"/>
      <c r="VQM500" s="16"/>
      <c r="VQN500" s="16"/>
      <c r="VQO500" s="16"/>
      <c r="VQP500" s="18"/>
      <c r="VQQ500" s="6"/>
      <c r="VQR500" s="15"/>
      <c r="VQS500" s="16"/>
      <c r="VQT500" s="16"/>
      <c r="VQU500" s="16"/>
      <c r="VQV500" s="18"/>
      <c r="VQW500" s="6"/>
      <c r="VQX500" s="15"/>
      <c r="VQY500" s="16"/>
      <c r="VQZ500" s="16"/>
      <c r="VRA500" s="16"/>
      <c r="VRB500" s="18"/>
      <c r="VRC500" s="6"/>
      <c r="VRD500" s="15"/>
      <c r="VRE500" s="16"/>
      <c r="VRF500" s="16"/>
      <c r="VRG500" s="16"/>
      <c r="VRH500" s="18"/>
      <c r="VRI500" s="6"/>
      <c r="VRJ500" s="15"/>
      <c r="VRK500" s="16"/>
      <c r="VRL500" s="16"/>
      <c r="VRM500" s="16"/>
      <c r="VRN500" s="18"/>
      <c r="VRO500" s="6"/>
      <c r="VRP500" s="15"/>
      <c r="VRQ500" s="16"/>
      <c r="VRR500" s="16"/>
      <c r="VRS500" s="16"/>
      <c r="VRT500" s="18"/>
      <c r="VRU500" s="6"/>
      <c r="VRV500" s="15"/>
      <c r="VRW500" s="16"/>
      <c r="VRX500" s="16"/>
      <c r="VRY500" s="16"/>
      <c r="VRZ500" s="18"/>
      <c r="VSA500" s="6"/>
      <c r="VSB500" s="15"/>
      <c r="VSC500" s="16"/>
      <c r="VSD500" s="16"/>
      <c r="VSE500" s="16"/>
      <c r="VSF500" s="18"/>
      <c r="VSG500" s="6"/>
      <c r="VSH500" s="15"/>
      <c r="VSI500" s="16"/>
      <c r="VSJ500" s="16"/>
      <c r="VSK500" s="16"/>
      <c r="VSL500" s="18"/>
      <c r="VSM500" s="6"/>
      <c r="VSN500" s="15"/>
      <c r="VSO500" s="16"/>
      <c r="VSP500" s="16"/>
      <c r="VSQ500" s="16"/>
      <c r="VSR500" s="18"/>
      <c r="VSS500" s="6"/>
      <c r="VST500" s="15"/>
      <c r="VSU500" s="16"/>
      <c r="VSV500" s="16"/>
      <c r="VSW500" s="16"/>
      <c r="VSX500" s="18"/>
      <c r="VSY500" s="6"/>
      <c r="VSZ500" s="15"/>
      <c r="VTA500" s="16"/>
      <c r="VTB500" s="16"/>
      <c r="VTC500" s="16"/>
      <c r="VTD500" s="18"/>
      <c r="VTE500" s="6"/>
      <c r="VTF500" s="15"/>
      <c r="VTG500" s="16"/>
      <c r="VTH500" s="16"/>
      <c r="VTI500" s="16"/>
      <c r="VTJ500" s="18"/>
      <c r="VTK500" s="6"/>
      <c r="VTL500" s="15"/>
      <c r="VTM500" s="16"/>
      <c r="VTN500" s="16"/>
      <c r="VTO500" s="16"/>
      <c r="VTP500" s="18"/>
      <c r="VTQ500" s="6"/>
      <c r="VTR500" s="15"/>
      <c r="VTS500" s="16"/>
      <c r="VTT500" s="16"/>
      <c r="VTU500" s="16"/>
      <c r="VTV500" s="18"/>
      <c r="VTW500" s="6"/>
      <c r="VTX500" s="15"/>
      <c r="VTY500" s="16"/>
      <c r="VTZ500" s="16"/>
      <c r="VUA500" s="16"/>
      <c r="VUB500" s="18"/>
      <c r="VUC500" s="6"/>
      <c r="VUD500" s="15"/>
      <c r="VUE500" s="16"/>
      <c r="VUF500" s="16"/>
      <c r="VUG500" s="16"/>
      <c r="VUH500" s="18"/>
      <c r="VUI500" s="6"/>
      <c r="VUJ500" s="15"/>
      <c r="VUK500" s="16"/>
      <c r="VUL500" s="16"/>
      <c r="VUM500" s="16"/>
      <c r="VUN500" s="18"/>
      <c r="VUO500" s="6"/>
      <c r="VUP500" s="15"/>
      <c r="VUQ500" s="16"/>
      <c r="VUR500" s="16"/>
      <c r="VUS500" s="16"/>
      <c r="VUT500" s="18"/>
      <c r="VUU500" s="6"/>
      <c r="VUV500" s="15"/>
      <c r="VUW500" s="16"/>
      <c r="VUX500" s="16"/>
      <c r="VUY500" s="16"/>
      <c r="VUZ500" s="18"/>
      <c r="VVA500" s="6"/>
      <c r="VVB500" s="15"/>
      <c r="VVC500" s="16"/>
      <c r="VVD500" s="16"/>
      <c r="VVE500" s="16"/>
      <c r="VVF500" s="18"/>
      <c r="VVG500" s="6"/>
      <c r="VVH500" s="15"/>
      <c r="VVI500" s="16"/>
      <c r="VVJ500" s="16"/>
      <c r="VVK500" s="16"/>
      <c r="VVL500" s="18"/>
      <c r="VVM500" s="6"/>
      <c r="VVN500" s="15"/>
      <c r="VVO500" s="16"/>
      <c r="VVP500" s="16"/>
      <c r="VVQ500" s="16"/>
      <c r="VVR500" s="18"/>
      <c r="VVS500" s="6"/>
      <c r="VVT500" s="15"/>
      <c r="VVU500" s="16"/>
      <c r="VVV500" s="16"/>
      <c r="VVW500" s="16"/>
      <c r="VVX500" s="18"/>
      <c r="VVY500" s="6"/>
      <c r="VVZ500" s="15"/>
      <c r="VWA500" s="16"/>
      <c r="VWB500" s="16"/>
      <c r="VWC500" s="16"/>
      <c r="VWD500" s="18"/>
      <c r="VWE500" s="6"/>
      <c r="VWF500" s="15"/>
      <c r="VWG500" s="16"/>
      <c r="VWH500" s="16"/>
      <c r="VWI500" s="16"/>
      <c r="VWJ500" s="18"/>
      <c r="VWK500" s="6"/>
      <c r="VWL500" s="15"/>
      <c r="VWM500" s="16"/>
      <c r="VWN500" s="16"/>
      <c r="VWO500" s="16"/>
      <c r="VWP500" s="18"/>
      <c r="VWQ500" s="6"/>
      <c r="VWR500" s="15"/>
      <c r="VWS500" s="16"/>
      <c r="VWT500" s="16"/>
      <c r="VWU500" s="16"/>
      <c r="VWV500" s="18"/>
      <c r="VWW500" s="6"/>
      <c r="VWX500" s="15"/>
      <c r="VWY500" s="16"/>
      <c r="VWZ500" s="16"/>
      <c r="VXA500" s="16"/>
      <c r="VXB500" s="18"/>
      <c r="VXC500" s="6"/>
      <c r="VXD500" s="15"/>
      <c r="VXE500" s="16"/>
      <c r="VXF500" s="16"/>
      <c r="VXG500" s="16"/>
      <c r="VXH500" s="18"/>
      <c r="VXI500" s="6"/>
      <c r="VXJ500" s="15"/>
      <c r="VXK500" s="16"/>
      <c r="VXL500" s="16"/>
      <c r="VXM500" s="16"/>
      <c r="VXN500" s="18"/>
      <c r="VXO500" s="6"/>
      <c r="VXP500" s="15"/>
      <c r="VXQ500" s="16"/>
      <c r="VXR500" s="16"/>
      <c r="VXS500" s="16"/>
      <c r="VXT500" s="18"/>
      <c r="VXU500" s="6"/>
      <c r="VXV500" s="15"/>
      <c r="VXW500" s="16"/>
      <c r="VXX500" s="16"/>
      <c r="VXY500" s="16"/>
      <c r="VXZ500" s="18"/>
      <c r="VYA500" s="6"/>
      <c r="VYB500" s="15"/>
      <c r="VYC500" s="16"/>
      <c r="VYD500" s="16"/>
      <c r="VYE500" s="16"/>
      <c r="VYF500" s="18"/>
      <c r="VYG500" s="6"/>
      <c r="VYH500" s="15"/>
      <c r="VYI500" s="16"/>
      <c r="VYJ500" s="16"/>
      <c r="VYK500" s="16"/>
      <c r="VYL500" s="18"/>
      <c r="VYM500" s="6"/>
      <c r="VYN500" s="15"/>
      <c r="VYO500" s="16"/>
      <c r="VYP500" s="16"/>
      <c r="VYQ500" s="16"/>
      <c r="VYR500" s="18"/>
      <c r="VYS500" s="6"/>
      <c r="VYT500" s="15"/>
      <c r="VYU500" s="16"/>
      <c r="VYV500" s="16"/>
      <c r="VYW500" s="16"/>
      <c r="VYX500" s="18"/>
      <c r="VYY500" s="6"/>
      <c r="VYZ500" s="15"/>
      <c r="VZA500" s="16"/>
      <c r="VZB500" s="16"/>
      <c r="VZC500" s="16"/>
      <c r="VZD500" s="18"/>
      <c r="VZE500" s="6"/>
      <c r="VZF500" s="15"/>
      <c r="VZG500" s="16"/>
      <c r="VZH500" s="16"/>
      <c r="VZI500" s="16"/>
      <c r="VZJ500" s="18"/>
      <c r="VZK500" s="6"/>
      <c r="VZL500" s="15"/>
      <c r="VZM500" s="16"/>
      <c r="VZN500" s="16"/>
      <c r="VZO500" s="16"/>
      <c r="VZP500" s="18"/>
      <c r="VZQ500" s="6"/>
      <c r="VZR500" s="15"/>
      <c r="VZS500" s="16"/>
      <c r="VZT500" s="16"/>
      <c r="VZU500" s="16"/>
      <c r="VZV500" s="18"/>
      <c r="VZW500" s="6"/>
      <c r="VZX500" s="15"/>
      <c r="VZY500" s="16"/>
      <c r="VZZ500" s="16"/>
      <c r="WAA500" s="16"/>
      <c r="WAB500" s="18"/>
      <c r="WAC500" s="6"/>
      <c r="WAD500" s="15"/>
      <c r="WAE500" s="16"/>
      <c r="WAF500" s="16"/>
      <c r="WAG500" s="16"/>
      <c r="WAH500" s="18"/>
      <c r="WAI500" s="6"/>
      <c r="WAJ500" s="15"/>
      <c r="WAK500" s="16"/>
      <c r="WAL500" s="16"/>
      <c r="WAM500" s="16"/>
      <c r="WAN500" s="18"/>
      <c r="WAO500" s="6"/>
      <c r="WAP500" s="15"/>
      <c r="WAQ500" s="16"/>
      <c r="WAR500" s="16"/>
      <c r="WAS500" s="16"/>
      <c r="WAT500" s="18"/>
      <c r="WAU500" s="6"/>
      <c r="WAV500" s="15"/>
      <c r="WAW500" s="16"/>
      <c r="WAX500" s="16"/>
      <c r="WAY500" s="16"/>
      <c r="WAZ500" s="18"/>
      <c r="WBA500" s="6"/>
      <c r="WBB500" s="15"/>
      <c r="WBC500" s="16"/>
      <c r="WBD500" s="16"/>
      <c r="WBE500" s="16"/>
      <c r="WBF500" s="18"/>
      <c r="WBG500" s="6"/>
      <c r="WBH500" s="15"/>
      <c r="WBI500" s="16"/>
      <c r="WBJ500" s="16"/>
      <c r="WBK500" s="16"/>
      <c r="WBL500" s="18"/>
      <c r="WBM500" s="6"/>
      <c r="WBN500" s="15"/>
      <c r="WBO500" s="16"/>
      <c r="WBP500" s="16"/>
      <c r="WBQ500" s="16"/>
      <c r="WBR500" s="18"/>
      <c r="WBS500" s="6"/>
      <c r="WBT500" s="15"/>
      <c r="WBU500" s="16"/>
      <c r="WBV500" s="16"/>
      <c r="WBW500" s="16"/>
      <c r="WBX500" s="18"/>
      <c r="WBY500" s="6"/>
      <c r="WBZ500" s="15"/>
      <c r="WCA500" s="16"/>
      <c r="WCB500" s="16"/>
      <c r="WCC500" s="16"/>
      <c r="WCD500" s="18"/>
      <c r="WCE500" s="6"/>
      <c r="WCF500" s="15"/>
      <c r="WCG500" s="16"/>
      <c r="WCH500" s="16"/>
      <c r="WCI500" s="16"/>
      <c r="WCJ500" s="18"/>
      <c r="WCK500" s="6"/>
      <c r="WCL500" s="15"/>
      <c r="WCM500" s="16"/>
      <c r="WCN500" s="16"/>
      <c r="WCO500" s="16"/>
      <c r="WCP500" s="18"/>
      <c r="WCQ500" s="6"/>
      <c r="WCR500" s="15"/>
      <c r="WCS500" s="16"/>
      <c r="WCT500" s="16"/>
      <c r="WCU500" s="16"/>
      <c r="WCV500" s="18"/>
      <c r="WCW500" s="6"/>
      <c r="WCX500" s="15"/>
      <c r="WCY500" s="16"/>
      <c r="WCZ500" s="16"/>
      <c r="WDA500" s="16"/>
      <c r="WDB500" s="18"/>
      <c r="WDC500" s="6"/>
      <c r="WDD500" s="15"/>
      <c r="WDE500" s="16"/>
      <c r="WDF500" s="16"/>
      <c r="WDG500" s="16"/>
      <c r="WDH500" s="18"/>
      <c r="WDI500" s="6"/>
      <c r="WDJ500" s="15"/>
      <c r="WDK500" s="16"/>
      <c r="WDL500" s="16"/>
      <c r="WDM500" s="16"/>
      <c r="WDN500" s="18"/>
      <c r="WDO500" s="6"/>
      <c r="WDP500" s="15"/>
      <c r="WDQ500" s="16"/>
      <c r="WDR500" s="16"/>
      <c r="WDS500" s="16"/>
      <c r="WDT500" s="18"/>
      <c r="WDU500" s="6"/>
      <c r="WDV500" s="15"/>
      <c r="WDW500" s="16"/>
      <c r="WDX500" s="16"/>
      <c r="WDY500" s="16"/>
      <c r="WDZ500" s="18"/>
      <c r="WEA500" s="6"/>
      <c r="WEB500" s="15"/>
      <c r="WEC500" s="16"/>
      <c r="WED500" s="16"/>
      <c r="WEE500" s="16"/>
      <c r="WEF500" s="18"/>
      <c r="WEG500" s="6"/>
      <c r="WEH500" s="15"/>
      <c r="WEI500" s="16"/>
      <c r="WEJ500" s="16"/>
      <c r="WEK500" s="16"/>
      <c r="WEL500" s="18"/>
      <c r="WEM500" s="6"/>
      <c r="WEN500" s="15"/>
      <c r="WEO500" s="16"/>
      <c r="WEP500" s="16"/>
      <c r="WEQ500" s="16"/>
      <c r="WER500" s="18"/>
      <c r="WES500" s="6"/>
      <c r="WET500" s="15"/>
      <c r="WEU500" s="16"/>
      <c r="WEV500" s="16"/>
      <c r="WEW500" s="16"/>
      <c r="WEX500" s="18"/>
      <c r="WEY500" s="6"/>
      <c r="WEZ500" s="15"/>
      <c r="WFA500" s="16"/>
      <c r="WFB500" s="16"/>
      <c r="WFC500" s="16"/>
      <c r="WFD500" s="18"/>
      <c r="WFE500" s="6"/>
      <c r="WFF500" s="15"/>
      <c r="WFG500" s="16"/>
      <c r="WFH500" s="16"/>
      <c r="WFI500" s="16"/>
      <c r="WFJ500" s="18"/>
      <c r="WFK500" s="6"/>
      <c r="WFL500" s="15"/>
      <c r="WFM500" s="16"/>
      <c r="WFN500" s="16"/>
      <c r="WFO500" s="16"/>
      <c r="WFP500" s="18"/>
      <c r="WFQ500" s="6"/>
      <c r="WFR500" s="15"/>
      <c r="WFS500" s="16"/>
      <c r="WFT500" s="16"/>
      <c r="WFU500" s="16"/>
      <c r="WFV500" s="18"/>
      <c r="WFW500" s="6"/>
      <c r="WFX500" s="15"/>
      <c r="WFY500" s="16"/>
      <c r="WFZ500" s="16"/>
      <c r="WGA500" s="16"/>
      <c r="WGB500" s="18"/>
      <c r="WGC500" s="6"/>
      <c r="WGD500" s="15"/>
      <c r="WGE500" s="16"/>
      <c r="WGF500" s="16"/>
      <c r="WGG500" s="16"/>
      <c r="WGH500" s="18"/>
      <c r="WGI500" s="6"/>
      <c r="WGJ500" s="15"/>
      <c r="WGK500" s="16"/>
      <c r="WGL500" s="16"/>
      <c r="WGM500" s="16"/>
      <c r="WGN500" s="18"/>
      <c r="WGO500" s="6"/>
      <c r="WGP500" s="15"/>
      <c r="WGQ500" s="16"/>
      <c r="WGR500" s="16"/>
      <c r="WGS500" s="16"/>
      <c r="WGT500" s="18"/>
      <c r="WGU500" s="6"/>
      <c r="WGV500" s="15"/>
      <c r="WGW500" s="16"/>
      <c r="WGX500" s="16"/>
      <c r="WGY500" s="16"/>
      <c r="WGZ500" s="18"/>
      <c r="WHA500" s="6"/>
      <c r="WHB500" s="15"/>
      <c r="WHC500" s="16"/>
      <c r="WHD500" s="16"/>
      <c r="WHE500" s="16"/>
      <c r="WHF500" s="18"/>
      <c r="WHG500" s="6"/>
      <c r="WHH500" s="15"/>
      <c r="WHI500" s="16"/>
      <c r="WHJ500" s="16"/>
      <c r="WHK500" s="16"/>
      <c r="WHL500" s="18"/>
      <c r="WHM500" s="6"/>
      <c r="WHN500" s="15"/>
      <c r="WHO500" s="16"/>
      <c r="WHP500" s="16"/>
      <c r="WHQ500" s="16"/>
      <c r="WHR500" s="18"/>
      <c r="WHS500" s="6"/>
      <c r="WHT500" s="15"/>
      <c r="WHU500" s="16"/>
      <c r="WHV500" s="16"/>
      <c r="WHW500" s="16"/>
      <c r="WHX500" s="18"/>
      <c r="WHY500" s="6"/>
      <c r="WHZ500" s="15"/>
      <c r="WIA500" s="16"/>
      <c r="WIB500" s="16"/>
      <c r="WIC500" s="16"/>
      <c r="WID500" s="18"/>
      <c r="WIE500" s="6"/>
      <c r="WIF500" s="15"/>
      <c r="WIG500" s="16"/>
      <c r="WIH500" s="16"/>
      <c r="WII500" s="16"/>
      <c r="WIJ500" s="18"/>
      <c r="WIK500" s="6"/>
      <c r="WIL500" s="15"/>
      <c r="WIM500" s="16"/>
      <c r="WIN500" s="16"/>
      <c r="WIO500" s="16"/>
      <c r="WIP500" s="18"/>
      <c r="WIQ500" s="6"/>
      <c r="WIR500" s="15"/>
      <c r="WIS500" s="16"/>
      <c r="WIT500" s="16"/>
      <c r="WIU500" s="16"/>
      <c r="WIV500" s="18"/>
      <c r="WIW500" s="6"/>
      <c r="WIX500" s="15"/>
      <c r="WIY500" s="16"/>
      <c r="WIZ500" s="16"/>
      <c r="WJA500" s="16"/>
      <c r="WJB500" s="18"/>
      <c r="WJC500" s="6"/>
      <c r="WJD500" s="15"/>
      <c r="WJE500" s="16"/>
      <c r="WJF500" s="16"/>
      <c r="WJG500" s="16"/>
      <c r="WJH500" s="18"/>
      <c r="WJI500" s="6"/>
      <c r="WJJ500" s="15"/>
      <c r="WJK500" s="16"/>
      <c r="WJL500" s="16"/>
      <c r="WJM500" s="16"/>
      <c r="WJN500" s="18"/>
      <c r="WJO500" s="6"/>
      <c r="WJP500" s="15"/>
      <c r="WJQ500" s="16"/>
      <c r="WJR500" s="16"/>
      <c r="WJS500" s="16"/>
      <c r="WJT500" s="18"/>
      <c r="WJU500" s="6"/>
      <c r="WJV500" s="15"/>
      <c r="WJW500" s="16"/>
      <c r="WJX500" s="16"/>
      <c r="WJY500" s="16"/>
      <c r="WJZ500" s="18"/>
      <c r="WKA500" s="6"/>
      <c r="WKB500" s="15"/>
      <c r="WKC500" s="16"/>
      <c r="WKD500" s="16"/>
      <c r="WKE500" s="16"/>
      <c r="WKF500" s="18"/>
      <c r="WKG500" s="6"/>
      <c r="WKH500" s="15"/>
      <c r="WKI500" s="16"/>
      <c r="WKJ500" s="16"/>
      <c r="WKK500" s="16"/>
      <c r="WKL500" s="18"/>
      <c r="WKM500" s="6"/>
      <c r="WKN500" s="15"/>
      <c r="WKO500" s="16"/>
      <c r="WKP500" s="16"/>
      <c r="WKQ500" s="16"/>
      <c r="WKR500" s="18"/>
      <c r="WKS500" s="6"/>
      <c r="WKT500" s="15"/>
      <c r="WKU500" s="16"/>
      <c r="WKV500" s="16"/>
      <c r="WKW500" s="16"/>
      <c r="WKX500" s="18"/>
      <c r="WKY500" s="6"/>
      <c r="WKZ500" s="15"/>
      <c r="WLA500" s="16"/>
      <c r="WLB500" s="16"/>
      <c r="WLC500" s="16"/>
      <c r="WLD500" s="18"/>
      <c r="WLE500" s="6"/>
      <c r="WLF500" s="15"/>
      <c r="WLG500" s="16"/>
      <c r="WLH500" s="16"/>
      <c r="WLI500" s="16"/>
      <c r="WLJ500" s="18"/>
      <c r="WLK500" s="6"/>
      <c r="WLL500" s="15"/>
      <c r="WLM500" s="16"/>
      <c r="WLN500" s="16"/>
      <c r="WLO500" s="16"/>
      <c r="WLP500" s="18"/>
      <c r="WLQ500" s="6"/>
      <c r="WLR500" s="15"/>
      <c r="WLS500" s="16"/>
      <c r="WLT500" s="16"/>
      <c r="WLU500" s="16"/>
      <c r="WLV500" s="18"/>
      <c r="WLW500" s="6"/>
      <c r="WLX500" s="15"/>
      <c r="WLY500" s="16"/>
      <c r="WLZ500" s="16"/>
      <c r="WMA500" s="16"/>
      <c r="WMB500" s="18"/>
      <c r="WMC500" s="6"/>
      <c r="WMD500" s="15"/>
      <c r="WME500" s="16"/>
      <c r="WMF500" s="16"/>
      <c r="WMG500" s="16"/>
      <c r="WMH500" s="18"/>
      <c r="WMI500" s="6"/>
      <c r="WMJ500" s="15"/>
      <c r="WMK500" s="16"/>
      <c r="WML500" s="16"/>
      <c r="WMM500" s="16"/>
      <c r="WMN500" s="18"/>
      <c r="WMO500" s="6"/>
      <c r="WMP500" s="15"/>
      <c r="WMQ500" s="16"/>
      <c r="WMR500" s="16"/>
      <c r="WMS500" s="16"/>
      <c r="WMT500" s="18"/>
      <c r="WMU500" s="6"/>
      <c r="WMV500" s="15"/>
      <c r="WMW500" s="16"/>
      <c r="WMX500" s="16"/>
      <c r="WMY500" s="16"/>
      <c r="WMZ500" s="18"/>
      <c r="WNA500" s="6"/>
      <c r="WNB500" s="15"/>
      <c r="WNC500" s="16"/>
      <c r="WND500" s="16"/>
      <c r="WNE500" s="16"/>
      <c r="WNF500" s="18"/>
      <c r="WNG500" s="6"/>
      <c r="WNH500" s="15"/>
      <c r="WNI500" s="16"/>
      <c r="WNJ500" s="16"/>
      <c r="WNK500" s="16"/>
      <c r="WNL500" s="18"/>
      <c r="WNM500" s="6"/>
      <c r="WNN500" s="15"/>
      <c r="WNO500" s="16"/>
      <c r="WNP500" s="16"/>
      <c r="WNQ500" s="16"/>
      <c r="WNR500" s="18"/>
      <c r="WNS500" s="6"/>
      <c r="WNT500" s="15"/>
      <c r="WNU500" s="16"/>
      <c r="WNV500" s="16"/>
      <c r="WNW500" s="16"/>
      <c r="WNX500" s="18"/>
      <c r="WNY500" s="6"/>
      <c r="WNZ500" s="15"/>
      <c r="WOA500" s="16"/>
      <c r="WOB500" s="16"/>
      <c r="WOC500" s="16"/>
      <c r="WOD500" s="18"/>
      <c r="WOE500" s="6"/>
      <c r="WOF500" s="15"/>
      <c r="WOG500" s="16"/>
      <c r="WOH500" s="16"/>
      <c r="WOI500" s="16"/>
      <c r="WOJ500" s="18"/>
      <c r="WOK500" s="6"/>
      <c r="WOL500" s="15"/>
      <c r="WOM500" s="16"/>
      <c r="WON500" s="16"/>
      <c r="WOO500" s="16"/>
      <c r="WOP500" s="18"/>
      <c r="WOQ500" s="6"/>
      <c r="WOR500" s="15"/>
      <c r="WOS500" s="16"/>
      <c r="WOT500" s="16"/>
      <c r="WOU500" s="16"/>
      <c r="WOV500" s="18"/>
      <c r="WOW500" s="6"/>
      <c r="WOX500" s="15"/>
      <c r="WOY500" s="16"/>
      <c r="WOZ500" s="16"/>
      <c r="WPA500" s="16"/>
      <c r="WPB500" s="18"/>
      <c r="WPC500" s="6"/>
      <c r="WPD500" s="15"/>
      <c r="WPE500" s="16"/>
      <c r="WPF500" s="16"/>
      <c r="WPG500" s="16"/>
      <c r="WPH500" s="18"/>
      <c r="WPI500" s="6"/>
      <c r="WPJ500" s="15"/>
      <c r="WPK500" s="16"/>
      <c r="WPL500" s="16"/>
      <c r="WPM500" s="16"/>
      <c r="WPN500" s="18"/>
      <c r="WPO500" s="6"/>
      <c r="WPP500" s="15"/>
      <c r="WPQ500" s="16"/>
      <c r="WPR500" s="16"/>
      <c r="WPS500" s="16"/>
      <c r="WPT500" s="18"/>
      <c r="WPU500" s="6"/>
      <c r="WPV500" s="15"/>
      <c r="WPW500" s="16"/>
      <c r="WPX500" s="16"/>
      <c r="WPY500" s="16"/>
      <c r="WPZ500" s="18"/>
      <c r="WQA500" s="6"/>
      <c r="WQB500" s="15"/>
      <c r="WQC500" s="16"/>
      <c r="WQD500" s="16"/>
      <c r="WQE500" s="16"/>
      <c r="WQF500" s="18"/>
      <c r="WQG500" s="6"/>
      <c r="WQH500" s="15"/>
      <c r="WQI500" s="16"/>
      <c r="WQJ500" s="16"/>
      <c r="WQK500" s="16"/>
      <c r="WQL500" s="18"/>
      <c r="WQM500" s="6"/>
      <c r="WQN500" s="15"/>
      <c r="WQO500" s="16"/>
      <c r="WQP500" s="16"/>
      <c r="WQQ500" s="16"/>
      <c r="WQR500" s="18"/>
      <c r="WQS500" s="6"/>
      <c r="WQT500" s="15"/>
      <c r="WQU500" s="16"/>
      <c r="WQV500" s="16"/>
      <c r="WQW500" s="16"/>
      <c r="WQX500" s="18"/>
      <c r="WQY500" s="6"/>
      <c r="WQZ500" s="15"/>
      <c r="WRA500" s="16"/>
      <c r="WRB500" s="16"/>
      <c r="WRC500" s="16"/>
      <c r="WRD500" s="18"/>
      <c r="WRE500" s="6"/>
      <c r="WRF500" s="15"/>
      <c r="WRG500" s="16"/>
      <c r="WRH500" s="16"/>
      <c r="WRI500" s="16"/>
      <c r="WRJ500" s="18"/>
      <c r="WRK500" s="6"/>
      <c r="WRL500" s="15"/>
      <c r="WRM500" s="16"/>
      <c r="WRN500" s="16"/>
      <c r="WRO500" s="16"/>
      <c r="WRP500" s="18"/>
      <c r="WRQ500" s="6"/>
      <c r="WRR500" s="15"/>
      <c r="WRS500" s="16"/>
      <c r="WRT500" s="16"/>
      <c r="WRU500" s="16"/>
      <c r="WRV500" s="18"/>
      <c r="WRW500" s="6"/>
      <c r="WRX500" s="15"/>
      <c r="WRY500" s="16"/>
      <c r="WRZ500" s="16"/>
      <c r="WSA500" s="16"/>
      <c r="WSB500" s="18"/>
      <c r="WSC500" s="6"/>
      <c r="WSD500" s="15"/>
      <c r="WSE500" s="16"/>
      <c r="WSF500" s="16"/>
      <c r="WSG500" s="16"/>
      <c r="WSH500" s="18"/>
      <c r="WSI500" s="6"/>
      <c r="WSJ500" s="15"/>
      <c r="WSK500" s="16"/>
      <c r="WSL500" s="16"/>
      <c r="WSM500" s="16"/>
      <c r="WSN500" s="18"/>
      <c r="WSO500" s="6"/>
      <c r="WSP500" s="15"/>
      <c r="WSQ500" s="16"/>
      <c r="WSR500" s="16"/>
      <c r="WSS500" s="16"/>
      <c r="WST500" s="18"/>
      <c r="WSU500" s="6"/>
      <c r="WSV500" s="15"/>
      <c r="WSW500" s="16"/>
      <c r="WSX500" s="16"/>
      <c r="WSY500" s="16"/>
      <c r="WSZ500" s="18"/>
      <c r="WTA500" s="6"/>
      <c r="WTB500" s="15"/>
      <c r="WTC500" s="16"/>
      <c r="WTD500" s="16"/>
      <c r="WTE500" s="16"/>
      <c r="WTF500" s="18"/>
      <c r="WTG500" s="6"/>
      <c r="WTH500" s="15"/>
      <c r="WTI500" s="16"/>
      <c r="WTJ500" s="16"/>
      <c r="WTK500" s="16"/>
      <c r="WTL500" s="18"/>
      <c r="WTM500" s="6"/>
      <c r="WTN500" s="15"/>
      <c r="WTO500" s="16"/>
      <c r="WTP500" s="16"/>
      <c r="WTQ500" s="16"/>
      <c r="WTR500" s="18"/>
      <c r="WTS500" s="6"/>
      <c r="WTT500" s="15"/>
      <c r="WTU500" s="16"/>
      <c r="WTV500" s="16"/>
      <c r="WTW500" s="16"/>
      <c r="WTX500" s="18"/>
      <c r="WTY500" s="6"/>
      <c r="WTZ500" s="15"/>
      <c r="WUA500" s="16"/>
      <c r="WUB500" s="16"/>
      <c r="WUC500" s="16"/>
      <c r="WUD500" s="18"/>
      <c r="WUE500" s="6"/>
      <c r="WUF500" s="15"/>
      <c r="WUG500" s="16"/>
      <c r="WUH500" s="16"/>
      <c r="WUI500" s="16"/>
      <c r="WUJ500" s="18"/>
      <c r="WUK500" s="6"/>
      <c r="WUL500" s="15"/>
      <c r="WUM500" s="16"/>
      <c r="WUN500" s="16"/>
      <c r="WUO500" s="16"/>
      <c r="WUP500" s="18"/>
      <c r="WUQ500" s="6"/>
      <c r="WUR500" s="15"/>
      <c r="WUS500" s="16"/>
      <c r="WUT500" s="16"/>
      <c r="WUU500" s="16"/>
      <c r="WUV500" s="18"/>
      <c r="WUW500" s="6"/>
      <c r="WUX500" s="15"/>
      <c r="WUY500" s="16"/>
      <c r="WUZ500" s="16"/>
      <c r="WVA500" s="16"/>
      <c r="WVB500" s="18"/>
      <c r="WVC500" s="6"/>
      <c r="WVD500" s="15"/>
      <c r="WVE500" s="16"/>
      <c r="WVF500" s="16"/>
      <c r="WVG500" s="16"/>
      <c r="WVH500" s="18"/>
      <c r="WVI500" s="6"/>
      <c r="WVJ500" s="15"/>
      <c r="WVK500" s="16"/>
      <c r="WVL500" s="16"/>
      <c r="WVM500" s="16"/>
      <c r="WVN500" s="18"/>
      <c r="WVO500" s="6"/>
      <c r="WVP500" s="15"/>
      <c r="WVQ500" s="16"/>
      <c r="WVR500" s="16"/>
      <c r="WVS500" s="16"/>
      <c r="WVT500" s="18"/>
      <c r="WVU500" s="6"/>
      <c r="WVV500" s="15"/>
      <c r="WVW500" s="16"/>
      <c r="WVX500" s="16"/>
      <c r="WVY500" s="16"/>
      <c r="WVZ500" s="18"/>
      <c r="WWA500" s="6"/>
      <c r="WWB500" s="15"/>
      <c r="WWC500" s="16"/>
      <c r="WWD500" s="16"/>
      <c r="WWE500" s="16"/>
      <c r="WWF500" s="18"/>
      <c r="WWG500" s="6"/>
      <c r="WWH500" s="15"/>
      <c r="WWI500" s="16"/>
      <c r="WWJ500" s="16"/>
      <c r="WWK500" s="16"/>
      <c r="WWL500" s="18"/>
      <c r="WWM500" s="6"/>
      <c r="WWN500" s="15"/>
      <c r="WWO500" s="16"/>
      <c r="WWP500" s="16"/>
      <c r="WWQ500" s="16"/>
      <c r="WWR500" s="18"/>
      <c r="WWS500" s="6"/>
      <c r="WWT500" s="15"/>
      <c r="WWU500" s="16"/>
      <c r="WWV500" s="16"/>
      <c r="WWW500" s="16"/>
      <c r="WWX500" s="18"/>
      <c r="WWY500" s="6"/>
      <c r="WWZ500" s="15"/>
      <c r="WXA500" s="16"/>
      <c r="WXB500" s="16"/>
      <c r="WXC500" s="16"/>
      <c r="WXD500" s="18"/>
      <c r="WXE500" s="6"/>
      <c r="WXF500" s="15"/>
      <c r="WXG500" s="16"/>
      <c r="WXH500" s="16"/>
      <c r="WXI500" s="16"/>
      <c r="WXJ500" s="18"/>
      <c r="WXK500" s="6"/>
      <c r="WXL500" s="15"/>
      <c r="WXM500" s="16"/>
      <c r="WXN500" s="16"/>
      <c r="WXO500" s="16"/>
      <c r="WXP500" s="18"/>
      <c r="WXQ500" s="6"/>
      <c r="WXR500" s="15"/>
      <c r="WXS500" s="16"/>
      <c r="WXT500" s="16"/>
      <c r="WXU500" s="16"/>
      <c r="WXV500" s="18"/>
      <c r="WXW500" s="6"/>
      <c r="WXX500" s="15"/>
      <c r="WXY500" s="16"/>
      <c r="WXZ500" s="16"/>
      <c r="WYA500" s="16"/>
      <c r="WYB500" s="18"/>
      <c r="WYC500" s="6"/>
      <c r="WYD500" s="15"/>
      <c r="WYE500" s="16"/>
      <c r="WYF500" s="16"/>
      <c r="WYG500" s="16"/>
      <c r="WYH500" s="18"/>
      <c r="WYI500" s="6"/>
      <c r="WYJ500" s="15"/>
      <c r="WYK500" s="16"/>
      <c r="WYL500" s="16"/>
      <c r="WYM500" s="16"/>
      <c r="WYN500" s="18"/>
      <c r="WYO500" s="6"/>
      <c r="WYP500" s="15"/>
      <c r="WYQ500" s="16"/>
      <c r="WYR500" s="16"/>
      <c r="WYS500" s="16"/>
      <c r="WYT500" s="18"/>
      <c r="WYU500" s="6"/>
      <c r="WYV500" s="15"/>
      <c r="WYW500" s="16"/>
      <c r="WYX500" s="16"/>
      <c r="WYY500" s="16"/>
      <c r="WYZ500" s="18"/>
      <c r="WZA500" s="6"/>
      <c r="WZB500" s="15"/>
      <c r="WZC500" s="16"/>
      <c r="WZD500" s="16"/>
      <c r="WZE500" s="16"/>
      <c r="WZF500" s="18"/>
      <c r="WZG500" s="6"/>
      <c r="WZH500" s="15"/>
      <c r="WZI500" s="16"/>
      <c r="WZJ500" s="16"/>
      <c r="WZK500" s="16"/>
      <c r="WZL500" s="18"/>
      <c r="WZM500" s="6"/>
      <c r="WZN500" s="15"/>
      <c r="WZO500" s="16"/>
      <c r="WZP500" s="16"/>
      <c r="WZQ500" s="16"/>
      <c r="WZR500" s="18"/>
      <c r="WZS500" s="6"/>
      <c r="WZT500" s="15"/>
      <c r="WZU500" s="16"/>
      <c r="WZV500" s="16"/>
      <c r="WZW500" s="16"/>
      <c r="WZX500" s="18"/>
      <c r="WZY500" s="6"/>
      <c r="WZZ500" s="15"/>
      <c r="XAA500" s="16"/>
      <c r="XAB500" s="16"/>
      <c r="XAC500" s="16"/>
      <c r="XAD500" s="18"/>
      <c r="XAE500" s="6"/>
      <c r="XAF500" s="15"/>
      <c r="XAG500" s="16"/>
      <c r="XAH500" s="16"/>
      <c r="XAI500" s="16"/>
      <c r="XAJ500" s="18"/>
      <c r="XAK500" s="6"/>
      <c r="XAL500" s="15"/>
      <c r="XAM500" s="16"/>
      <c r="XAN500" s="16"/>
      <c r="XAO500" s="16"/>
      <c r="XAP500" s="18"/>
      <c r="XAQ500" s="6"/>
      <c r="XAR500" s="15"/>
      <c r="XAS500" s="16"/>
      <c r="XAT500" s="16"/>
      <c r="XAU500" s="16"/>
      <c r="XAV500" s="18"/>
      <c r="XAW500" s="6"/>
      <c r="XAX500" s="15"/>
      <c r="XAY500" s="16"/>
      <c r="XAZ500" s="16"/>
      <c r="XBA500" s="16"/>
      <c r="XBB500" s="18"/>
      <c r="XBC500" s="6"/>
      <c r="XBD500" s="15"/>
      <c r="XBE500" s="16"/>
      <c r="XBF500" s="16"/>
      <c r="XBG500" s="16"/>
      <c r="XBH500" s="18"/>
      <c r="XBI500" s="6"/>
      <c r="XBJ500" s="15"/>
      <c r="XBK500" s="16"/>
      <c r="XBL500" s="16"/>
      <c r="XBM500" s="16"/>
      <c r="XBN500" s="18"/>
      <c r="XBO500" s="6"/>
      <c r="XBP500" s="15"/>
      <c r="XBQ500" s="16"/>
      <c r="XBR500" s="16"/>
      <c r="XBS500" s="16"/>
      <c r="XBT500" s="18"/>
      <c r="XBU500" s="6"/>
      <c r="XBV500" s="15"/>
      <c r="XBW500" s="16"/>
      <c r="XBX500" s="16"/>
      <c r="XBY500" s="16"/>
      <c r="XBZ500" s="18"/>
      <c r="XCA500" s="6"/>
      <c r="XCB500" s="15"/>
      <c r="XCC500" s="16"/>
      <c r="XCD500" s="16"/>
      <c r="XCE500" s="16"/>
      <c r="XCF500" s="18"/>
      <c r="XCG500" s="6"/>
      <c r="XCH500" s="15"/>
      <c r="XCI500" s="16"/>
      <c r="XCJ500" s="16"/>
      <c r="XCK500" s="16"/>
      <c r="XCL500" s="18"/>
      <c r="XCM500" s="6"/>
      <c r="XCN500" s="15"/>
      <c r="XCO500" s="16"/>
      <c r="XCP500" s="16"/>
      <c r="XCQ500" s="16"/>
      <c r="XCR500" s="18"/>
      <c r="XCS500" s="6"/>
      <c r="XCT500" s="15"/>
      <c r="XCU500" s="16"/>
      <c r="XCV500" s="16"/>
      <c r="XCW500" s="16"/>
      <c r="XCX500" s="18"/>
      <c r="XCY500" s="6"/>
      <c r="XCZ500" s="15"/>
      <c r="XDA500" s="16"/>
      <c r="XDB500" s="16"/>
      <c r="XDC500" s="16"/>
      <c r="XDD500" s="18"/>
      <c r="XDE500" s="6"/>
      <c r="XDF500" s="15"/>
      <c r="XDG500" s="16"/>
      <c r="XDH500" s="16"/>
      <c r="XDI500" s="16"/>
      <c r="XDJ500" s="18"/>
      <c r="XDK500" s="6"/>
      <c r="XDL500" s="15"/>
      <c r="XDM500" s="16"/>
      <c r="XDN500" s="16"/>
      <c r="XDO500" s="16"/>
      <c r="XDP500" s="18"/>
      <c r="XDQ500" s="6"/>
      <c r="XDR500" s="15"/>
      <c r="XDS500" s="16"/>
      <c r="XDT500" s="16"/>
      <c r="XDU500" s="16"/>
      <c r="XDV500" s="18"/>
      <c r="XDW500" s="6"/>
      <c r="XDX500" s="15"/>
      <c r="XDY500" s="16"/>
      <c r="XDZ500" s="16"/>
      <c r="XEA500" s="16"/>
      <c r="XEB500" s="18"/>
      <c r="XEC500" s="6"/>
      <c r="XED500" s="15"/>
      <c r="XEE500" s="16"/>
      <c r="XEF500" s="16"/>
      <c r="XEG500" s="16"/>
      <c r="XEH500" s="18"/>
      <c r="XEI500" s="6"/>
      <c r="XEJ500" s="15"/>
      <c r="XEK500" s="16"/>
      <c r="XEL500" s="16"/>
      <c r="XEM500" s="16"/>
      <c r="XEN500" s="18"/>
      <c r="XEO500" s="6"/>
      <c r="XEP500" s="15"/>
      <c r="XEQ500" s="16"/>
      <c r="XER500" s="16"/>
      <c r="XES500" s="16"/>
      <c r="XET500" s="18"/>
      <c r="XEU500" s="6"/>
      <c r="XEV500" s="15"/>
      <c r="XEW500" s="16"/>
      <c r="XEX500" s="16"/>
      <c r="XEY500" s="16"/>
      <c r="XEZ500" s="18"/>
      <c r="XFA500" s="6"/>
      <c r="XFB500" s="15"/>
      <c r="XFC500" s="16"/>
      <c r="XFD500" s="16"/>
    </row>
    <row r="501" spans="1:16384" ht="17.25" customHeight="1" x14ac:dyDescent="0.25">
      <c r="A501" s="24"/>
      <c r="B501" s="41" t="s">
        <v>460</v>
      </c>
      <c r="C501" s="87"/>
      <c r="D501" s="87"/>
      <c r="E501" s="87"/>
      <c r="F501" s="87"/>
      <c r="G501" s="87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</row>
    <row r="502" spans="1:16384" ht="44.25" customHeight="1" x14ac:dyDescent="0.25">
      <c r="A502" s="24"/>
      <c r="B502" s="24" t="s">
        <v>461</v>
      </c>
      <c r="C502" s="25" t="s">
        <v>28</v>
      </c>
      <c r="D502" s="81">
        <v>100</v>
      </c>
      <c r="E502" s="81">
        <v>100</v>
      </c>
      <c r="F502" s="37">
        <f>E502/D502</f>
        <v>1</v>
      </c>
      <c r="G502" s="25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</row>
    <row r="503" spans="1:16384" ht="66" customHeight="1" x14ac:dyDescent="0.25">
      <c r="A503" s="24"/>
      <c r="B503" s="24" t="s">
        <v>462</v>
      </c>
      <c r="C503" s="25" t="s">
        <v>28</v>
      </c>
      <c r="D503" s="81">
        <v>100</v>
      </c>
      <c r="E503" s="81">
        <v>100</v>
      </c>
      <c r="F503" s="37">
        <f>E503/D503</f>
        <v>1</v>
      </c>
      <c r="G503" s="25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</row>
    <row r="504" spans="1:16384" ht="29.25" customHeight="1" x14ac:dyDescent="0.25">
      <c r="A504" s="17" t="s">
        <v>241</v>
      </c>
      <c r="B504" s="15" t="s">
        <v>787</v>
      </c>
      <c r="C504" s="16"/>
      <c r="D504" s="16"/>
      <c r="E504" s="16"/>
      <c r="F504" s="18">
        <f>(1000%)/10</f>
        <v>1</v>
      </c>
      <c r="G504" s="4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</row>
    <row r="505" spans="1:16384" ht="16.5" customHeight="1" x14ac:dyDescent="0.25">
      <c r="A505" s="24"/>
      <c r="B505" s="41" t="s">
        <v>192</v>
      </c>
      <c r="C505" s="41"/>
      <c r="D505" s="41"/>
      <c r="E505" s="41"/>
      <c r="F505" s="41"/>
      <c r="G505" s="41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</row>
    <row r="506" spans="1:16384" ht="15" customHeight="1" x14ac:dyDescent="0.25">
      <c r="A506" s="24"/>
      <c r="B506" s="24" t="s">
        <v>310</v>
      </c>
      <c r="C506" s="25" t="s">
        <v>28</v>
      </c>
      <c r="D506" s="25">
        <v>1909</v>
      </c>
      <c r="E506" s="47">
        <v>1970</v>
      </c>
      <c r="F506" s="37">
        <f>E506/D506</f>
        <v>1.031953902566789</v>
      </c>
      <c r="G506" s="25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</row>
    <row r="507" spans="1:16384" ht="38.25" x14ac:dyDescent="0.25">
      <c r="A507" s="24"/>
      <c r="B507" s="24" t="s">
        <v>302</v>
      </c>
      <c r="C507" s="25" t="s">
        <v>28</v>
      </c>
      <c r="D507" s="25">
        <v>100</v>
      </c>
      <c r="E507" s="25">
        <v>100</v>
      </c>
      <c r="F507" s="37">
        <f>E507/D507</f>
        <v>1</v>
      </c>
      <c r="G507" s="25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</row>
    <row r="508" spans="1:16384" ht="38.25" x14ac:dyDescent="0.25">
      <c r="A508" s="24"/>
      <c r="B508" s="24" t="s">
        <v>193</v>
      </c>
      <c r="C508" s="25" t="s">
        <v>28</v>
      </c>
      <c r="D508" s="25">
        <v>100</v>
      </c>
      <c r="E508" s="25">
        <v>100</v>
      </c>
      <c r="F508" s="37">
        <f>E508/D508</f>
        <v>1</v>
      </c>
      <c r="G508" s="25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</row>
    <row r="509" spans="1:16384" ht="16.5" customHeight="1" x14ac:dyDescent="0.25">
      <c r="A509" s="24"/>
      <c r="B509" s="41" t="s">
        <v>188</v>
      </c>
      <c r="C509" s="41"/>
      <c r="D509" s="41"/>
      <c r="E509" s="41"/>
      <c r="F509" s="41"/>
      <c r="G509" s="41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</row>
    <row r="510" spans="1:16384" ht="42.75" customHeight="1" x14ac:dyDescent="0.25">
      <c r="A510" s="25"/>
      <c r="B510" s="24" t="s">
        <v>303</v>
      </c>
      <c r="C510" s="25" t="s">
        <v>32</v>
      </c>
      <c r="D510" s="56">
        <v>100</v>
      </c>
      <c r="E510" s="25">
        <v>100</v>
      </c>
      <c r="F510" s="37">
        <f>E510/D510</f>
        <v>1</v>
      </c>
      <c r="G510" s="25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</row>
    <row r="511" spans="1:16384" ht="13.5" x14ac:dyDescent="0.25">
      <c r="A511" s="25"/>
      <c r="B511" s="41" t="s">
        <v>189</v>
      </c>
      <c r="C511" s="41"/>
      <c r="D511" s="41"/>
      <c r="E511" s="41"/>
      <c r="F511" s="41"/>
      <c r="G511" s="41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</row>
    <row r="512" spans="1:16384" ht="29.25" customHeight="1" x14ac:dyDescent="0.25">
      <c r="A512" s="25"/>
      <c r="B512" s="24" t="s">
        <v>661</v>
      </c>
      <c r="C512" s="25" t="s">
        <v>304</v>
      </c>
      <c r="D512" s="56">
        <v>3</v>
      </c>
      <c r="E512" s="25">
        <v>3</v>
      </c>
      <c r="F512" s="37">
        <f>E512/D512</f>
        <v>1</v>
      </c>
      <c r="G512" s="25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</row>
    <row r="513" spans="1:21" ht="16.5" customHeight="1" x14ac:dyDescent="0.25">
      <c r="A513" s="25"/>
      <c r="B513" s="41" t="s">
        <v>643</v>
      </c>
      <c r="C513" s="41"/>
      <c r="D513" s="41"/>
      <c r="E513" s="41"/>
      <c r="F513" s="41"/>
      <c r="G513" s="41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</row>
    <row r="514" spans="1:21" ht="27" customHeight="1" x14ac:dyDescent="0.25">
      <c r="A514" s="25"/>
      <c r="B514" s="24" t="s">
        <v>306</v>
      </c>
      <c r="C514" s="25" t="s">
        <v>28</v>
      </c>
      <c r="D514" s="5">
        <v>100</v>
      </c>
      <c r="E514" s="25">
        <v>100</v>
      </c>
      <c r="F514" s="37">
        <f>E514/D514</f>
        <v>1</v>
      </c>
      <c r="G514" s="25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</row>
    <row r="515" spans="1:21" ht="25.5" x14ac:dyDescent="0.25">
      <c r="A515" s="25"/>
      <c r="B515" s="24" t="s">
        <v>305</v>
      </c>
      <c r="C515" s="25" t="s">
        <v>32</v>
      </c>
      <c r="D515" s="66">
        <v>1501</v>
      </c>
      <c r="E515" s="56">
        <v>1501</v>
      </c>
      <c r="F515" s="55">
        <f>E515/D515</f>
        <v>1</v>
      </c>
      <c r="G515" s="25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</row>
    <row r="516" spans="1:21" ht="16.5" customHeight="1" x14ac:dyDescent="0.25">
      <c r="A516" s="25"/>
      <c r="B516" s="41" t="s">
        <v>190</v>
      </c>
      <c r="C516" s="41"/>
      <c r="D516" s="41"/>
      <c r="E516" s="41"/>
      <c r="F516" s="41"/>
      <c r="G516" s="41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</row>
    <row r="517" spans="1:21" ht="51.75" customHeight="1" x14ac:dyDescent="0.25">
      <c r="A517" s="25"/>
      <c r="B517" s="24" t="s">
        <v>194</v>
      </c>
      <c r="C517" s="25" t="s">
        <v>28</v>
      </c>
      <c r="D517" s="5">
        <v>100</v>
      </c>
      <c r="E517" s="25">
        <v>100</v>
      </c>
      <c r="F517" s="37">
        <f>E517/D517</f>
        <v>1</v>
      </c>
      <c r="G517" s="25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</row>
    <row r="518" spans="1:21" ht="66.75" customHeight="1" x14ac:dyDescent="0.25">
      <c r="A518" s="25"/>
      <c r="B518" s="24" t="s">
        <v>307</v>
      </c>
      <c r="C518" s="25" t="s">
        <v>28</v>
      </c>
      <c r="D518" s="5">
        <v>100</v>
      </c>
      <c r="E518" s="25">
        <v>100</v>
      </c>
      <c r="F518" s="37">
        <f>E518/D518</f>
        <v>1</v>
      </c>
      <c r="G518" s="25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</row>
    <row r="519" spans="1:21" ht="16.5" customHeight="1" x14ac:dyDescent="0.25">
      <c r="A519" s="25"/>
      <c r="B519" s="41" t="s">
        <v>396</v>
      </c>
      <c r="C519" s="41"/>
      <c r="D519" s="41"/>
      <c r="E519" s="41"/>
      <c r="F519" s="41"/>
      <c r="G519" s="41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</row>
    <row r="520" spans="1:21" ht="42.75" customHeight="1" x14ac:dyDescent="0.25">
      <c r="A520" s="25"/>
      <c r="B520" s="24" t="s">
        <v>456</v>
      </c>
      <c r="C520" s="25" t="s">
        <v>28</v>
      </c>
      <c r="D520" s="5">
        <v>100</v>
      </c>
      <c r="E520" s="25">
        <v>100</v>
      </c>
      <c r="F520" s="37">
        <f>E520/D520</f>
        <v>1</v>
      </c>
      <c r="G520" s="25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</row>
    <row r="521" spans="1:21" ht="27.75" customHeight="1" x14ac:dyDescent="0.25">
      <c r="A521" s="17" t="s">
        <v>242</v>
      </c>
      <c r="B521" s="15" t="s">
        <v>788</v>
      </c>
      <c r="C521" s="16"/>
      <c r="D521" s="16"/>
      <c r="E521" s="16"/>
      <c r="F521" s="40">
        <f>(400%)/4</f>
        <v>1</v>
      </c>
      <c r="G521" s="4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</row>
    <row r="522" spans="1:21" ht="16.5" customHeight="1" x14ac:dyDescent="0.25">
      <c r="A522" s="25"/>
      <c r="B522" s="41" t="s">
        <v>308</v>
      </c>
      <c r="C522" s="41"/>
      <c r="D522" s="41"/>
      <c r="E522" s="41"/>
      <c r="F522" s="41"/>
      <c r="G522" s="41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</row>
    <row r="523" spans="1:21" ht="42.75" customHeight="1" x14ac:dyDescent="0.25">
      <c r="A523" s="25"/>
      <c r="B523" s="24" t="s">
        <v>457</v>
      </c>
      <c r="C523" s="25" t="s">
        <v>28</v>
      </c>
      <c r="D523" s="25">
        <v>63</v>
      </c>
      <c r="E523" s="25">
        <v>63</v>
      </c>
      <c r="F523" s="37">
        <f>E523/D523</f>
        <v>1</v>
      </c>
      <c r="G523" s="25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</row>
    <row r="524" spans="1:21" ht="17.25" customHeight="1" x14ac:dyDescent="0.25">
      <c r="A524" s="25"/>
      <c r="B524" s="41" t="s">
        <v>309</v>
      </c>
      <c r="C524" s="41"/>
      <c r="D524" s="41"/>
      <c r="E524" s="41"/>
      <c r="F524" s="41"/>
      <c r="G524" s="41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</row>
    <row r="525" spans="1:21" ht="25.5" x14ac:dyDescent="0.25">
      <c r="A525" s="25"/>
      <c r="B525" s="24" t="s">
        <v>397</v>
      </c>
      <c r="C525" s="25" t="s">
        <v>29</v>
      </c>
      <c r="D525" s="25">
        <v>6</v>
      </c>
      <c r="E525" s="25">
        <v>6</v>
      </c>
      <c r="F525" s="37">
        <f>E525/D525</f>
        <v>1</v>
      </c>
      <c r="G525" s="25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</row>
    <row r="526" spans="1:21" ht="15" x14ac:dyDescent="0.25">
      <c r="A526" s="25"/>
      <c r="B526" s="70" t="s">
        <v>458</v>
      </c>
      <c r="C526" s="68"/>
      <c r="D526" s="68"/>
      <c r="E526" s="68"/>
      <c r="F526" s="68"/>
      <c r="G526" s="69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</row>
    <row r="527" spans="1:21" ht="30.75" customHeight="1" x14ac:dyDescent="0.25">
      <c r="A527" s="25"/>
      <c r="B527" s="24" t="s">
        <v>459</v>
      </c>
      <c r="C527" s="25" t="s">
        <v>29</v>
      </c>
      <c r="D527" s="25">
        <v>6</v>
      </c>
      <c r="E527" s="25">
        <v>6</v>
      </c>
      <c r="F527" s="37">
        <f>E527/D527</f>
        <v>1</v>
      </c>
      <c r="G527" s="25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</row>
    <row r="528" spans="1:21" ht="67.5" customHeight="1" x14ac:dyDescent="0.25">
      <c r="A528" s="25"/>
      <c r="B528" s="24" t="s">
        <v>662</v>
      </c>
      <c r="C528" s="25" t="s">
        <v>28</v>
      </c>
      <c r="D528" s="25">
        <v>100</v>
      </c>
      <c r="E528" s="25">
        <v>100</v>
      </c>
      <c r="F528" s="37">
        <f>E528/D528</f>
        <v>1</v>
      </c>
      <c r="G528" s="88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</row>
    <row r="529" spans="1:21" ht="48.75" customHeight="1" x14ac:dyDescent="0.25">
      <c r="A529" s="4" t="s">
        <v>300</v>
      </c>
      <c r="B529" s="15" t="s">
        <v>340</v>
      </c>
      <c r="C529" s="4"/>
      <c r="D529" s="4"/>
      <c r="E529" s="4"/>
      <c r="F529" s="18">
        <f>(400%)/4</f>
        <v>1</v>
      </c>
      <c r="G529" s="4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</row>
    <row r="530" spans="1:21" ht="13.5" x14ac:dyDescent="0.25">
      <c r="A530" s="25"/>
      <c r="B530" s="41" t="s">
        <v>321</v>
      </c>
      <c r="C530" s="41"/>
      <c r="D530" s="41"/>
      <c r="E530" s="41"/>
      <c r="F530" s="41"/>
      <c r="G530" s="41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</row>
    <row r="531" spans="1:21" ht="38.25" x14ac:dyDescent="0.25">
      <c r="A531" s="25"/>
      <c r="B531" s="24" t="s">
        <v>322</v>
      </c>
      <c r="C531" s="25" t="s">
        <v>28</v>
      </c>
      <c r="D531" s="25">
        <v>100</v>
      </c>
      <c r="E531" s="25">
        <v>100</v>
      </c>
      <c r="F531" s="37">
        <f>E531/D531</f>
        <v>1</v>
      </c>
      <c r="G531" s="25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</row>
    <row r="532" spans="1:21" ht="13.5" x14ac:dyDescent="0.25">
      <c r="A532" s="25"/>
      <c r="B532" s="41" t="s">
        <v>323</v>
      </c>
      <c r="C532" s="41"/>
      <c r="D532" s="41"/>
      <c r="E532" s="41"/>
      <c r="F532" s="41"/>
      <c r="G532" s="41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</row>
    <row r="533" spans="1:21" ht="17.25" customHeight="1" x14ac:dyDescent="0.25">
      <c r="A533" s="25"/>
      <c r="B533" s="24" t="s">
        <v>324</v>
      </c>
      <c r="C533" s="25" t="s">
        <v>29</v>
      </c>
      <c r="D533" s="25">
        <v>113</v>
      </c>
      <c r="E533" s="56">
        <v>113</v>
      </c>
      <c r="F533" s="37">
        <f>E533/D533</f>
        <v>1</v>
      </c>
      <c r="G533" s="25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</row>
    <row r="534" spans="1:21" ht="16.5" customHeight="1" x14ac:dyDescent="0.25">
      <c r="A534" s="25"/>
      <c r="B534" s="41" t="s">
        <v>794</v>
      </c>
      <c r="C534" s="41"/>
      <c r="D534" s="41"/>
      <c r="E534" s="41"/>
      <c r="F534" s="41"/>
      <c r="G534" s="41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</row>
    <row r="535" spans="1:21" ht="25.5" x14ac:dyDescent="0.25">
      <c r="A535" s="25"/>
      <c r="B535" s="24" t="s">
        <v>325</v>
      </c>
      <c r="C535" s="25" t="s">
        <v>29</v>
      </c>
      <c r="D535" s="25">
        <v>5</v>
      </c>
      <c r="E535" s="25">
        <v>5</v>
      </c>
      <c r="F535" s="37">
        <f>E535/D535</f>
        <v>1</v>
      </c>
      <c r="G535" s="25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</row>
    <row r="536" spans="1:21" ht="13.5" x14ac:dyDescent="0.25">
      <c r="A536" s="25"/>
      <c r="B536" s="41" t="s">
        <v>326</v>
      </c>
      <c r="C536" s="41"/>
      <c r="D536" s="41"/>
      <c r="E536" s="41"/>
      <c r="F536" s="41"/>
      <c r="G536" s="41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</row>
    <row r="537" spans="1:21" ht="25.5" x14ac:dyDescent="0.25">
      <c r="A537" s="25"/>
      <c r="B537" s="24" t="s">
        <v>327</v>
      </c>
      <c r="C537" s="25" t="s">
        <v>28</v>
      </c>
      <c r="D537" s="25">
        <v>100</v>
      </c>
      <c r="E537" s="25">
        <v>100</v>
      </c>
      <c r="F537" s="37">
        <f>E537/D537</f>
        <v>1</v>
      </c>
      <c r="G537" s="25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</row>
    <row r="538" spans="1:21" ht="38.25" x14ac:dyDescent="0.25">
      <c r="A538" s="4" t="s">
        <v>320</v>
      </c>
      <c r="B538" s="15" t="s">
        <v>341</v>
      </c>
      <c r="C538" s="4"/>
      <c r="D538" s="4"/>
      <c r="E538" s="4"/>
      <c r="F538" s="18">
        <v>1</v>
      </c>
      <c r="G538" s="4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</row>
    <row r="539" spans="1:21" ht="17.25" customHeight="1" x14ac:dyDescent="0.25">
      <c r="A539" s="24"/>
      <c r="B539" s="41" t="s">
        <v>348</v>
      </c>
      <c r="C539" s="87"/>
      <c r="D539" s="87"/>
      <c r="E539" s="87"/>
      <c r="F539" s="87"/>
      <c r="G539" s="87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</row>
    <row r="540" spans="1:21" ht="32.25" customHeight="1" x14ac:dyDescent="0.25">
      <c r="A540" s="24"/>
      <c r="B540" s="24" t="s">
        <v>616</v>
      </c>
      <c r="C540" s="25" t="s">
        <v>28</v>
      </c>
      <c r="D540" s="25">
        <v>1.1000000000000001</v>
      </c>
      <c r="E540" s="25">
        <v>8.1</v>
      </c>
      <c r="F540" s="37">
        <f>E540/D540</f>
        <v>7.3636363636363624</v>
      </c>
      <c r="G540" s="25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</row>
    <row r="541" spans="1:21" ht="53.25" customHeight="1" x14ac:dyDescent="0.25">
      <c r="A541" s="17" t="s">
        <v>640</v>
      </c>
      <c r="B541" s="15" t="s">
        <v>342</v>
      </c>
      <c r="C541" s="16"/>
      <c r="D541" s="16"/>
      <c r="E541" s="16"/>
      <c r="F541" s="18">
        <f>(600%+F549)/7</f>
        <v>0.9285714285714286</v>
      </c>
      <c r="G541" s="4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</row>
    <row r="542" spans="1:21" ht="30" customHeight="1" x14ac:dyDescent="0.25">
      <c r="A542" s="24"/>
      <c r="B542" s="41" t="s">
        <v>793</v>
      </c>
      <c r="C542" s="41"/>
      <c r="D542" s="41"/>
      <c r="E542" s="41"/>
      <c r="F542" s="41"/>
      <c r="G542" s="41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</row>
    <row r="543" spans="1:21" ht="30.75" customHeight="1" x14ac:dyDescent="0.25">
      <c r="A543" s="24"/>
      <c r="B543" s="24" t="s">
        <v>346</v>
      </c>
      <c r="C543" s="25" t="s">
        <v>28</v>
      </c>
      <c r="D543" s="25">
        <v>100</v>
      </c>
      <c r="E543" s="25">
        <v>100</v>
      </c>
      <c r="F543" s="37">
        <f>E543/D543</f>
        <v>1</v>
      </c>
      <c r="G543" s="25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</row>
    <row r="544" spans="1:21" ht="30.75" customHeight="1" x14ac:dyDescent="0.25">
      <c r="A544" s="24"/>
      <c r="B544" s="24" t="s">
        <v>608</v>
      </c>
      <c r="C544" s="25" t="s">
        <v>29</v>
      </c>
      <c r="D544" s="25">
        <v>170</v>
      </c>
      <c r="E544" s="25">
        <v>203</v>
      </c>
      <c r="F544" s="37">
        <f>E544/D544</f>
        <v>1.1941176470588235</v>
      </c>
      <c r="G544" s="25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</row>
    <row r="545" spans="1:21" ht="29.25" customHeight="1" x14ac:dyDescent="0.25">
      <c r="A545" s="24"/>
      <c r="B545" s="70" t="s">
        <v>782</v>
      </c>
      <c r="C545" s="71"/>
      <c r="D545" s="71"/>
      <c r="E545" s="71"/>
      <c r="F545" s="71"/>
      <c r="G545" s="72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</row>
    <row r="546" spans="1:21" ht="42.75" customHeight="1" x14ac:dyDescent="0.25">
      <c r="A546" s="25"/>
      <c r="B546" s="24" t="s">
        <v>609</v>
      </c>
      <c r="C546" s="25" t="s">
        <v>29</v>
      </c>
      <c r="D546" s="25">
        <v>4</v>
      </c>
      <c r="E546" s="25">
        <v>11</v>
      </c>
      <c r="F546" s="37">
        <f>E546/D546</f>
        <v>2.75</v>
      </c>
      <c r="G546" s="25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</row>
    <row r="547" spans="1:21" ht="30" customHeight="1" x14ac:dyDescent="0.25">
      <c r="A547" s="25"/>
      <c r="B547" s="41" t="s">
        <v>610</v>
      </c>
      <c r="C547" s="41"/>
      <c r="D547" s="41"/>
      <c r="E547" s="41"/>
      <c r="F547" s="41"/>
      <c r="G547" s="41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</row>
    <row r="548" spans="1:21" ht="36.75" customHeight="1" x14ac:dyDescent="0.25">
      <c r="A548" s="25"/>
      <c r="B548" s="24" t="s">
        <v>347</v>
      </c>
      <c r="C548" s="25" t="s">
        <v>28</v>
      </c>
      <c r="D548" s="25">
        <v>100</v>
      </c>
      <c r="E548" s="25">
        <v>100</v>
      </c>
      <c r="F548" s="37">
        <f>E548/D548</f>
        <v>1</v>
      </c>
      <c r="G548" s="52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</row>
    <row r="549" spans="1:21" ht="51" customHeight="1" x14ac:dyDescent="0.25">
      <c r="A549" s="25"/>
      <c r="B549" s="24" t="s">
        <v>781</v>
      </c>
      <c r="C549" s="25" t="s">
        <v>28</v>
      </c>
      <c r="D549" s="25">
        <v>100</v>
      </c>
      <c r="E549" s="25">
        <v>50</v>
      </c>
      <c r="F549" s="37">
        <f>E549/D549</f>
        <v>0.5</v>
      </c>
      <c r="G549" s="25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</row>
    <row r="550" spans="1:21" ht="42" customHeight="1" x14ac:dyDescent="0.25">
      <c r="A550" s="25"/>
      <c r="B550" s="24" t="s">
        <v>611</v>
      </c>
      <c r="C550" s="25" t="s">
        <v>28</v>
      </c>
      <c r="D550" s="25">
        <v>100</v>
      </c>
      <c r="E550" s="25">
        <v>100</v>
      </c>
      <c r="F550" s="37">
        <f>E550/D550</f>
        <v>1</v>
      </c>
      <c r="G550" s="25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</row>
    <row r="551" spans="1:21" ht="16.5" customHeight="1" x14ac:dyDescent="0.25">
      <c r="A551" s="25"/>
      <c r="B551" s="41" t="s">
        <v>612</v>
      </c>
      <c r="C551" s="41"/>
      <c r="D551" s="41"/>
      <c r="E551" s="41"/>
      <c r="F551" s="41"/>
      <c r="G551" s="41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</row>
    <row r="552" spans="1:21" ht="32.25" customHeight="1" x14ac:dyDescent="0.25">
      <c r="A552" s="25"/>
      <c r="B552" s="24" t="s">
        <v>613</v>
      </c>
      <c r="C552" s="25" t="s">
        <v>29</v>
      </c>
      <c r="D552" s="5">
        <v>10</v>
      </c>
      <c r="E552" s="25">
        <v>84</v>
      </c>
      <c r="F552" s="37">
        <f>E552/D552</f>
        <v>8.4</v>
      </c>
      <c r="G552" s="25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</row>
    <row r="553" spans="1:21" ht="27.75" customHeight="1" x14ac:dyDescent="0.25">
      <c r="A553" s="17" t="s">
        <v>641</v>
      </c>
      <c r="B553" s="15" t="s">
        <v>338</v>
      </c>
      <c r="C553" s="16"/>
      <c r="D553" s="16"/>
      <c r="E553" s="16"/>
      <c r="F553" s="40">
        <f>(F555+F557+F558)/3</f>
        <v>0.82046031746031745</v>
      </c>
      <c r="G553" s="4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</row>
    <row r="554" spans="1:21" ht="14.25" customHeight="1" x14ac:dyDescent="0.25">
      <c r="A554" s="25"/>
      <c r="B554" s="41" t="s">
        <v>614</v>
      </c>
      <c r="C554" s="41"/>
      <c r="D554" s="41"/>
      <c r="E554" s="41"/>
      <c r="F554" s="41"/>
      <c r="G554" s="41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</row>
    <row r="555" spans="1:21" ht="37.5" customHeight="1" x14ac:dyDescent="0.25">
      <c r="A555" s="25"/>
      <c r="B555" s="24" t="s">
        <v>615</v>
      </c>
      <c r="C555" s="25" t="s">
        <v>28</v>
      </c>
      <c r="D555" s="25">
        <v>100</v>
      </c>
      <c r="E555" s="25">
        <v>90.9</v>
      </c>
      <c r="F555" s="37">
        <f>E555/D555</f>
        <v>0.90900000000000003</v>
      </c>
      <c r="G555" s="25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</row>
    <row r="556" spans="1:21" ht="17.25" customHeight="1" x14ac:dyDescent="0.25">
      <c r="A556" s="25"/>
      <c r="B556" s="41" t="s">
        <v>343</v>
      </c>
      <c r="C556" s="41"/>
      <c r="D556" s="41"/>
      <c r="E556" s="41"/>
      <c r="F556" s="41"/>
      <c r="G556" s="41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</row>
    <row r="557" spans="1:21" ht="25.5" x14ac:dyDescent="0.25">
      <c r="A557" s="25"/>
      <c r="B557" s="24" t="s">
        <v>344</v>
      </c>
      <c r="C557" s="25" t="s">
        <v>32</v>
      </c>
      <c r="D557" s="25">
        <v>47.5</v>
      </c>
      <c r="E557" s="25">
        <v>47.5</v>
      </c>
      <c r="F557" s="37">
        <f>E557/D557</f>
        <v>1</v>
      </c>
      <c r="G557" s="25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</row>
    <row r="558" spans="1:21" ht="30" customHeight="1" x14ac:dyDescent="0.25">
      <c r="A558" s="25"/>
      <c r="B558" s="24" t="s">
        <v>345</v>
      </c>
      <c r="C558" s="25" t="s">
        <v>29</v>
      </c>
      <c r="D558" s="25">
        <v>105</v>
      </c>
      <c r="E558" s="25">
        <v>58</v>
      </c>
      <c r="F558" s="37">
        <f>E558/D558</f>
        <v>0.55238095238095242</v>
      </c>
      <c r="G558" s="25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</row>
    <row r="559" spans="1:21" ht="42.75" customHeight="1" x14ac:dyDescent="0.25">
      <c r="A559" s="17" t="s">
        <v>336</v>
      </c>
      <c r="B559" s="15" t="s">
        <v>371</v>
      </c>
      <c r="C559" s="16"/>
      <c r="D559" s="16"/>
      <c r="E559" s="16"/>
      <c r="F559" s="40">
        <v>1</v>
      </c>
      <c r="G559" s="4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</row>
    <row r="560" spans="1:21" ht="42.75" customHeight="1" x14ac:dyDescent="0.25">
      <c r="A560" s="25"/>
      <c r="B560" s="41" t="s">
        <v>604</v>
      </c>
      <c r="C560" s="41"/>
      <c r="D560" s="41"/>
      <c r="E560" s="41"/>
      <c r="F560" s="41"/>
      <c r="G560" s="41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</row>
    <row r="561" spans="1:21" ht="29.25" customHeight="1" x14ac:dyDescent="0.25">
      <c r="A561" s="25"/>
      <c r="B561" s="24" t="s">
        <v>783</v>
      </c>
      <c r="C561" s="25" t="s">
        <v>29</v>
      </c>
      <c r="D561" s="25">
        <v>0</v>
      </c>
      <c r="E561" s="25">
        <v>0</v>
      </c>
      <c r="F561" s="37">
        <v>1</v>
      </c>
      <c r="G561" s="25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</row>
    <row r="562" spans="1:21" ht="39.75" customHeight="1" x14ac:dyDescent="0.25">
      <c r="A562" s="17" t="s">
        <v>337</v>
      </c>
      <c r="B562" s="15" t="s">
        <v>422</v>
      </c>
      <c r="C562" s="16"/>
      <c r="D562" s="16"/>
      <c r="E562" s="16"/>
      <c r="F562" s="18">
        <f>(600%)/6</f>
        <v>1</v>
      </c>
      <c r="G562" s="4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</row>
    <row r="563" spans="1:21" ht="30" customHeight="1" x14ac:dyDescent="0.25">
      <c r="A563" s="24"/>
      <c r="B563" s="41" t="s">
        <v>372</v>
      </c>
      <c r="C563" s="41"/>
      <c r="D563" s="41"/>
      <c r="E563" s="41"/>
      <c r="F563" s="41"/>
      <c r="G563" s="41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</row>
    <row r="564" spans="1:21" ht="76.5" x14ac:dyDescent="0.25">
      <c r="A564" s="25"/>
      <c r="B564" s="24" t="s">
        <v>605</v>
      </c>
      <c r="C564" s="25" t="s">
        <v>28</v>
      </c>
      <c r="D564" s="25">
        <v>100</v>
      </c>
      <c r="E564" s="25">
        <v>100</v>
      </c>
      <c r="F564" s="37">
        <f>E564/D564</f>
        <v>1</v>
      </c>
      <c r="G564" s="25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</row>
    <row r="565" spans="1:21" ht="28.5" customHeight="1" x14ac:dyDescent="0.25">
      <c r="A565" s="25"/>
      <c r="B565" s="41" t="s">
        <v>606</v>
      </c>
      <c r="C565" s="41"/>
      <c r="D565" s="41"/>
      <c r="E565" s="41"/>
      <c r="F565" s="41"/>
      <c r="G565" s="41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</row>
    <row r="566" spans="1:21" ht="39" customHeight="1" x14ac:dyDescent="0.25">
      <c r="A566" s="25"/>
      <c r="B566" s="24" t="s">
        <v>784</v>
      </c>
      <c r="C566" s="25" t="s">
        <v>29</v>
      </c>
      <c r="D566" s="25">
        <v>2</v>
      </c>
      <c r="E566" s="25">
        <v>1</v>
      </c>
      <c r="F566" s="37">
        <f>D566/E566</f>
        <v>2</v>
      </c>
      <c r="G566" s="25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</row>
    <row r="567" spans="1:21" ht="27.75" customHeight="1" x14ac:dyDescent="0.25">
      <c r="A567" s="25"/>
      <c r="B567" s="41" t="s">
        <v>785</v>
      </c>
      <c r="C567" s="41"/>
      <c r="D567" s="41"/>
      <c r="E567" s="41"/>
      <c r="F567" s="41"/>
      <c r="G567" s="41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</row>
    <row r="568" spans="1:21" ht="51" customHeight="1" x14ac:dyDescent="0.25">
      <c r="A568" s="25"/>
      <c r="B568" s="24" t="s">
        <v>607</v>
      </c>
      <c r="C568" s="25" t="s">
        <v>29</v>
      </c>
      <c r="D568" s="25">
        <v>4</v>
      </c>
      <c r="E568" s="25">
        <v>4</v>
      </c>
      <c r="F568" s="37">
        <f>E568/D568</f>
        <v>1</v>
      </c>
      <c r="G568" s="25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</row>
    <row r="569" spans="1:21" ht="30.75" customHeight="1" x14ac:dyDescent="0.25">
      <c r="A569" s="25"/>
      <c r="B569" s="24" t="s">
        <v>373</v>
      </c>
      <c r="C569" s="25" t="s">
        <v>29</v>
      </c>
      <c r="D569" s="25">
        <v>500</v>
      </c>
      <c r="E569" s="25">
        <v>500</v>
      </c>
      <c r="F569" s="37">
        <f>E569/D569</f>
        <v>1</v>
      </c>
      <c r="G569" s="25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</row>
    <row r="570" spans="1:21" ht="25.5" customHeight="1" x14ac:dyDescent="0.25">
      <c r="A570" s="25"/>
      <c r="B570" s="41" t="s">
        <v>374</v>
      </c>
      <c r="C570" s="41"/>
      <c r="D570" s="41"/>
      <c r="E570" s="41"/>
      <c r="F570" s="41"/>
      <c r="G570" s="41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</row>
    <row r="571" spans="1:21" ht="29.25" customHeight="1" x14ac:dyDescent="0.25">
      <c r="A571" s="25"/>
      <c r="B571" s="24" t="s">
        <v>375</v>
      </c>
      <c r="C571" s="25" t="s">
        <v>29</v>
      </c>
      <c r="D571" s="25">
        <v>0</v>
      </c>
      <c r="E571" s="25">
        <v>0</v>
      </c>
      <c r="F571" s="37">
        <v>1</v>
      </c>
      <c r="G571" s="25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</row>
    <row r="572" spans="1:21" ht="25.5" customHeight="1" x14ac:dyDescent="0.25">
      <c r="A572" s="25"/>
      <c r="B572" s="41" t="s">
        <v>786</v>
      </c>
      <c r="C572" s="41"/>
      <c r="D572" s="41"/>
      <c r="E572" s="41"/>
      <c r="F572" s="41"/>
      <c r="G572" s="41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</row>
    <row r="573" spans="1:21" ht="29.25" customHeight="1" x14ac:dyDescent="0.25">
      <c r="A573" s="25"/>
      <c r="B573" s="24" t="s">
        <v>376</v>
      </c>
      <c r="C573" s="25" t="s">
        <v>106</v>
      </c>
      <c r="D573" s="25">
        <v>30</v>
      </c>
      <c r="E573" s="25">
        <v>30</v>
      </c>
      <c r="F573" s="37">
        <f>E573/D573</f>
        <v>1</v>
      </c>
      <c r="G573" s="25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</row>
    <row r="574" spans="1:21" x14ac:dyDescent="0.25">
      <c r="A574" s="25"/>
      <c r="B574" s="24"/>
      <c r="C574" s="10"/>
      <c r="D574" s="10"/>
      <c r="E574" s="10"/>
      <c r="F574" s="10"/>
      <c r="G574" s="25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</row>
    <row r="575" spans="1:21" x14ac:dyDescent="0.25">
      <c r="A575" s="25"/>
      <c r="B575" s="24"/>
      <c r="C575" s="10"/>
      <c r="D575" s="10"/>
      <c r="E575" s="10"/>
      <c r="F575" s="10"/>
      <c r="G575" s="25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</row>
    <row r="576" spans="1:21" x14ac:dyDescent="0.25">
      <c r="A576" s="25"/>
      <c r="B576" s="24"/>
      <c r="C576" s="10"/>
      <c r="D576" s="10"/>
      <c r="E576" s="10"/>
      <c r="F576" s="10"/>
      <c r="G576" s="25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</row>
    <row r="577" spans="1:21" x14ac:dyDescent="0.25">
      <c r="A577" s="25"/>
      <c r="B577" s="24"/>
      <c r="C577" s="10"/>
      <c r="D577" s="10"/>
      <c r="E577" s="10"/>
      <c r="F577" s="10"/>
      <c r="G577" s="25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</row>
    <row r="578" spans="1:21" x14ac:dyDescent="0.25">
      <c r="A578" s="25"/>
      <c r="B578" s="24"/>
      <c r="C578" s="10"/>
      <c r="D578" s="10"/>
      <c r="E578" s="10"/>
      <c r="F578" s="10"/>
      <c r="G578" s="25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</row>
    <row r="579" spans="1:21" x14ac:dyDescent="0.25">
      <c r="A579" s="25"/>
      <c r="B579" s="24"/>
      <c r="C579" s="10"/>
      <c r="D579" s="10"/>
      <c r="E579" s="10"/>
      <c r="F579" s="10"/>
      <c r="G579" s="25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</row>
    <row r="580" spans="1:21" x14ac:dyDescent="0.25">
      <c r="A580" s="25"/>
      <c r="B580" s="24"/>
      <c r="C580" s="10"/>
      <c r="D580" s="10"/>
      <c r="E580" s="10"/>
      <c r="F580" s="10"/>
      <c r="G580" s="25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</row>
    <row r="581" spans="1:21" x14ac:dyDescent="0.25">
      <c r="A581" s="25"/>
      <c r="B581" s="24"/>
      <c r="C581" s="10"/>
      <c r="D581" s="10"/>
      <c r="E581" s="10"/>
      <c r="F581" s="10"/>
      <c r="G581" s="25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</row>
    <row r="582" spans="1:21" x14ac:dyDescent="0.25">
      <c r="A582" s="25"/>
      <c r="B582" s="24"/>
      <c r="C582" s="10"/>
      <c r="D582" s="10"/>
      <c r="E582" s="10"/>
      <c r="F582" s="10"/>
      <c r="G582" s="25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</row>
    <row r="583" spans="1:21" x14ac:dyDescent="0.25">
      <c r="A583" s="25"/>
      <c r="B583" s="24"/>
      <c r="C583" s="10"/>
      <c r="D583" s="10"/>
      <c r="E583" s="10"/>
      <c r="F583" s="10"/>
      <c r="G583" s="25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</row>
    <row r="584" spans="1:21" x14ac:dyDescent="0.25">
      <c r="A584" s="25"/>
      <c r="B584" s="24"/>
      <c r="C584" s="10"/>
      <c r="D584" s="10"/>
      <c r="E584" s="10"/>
      <c r="F584" s="10"/>
      <c r="G584" s="25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</row>
    <row r="585" spans="1:21" x14ac:dyDescent="0.25">
      <c r="A585" s="25"/>
      <c r="B585" s="24"/>
      <c r="C585" s="10"/>
      <c r="D585" s="10"/>
      <c r="E585" s="10"/>
      <c r="F585" s="10"/>
      <c r="G585" s="25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</row>
    <row r="586" spans="1:21" x14ac:dyDescent="0.25">
      <c r="A586" s="25"/>
      <c r="B586" s="24"/>
      <c r="C586" s="10"/>
      <c r="D586" s="10"/>
      <c r="E586" s="10"/>
      <c r="F586" s="10"/>
      <c r="G586" s="25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</row>
    <row r="587" spans="1:21" x14ac:dyDescent="0.25">
      <c r="A587" s="25"/>
      <c r="B587" s="24"/>
      <c r="C587" s="10"/>
      <c r="D587" s="10"/>
      <c r="E587" s="10"/>
      <c r="F587" s="10"/>
      <c r="G587" s="25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</row>
    <row r="588" spans="1:21" x14ac:dyDescent="0.25">
      <c r="A588" s="25"/>
      <c r="B588" s="24"/>
      <c r="C588" s="10"/>
      <c r="D588" s="10"/>
      <c r="E588" s="10"/>
      <c r="F588" s="10"/>
      <c r="G588" s="25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</row>
    <row r="589" spans="1:21" x14ac:dyDescent="0.25">
      <c r="A589" s="25"/>
      <c r="B589" s="24"/>
      <c r="C589" s="10"/>
      <c r="D589" s="10"/>
      <c r="E589" s="10"/>
      <c r="F589" s="10"/>
      <c r="G589" s="25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</row>
    <row r="590" spans="1:21" x14ac:dyDescent="0.25">
      <c r="A590" s="25"/>
      <c r="B590" s="24"/>
      <c r="C590" s="10"/>
      <c r="D590" s="10"/>
      <c r="E590" s="10"/>
      <c r="F590" s="10"/>
      <c r="G590" s="25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</row>
    <row r="591" spans="1:21" x14ac:dyDescent="0.25">
      <c r="A591" s="25"/>
      <c r="B591" s="24"/>
      <c r="C591" s="10"/>
      <c r="D591" s="10"/>
      <c r="E591" s="10"/>
      <c r="F591" s="10"/>
      <c r="G591" s="25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</row>
    <row r="592" spans="1:21" x14ac:dyDescent="0.25">
      <c r="A592" s="25"/>
      <c r="B592" s="24"/>
      <c r="C592" s="10"/>
      <c r="D592" s="10"/>
      <c r="E592" s="10"/>
      <c r="F592" s="10"/>
      <c r="G592" s="25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</row>
    <row r="593" spans="1:21" x14ac:dyDescent="0.25">
      <c r="A593" s="25"/>
      <c r="B593" s="24"/>
      <c r="C593" s="10"/>
      <c r="D593" s="10"/>
      <c r="E593" s="10"/>
      <c r="F593" s="10"/>
      <c r="G593" s="25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</row>
    <row r="594" spans="1:21" x14ac:dyDescent="0.25">
      <c r="A594" s="25"/>
      <c r="B594" s="24"/>
      <c r="C594" s="10"/>
      <c r="D594" s="10"/>
      <c r="E594" s="10"/>
      <c r="F594" s="10"/>
      <c r="G594" s="25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</row>
    <row r="595" spans="1:21" x14ac:dyDescent="0.25">
      <c r="A595" s="25"/>
      <c r="B595" s="24"/>
      <c r="C595" s="10"/>
      <c r="D595" s="10"/>
      <c r="E595" s="10"/>
      <c r="F595" s="10"/>
      <c r="G595" s="25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</row>
    <row r="596" spans="1:21" x14ac:dyDescent="0.25">
      <c r="A596" s="25"/>
      <c r="B596" s="24"/>
      <c r="C596" s="10"/>
      <c r="D596" s="10"/>
      <c r="E596" s="10"/>
      <c r="F596" s="10"/>
      <c r="G596" s="25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</row>
    <row r="597" spans="1:21" x14ac:dyDescent="0.25">
      <c r="A597" s="25"/>
      <c r="B597" s="24"/>
      <c r="C597" s="10"/>
      <c r="D597" s="10"/>
      <c r="E597" s="10"/>
      <c r="F597" s="10"/>
      <c r="G597" s="25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</row>
    <row r="598" spans="1:21" x14ac:dyDescent="0.25">
      <c r="A598" s="25"/>
      <c r="B598" s="24"/>
      <c r="C598" s="10"/>
      <c r="D598" s="10"/>
      <c r="E598" s="10"/>
      <c r="F598" s="10"/>
      <c r="G598" s="25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</row>
    <row r="599" spans="1:21" x14ac:dyDescent="0.25">
      <c r="A599" s="25"/>
      <c r="B599" s="24"/>
      <c r="C599" s="10"/>
      <c r="D599" s="10"/>
      <c r="E599" s="10"/>
      <c r="F599" s="10"/>
      <c r="G599" s="25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</row>
    <row r="600" spans="1:21" x14ac:dyDescent="0.25">
      <c r="A600" s="25"/>
      <c r="B600" s="24"/>
      <c r="C600" s="10"/>
      <c r="D600" s="10"/>
      <c r="E600" s="10"/>
      <c r="F600" s="10"/>
      <c r="G600" s="25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</row>
    <row r="601" spans="1:21" x14ac:dyDescent="0.25">
      <c r="A601" s="25"/>
      <c r="B601" s="24"/>
      <c r="C601" s="10"/>
      <c r="D601" s="10"/>
      <c r="E601" s="10"/>
      <c r="F601" s="10"/>
      <c r="G601" s="25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</row>
    <row r="602" spans="1:21" x14ac:dyDescent="0.25">
      <c r="A602" s="25"/>
      <c r="B602" s="24"/>
      <c r="C602" s="10"/>
      <c r="D602" s="10"/>
      <c r="E602" s="10"/>
      <c r="F602" s="10"/>
      <c r="G602" s="25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</row>
    <row r="603" spans="1:21" x14ac:dyDescent="0.25">
      <c r="A603" s="25"/>
      <c r="B603" s="24"/>
      <c r="C603" s="10"/>
      <c r="D603" s="10"/>
      <c r="E603" s="10"/>
      <c r="F603" s="10"/>
      <c r="G603" s="25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</row>
    <row r="604" spans="1:21" x14ac:dyDescent="0.25">
      <c r="A604" s="25"/>
      <c r="B604" s="24"/>
      <c r="C604" s="10"/>
      <c r="D604" s="10"/>
      <c r="E604" s="10"/>
      <c r="F604" s="10"/>
      <c r="G604" s="25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</row>
    <row r="605" spans="1:21" x14ac:dyDescent="0.25">
      <c r="A605" s="25"/>
      <c r="B605" s="24"/>
      <c r="C605" s="10"/>
      <c r="D605" s="10"/>
      <c r="E605" s="10"/>
      <c r="F605" s="10"/>
      <c r="G605" s="25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</row>
    <row r="606" spans="1:21" x14ac:dyDescent="0.25">
      <c r="A606" s="25"/>
      <c r="B606" s="24"/>
      <c r="C606" s="10"/>
      <c r="D606" s="10"/>
      <c r="E606" s="10"/>
      <c r="F606" s="10"/>
      <c r="G606" s="25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</row>
    <row r="607" spans="1:21" x14ac:dyDescent="0.25">
      <c r="A607" s="25"/>
      <c r="B607" s="24"/>
      <c r="C607" s="10"/>
      <c r="D607" s="10"/>
      <c r="E607" s="10"/>
      <c r="F607" s="10"/>
      <c r="G607" s="25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</row>
    <row r="608" spans="1:21" x14ac:dyDescent="0.25">
      <c r="A608" s="25"/>
      <c r="B608" s="24"/>
      <c r="C608" s="10"/>
      <c r="D608" s="10"/>
      <c r="E608" s="10"/>
      <c r="F608" s="10"/>
      <c r="G608" s="25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</sheetData>
  <mergeCells count="182">
    <mergeCell ref="C405:G405"/>
    <mergeCell ref="C413:G413"/>
    <mergeCell ref="B431:G431"/>
    <mergeCell ref="B524:G524"/>
    <mergeCell ref="B482:G482"/>
    <mergeCell ref="B476:G476"/>
    <mergeCell ref="B441:G441"/>
    <mergeCell ref="B380:G380"/>
    <mergeCell ref="B304:G304"/>
    <mergeCell ref="B511:G511"/>
    <mergeCell ref="B513:G513"/>
    <mergeCell ref="B505:G505"/>
    <mergeCell ref="B486:G486"/>
    <mergeCell ref="B488:G488"/>
    <mergeCell ref="B491:G491"/>
    <mergeCell ref="B501:G501"/>
    <mergeCell ref="B516:G516"/>
    <mergeCell ref="B494:G494"/>
    <mergeCell ref="B348:G348"/>
    <mergeCell ref="B353:G353"/>
    <mergeCell ref="B328:G328"/>
    <mergeCell ref="B340:G340"/>
    <mergeCell ref="B467:G467"/>
    <mergeCell ref="B472:G472"/>
    <mergeCell ref="B478:G478"/>
    <mergeCell ref="B522:G522"/>
    <mergeCell ref="B509:G509"/>
    <mergeCell ref="B213:G213"/>
    <mergeCell ref="B231:G231"/>
    <mergeCell ref="B234:G234"/>
    <mergeCell ref="B181:G181"/>
    <mergeCell ref="B183:G183"/>
    <mergeCell ref="B185:F185"/>
    <mergeCell ref="B206:G206"/>
    <mergeCell ref="B210:G210"/>
    <mergeCell ref="B259:G259"/>
    <mergeCell ref="B248:G248"/>
    <mergeCell ref="B252:G252"/>
    <mergeCell ref="B254:G254"/>
    <mergeCell ref="B188:G188"/>
    <mergeCell ref="B190:G190"/>
    <mergeCell ref="B195:G195"/>
    <mergeCell ref="B197:G197"/>
    <mergeCell ref="B199:G199"/>
    <mergeCell ref="B202:G202"/>
    <mergeCell ref="B236:G236"/>
    <mergeCell ref="B223:G223"/>
    <mergeCell ref="B226:G226"/>
    <mergeCell ref="B228:G228"/>
    <mergeCell ref="B215:G215"/>
    <mergeCell ref="B219:G219"/>
    <mergeCell ref="B119:G119"/>
    <mergeCell ref="B121:G121"/>
    <mergeCell ref="B123:G123"/>
    <mergeCell ref="B126:G126"/>
    <mergeCell ref="B161:G161"/>
    <mergeCell ref="B163:G163"/>
    <mergeCell ref="B166:G166"/>
    <mergeCell ref="B179:G179"/>
    <mergeCell ref="B128:G128"/>
    <mergeCell ref="B135:G135"/>
    <mergeCell ref="B168:G168"/>
    <mergeCell ref="B141:G141"/>
    <mergeCell ref="B148:G148"/>
    <mergeCell ref="B151:G151"/>
    <mergeCell ref="B174:G174"/>
    <mergeCell ref="B177:G177"/>
    <mergeCell ref="B154:G154"/>
    <mergeCell ref="B157:G157"/>
    <mergeCell ref="B170:G170"/>
    <mergeCell ref="B172:G172"/>
    <mergeCell ref="A2:G2"/>
    <mergeCell ref="A4:A5"/>
    <mergeCell ref="B4:B5"/>
    <mergeCell ref="C4:C5"/>
    <mergeCell ref="G4:G5"/>
    <mergeCell ref="D4:E4"/>
    <mergeCell ref="F4:F5"/>
    <mergeCell ref="B40:G40"/>
    <mergeCell ref="B37:G37"/>
    <mergeCell ref="B28:G28"/>
    <mergeCell ref="B32:G32"/>
    <mergeCell ref="B35:G35"/>
    <mergeCell ref="B21:G21"/>
    <mergeCell ref="B23:G23"/>
    <mergeCell ref="B25:G25"/>
    <mergeCell ref="B16:G16"/>
    <mergeCell ref="B7:G7"/>
    <mergeCell ref="B12:G12"/>
    <mergeCell ref="B101:G101"/>
    <mergeCell ref="B106:G106"/>
    <mergeCell ref="B109:G109"/>
    <mergeCell ref="B112:G112"/>
    <mergeCell ref="B115:G115"/>
    <mergeCell ref="B117:G117"/>
    <mergeCell ref="B45:G45"/>
    <mergeCell ref="B56:G56"/>
    <mergeCell ref="B64:G64"/>
    <mergeCell ref="B70:G70"/>
    <mergeCell ref="B73:G73"/>
    <mergeCell ref="B78:G78"/>
    <mergeCell ref="B90:G90"/>
    <mergeCell ref="B98:G98"/>
    <mergeCell ref="B298:G298"/>
    <mergeCell ref="B239:G239"/>
    <mergeCell ref="B243:G243"/>
    <mergeCell ref="B246:G246"/>
    <mergeCell ref="B295:G295"/>
    <mergeCell ref="B301:G301"/>
    <mergeCell ref="B292:G292"/>
    <mergeCell ref="B283:G283"/>
    <mergeCell ref="B285:G285"/>
    <mergeCell ref="B287:G287"/>
    <mergeCell ref="B289:G289"/>
    <mergeCell ref="B272:G272"/>
    <mergeCell ref="B274:G274"/>
    <mergeCell ref="B261:G261"/>
    <mergeCell ref="B257:G257"/>
    <mergeCell ref="B265:G265"/>
    <mergeCell ref="B270:G270"/>
    <mergeCell ref="B247:G247"/>
    <mergeCell ref="B276:G276"/>
    <mergeCell ref="B278:G278"/>
    <mergeCell ref="B280:G280"/>
    <mergeCell ref="B572:G572"/>
    <mergeCell ref="B539:G539"/>
    <mergeCell ref="B542:G542"/>
    <mergeCell ref="B545:G545"/>
    <mergeCell ref="B547:G547"/>
    <mergeCell ref="B551:G551"/>
    <mergeCell ref="B554:G554"/>
    <mergeCell ref="B556:G556"/>
    <mergeCell ref="B526:G526"/>
    <mergeCell ref="B534:G534"/>
    <mergeCell ref="B567:G567"/>
    <mergeCell ref="B570:G570"/>
    <mergeCell ref="B536:G536"/>
    <mergeCell ref="B565:G565"/>
    <mergeCell ref="B560:G560"/>
    <mergeCell ref="B563:G563"/>
    <mergeCell ref="B530:G530"/>
    <mergeCell ref="B532:G532"/>
    <mergeCell ref="B414:G414"/>
    <mergeCell ref="B416:G416"/>
    <mergeCell ref="B434:G434"/>
    <mergeCell ref="B519:G519"/>
    <mergeCell ref="B497:G497"/>
    <mergeCell ref="B326:G326"/>
    <mergeCell ref="B375:G375"/>
    <mergeCell ref="B356:G356"/>
    <mergeCell ref="B324:G324"/>
    <mergeCell ref="B411:G411"/>
    <mergeCell ref="B444:G444"/>
    <mergeCell ref="B447:G447"/>
    <mergeCell ref="B458:G458"/>
    <mergeCell ref="B462:G462"/>
    <mergeCell ref="B393:G393"/>
    <mergeCell ref="B395:G395"/>
    <mergeCell ref="B406:G406"/>
    <mergeCell ref="B408:G408"/>
    <mergeCell ref="B398:G398"/>
    <mergeCell ref="B402:G402"/>
    <mergeCell ref="B387:G387"/>
    <mergeCell ref="B384:G384"/>
    <mergeCell ref="B422:G422"/>
    <mergeCell ref="B424:G424"/>
    <mergeCell ref="B306:G306"/>
    <mergeCell ref="B362:G362"/>
    <mergeCell ref="B382:G382"/>
    <mergeCell ref="B366:G366"/>
    <mergeCell ref="B369:G369"/>
    <mergeCell ref="B371:G371"/>
    <mergeCell ref="B343:G343"/>
    <mergeCell ref="B345:G345"/>
    <mergeCell ref="B316:G316"/>
    <mergeCell ref="B318:G318"/>
    <mergeCell ref="B321:G321"/>
    <mergeCell ref="B332:G332"/>
    <mergeCell ref="B335:G335"/>
    <mergeCell ref="B358:G358"/>
    <mergeCell ref="B360:G360"/>
    <mergeCell ref="B337:G337"/>
  </mergeCells>
  <pageMargins left="0.51181102362204722" right="0.51181102362204722" top="0.55118110236220474" bottom="0.55118110236220474" header="0.31496062992125984" footer="0.31496062992125984"/>
  <pageSetup paperSize="9" scale="79" orientation="landscape" r:id="rId1"/>
  <headerFooter>
    <oddFooter>&amp;C&amp;P</oddFooter>
  </headerFooter>
  <rowBreaks count="4" manualBreakCount="4">
    <brk id="31" max="6" man="1"/>
    <brk id="206" max="6" man="1"/>
    <brk id="244" max="6" man="1"/>
    <brk id="50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3"/>
  <sheetViews>
    <sheetView tabSelected="1" view="pageBreakPreview" topLeftCell="A58" zoomScaleSheetLayoutView="100" workbookViewId="0">
      <selection activeCell="B66" sqref="B66:D66"/>
    </sheetView>
  </sheetViews>
  <sheetFormatPr defaultRowHeight="15" x14ac:dyDescent="0.25"/>
  <cols>
    <col min="1" max="1" width="5.85546875" style="91" customWidth="1"/>
    <col min="2" max="2" width="65.42578125" style="91" customWidth="1"/>
    <col min="3" max="3" width="14.5703125" style="91" customWidth="1"/>
    <col min="4" max="4" width="14.28515625" style="91" customWidth="1"/>
    <col min="5" max="5" width="14.5703125" style="91" customWidth="1"/>
    <col min="6" max="6" width="15.42578125" style="91" customWidth="1"/>
    <col min="7" max="7" width="20.5703125" style="91" customWidth="1"/>
    <col min="8" max="8" width="20.7109375" style="91" customWidth="1"/>
    <col min="9" max="16384" width="9.140625" style="91"/>
  </cols>
  <sheetData>
    <row r="1" spans="1:21" x14ac:dyDescent="0.25">
      <c r="A1" s="89"/>
      <c r="B1" s="89"/>
      <c r="C1" s="89"/>
      <c r="D1" s="89"/>
      <c r="E1" s="89"/>
      <c r="F1" s="89"/>
      <c r="G1" s="90" t="s">
        <v>203</v>
      </c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ht="15.75" x14ac:dyDescent="0.25">
      <c r="A2" s="153" t="s">
        <v>795</v>
      </c>
      <c r="B2" s="153"/>
      <c r="C2" s="153"/>
      <c r="D2" s="153"/>
      <c r="E2" s="153"/>
      <c r="F2" s="153"/>
      <c r="G2" s="153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</row>
    <row r="4" spans="1:21" ht="23.25" customHeight="1" x14ac:dyDescent="0.25">
      <c r="A4" s="222" t="s">
        <v>829</v>
      </c>
      <c r="B4" s="99" t="s">
        <v>0</v>
      </c>
      <c r="C4" s="223" t="s">
        <v>200</v>
      </c>
      <c r="D4" s="224"/>
      <c r="E4" s="225"/>
      <c r="F4" s="99" t="s">
        <v>830</v>
      </c>
      <c r="G4" s="174" t="s">
        <v>831</v>
      </c>
      <c r="H4" s="226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1:21" ht="58.5" customHeight="1" x14ac:dyDescent="0.25">
      <c r="A5" s="227"/>
      <c r="B5" s="111"/>
      <c r="C5" s="94" t="s">
        <v>832</v>
      </c>
      <c r="D5" s="94" t="s">
        <v>201</v>
      </c>
      <c r="E5" s="94" t="s">
        <v>202</v>
      </c>
      <c r="F5" s="111"/>
      <c r="G5" s="210"/>
      <c r="H5" s="226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spans="1:21" ht="13.5" customHeight="1" x14ac:dyDescent="0.25">
      <c r="A6" s="94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5">
        <v>7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pans="1:21" ht="18" customHeight="1" x14ac:dyDescent="0.25">
      <c r="A7" s="246" t="s">
        <v>6</v>
      </c>
      <c r="B7" s="247" t="str">
        <f>'Цел.пок-ли'!B6</f>
        <v>МП «Развитие физической культуры и спорта»</v>
      </c>
      <c r="C7" s="248"/>
      <c r="D7" s="249"/>
      <c r="E7" s="250">
        <f>'Цел.пок-ли'!F6</f>
        <v>0.99259259259259258</v>
      </c>
      <c r="F7" s="251">
        <f>0.8*(F8+F9+F10)/3+0.2*E7</f>
        <v>0.97927490639255133</v>
      </c>
      <c r="G7" s="252" t="s">
        <v>205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</row>
    <row r="8" spans="1:21" ht="17.25" customHeight="1" x14ac:dyDescent="0.25">
      <c r="A8" s="25" t="s">
        <v>8</v>
      </c>
      <c r="B8" s="24" t="s">
        <v>722</v>
      </c>
      <c r="C8" s="253">
        <f>'Фин-е, вып-е'!F11</f>
        <v>0.99780821917808216</v>
      </c>
      <c r="D8" s="253">
        <f>'Фин-е, вып-е'!G10</f>
        <v>1</v>
      </c>
      <c r="E8" s="253">
        <f>'Цел.пок-ли'!F11</f>
        <v>0.99200779727095512</v>
      </c>
      <c r="F8" s="254">
        <f>C8*(0.5*D8+0.5*E8)</f>
        <v>0.99382087639189287</v>
      </c>
      <c r="G8" s="255" t="s">
        <v>205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</row>
    <row r="9" spans="1:21" ht="18" customHeight="1" x14ac:dyDescent="0.25">
      <c r="A9" s="25" t="s">
        <v>9</v>
      </c>
      <c r="B9" s="10" t="s">
        <v>723</v>
      </c>
      <c r="C9" s="253" t="s">
        <v>670</v>
      </c>
      <c r="D9" s="253">
        <f>'Фин-е, вып-е'!G12</f>
        <v>0.88</v>
      </c>
      <c r="E9" s="253">
        <f>'Цел.пок-ли'!F20</f>
        <v>0.99797979797979808</v>
      </c>
      <c r="F9" s="254">
        <f>1*(0.5*D9+0.5*E9)</f>
        <v>0.93898989898989904</v>
      </c>
      <c r="G9" s="255" t="s">
        <v>834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1:21" ht="27.75" customHeight="1" x14ac:dyDescent="0.25">
      <c r="A10" s="25" t="s">
        <v>10</v>
      </c>
      <c r="B10" s="24" t="s">
        <v>11</v>
      </c>
      <c r="C10" s="253">
        <f>'Фин-е, вып-е'!F15</f>
        <v>1</v>
      </c>
      <c r="D10" s="253">
        <f>'Фин-е, вып-е'!G15</f>
        <v>1</v>
      </c>
      <c r="E10" s="253">
        <f>'Цел.пок-ли'!F27</f>
        <v>0.99005135829166091</v>
      </c>
      <c r="F10" s="254">
        <f>C10*(0.5*D10+0.5*E10)</f>
        <v>0.99502567914583051</v>
      </c>
      <c r="G10" s="256" t="s">
        <v>205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</row>
    <row r="11" spans="1:21" ht="18" customHeight="1" x14ac:dyDescent="0.25">
      <c r="A11" s="246" t="s">
        <v>15</v>
      </c>
      <c r="B11" s="247" t="s">
        <v>16</v>
      </c>
      <c r="C11" s="248"/>
      <c r="D11" s="249"/>
      <c r="E11" s="250">
        <f>'Цел.пок-ли'!F39</f>
        <v>0.99800399201596812</v>
      </c>
      <c r="F11" s="251">
        <f>0.8*(F12+F13)/2+0.2*E11</f>
        <v>0.930264899978544</v>
      </c>
      <c r="G11" s="257" t="s">
        <v>204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</row>
    <row r="12" spans="1:21" ht="18.75" customHeight="1" x14ac:dyDescent="0.25">
      <c r="A12" s="25" t="s">
        <v>18</v>
      </c>
      <c r="B12" s="24" t="s">
        <v>262</v>
      </c>
      <c r="C12" s="253">
        <f>'Фин-е, вып-е'!F23</f>
        <v>0.97508587482526399</v>
      </c>
      <c r="D12" s="253">
        <f>'Фин-е, вып-е'!G23</f>
        <v>0.93400000000000005</v>
      </c>
      <c r="E12" s="253">
        <f>'Цел.пок-ли'!F44</f>
        <v>0.86379494380414434</v>
      </c>
      <c r="F12" s="254">
        <f>C12*(0.5*D12+0.5*E12)</f>
        <v>0.87650222776785014</v>
      </c>
      <c r="G12" s="256" t="s">
        <v>204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</row>
    <row r="13" spans="1:21" ht="18.75" customHeight="1" x14ac:dyDescent="0.25">
      <c r="A13" s="25" t="s">
        <v>19</v>
      </c>
      <c r="B13" s="258" t="s">
        <v>283</v>
      </c>
      <c r="C13" s="253">
        <f>'Фин-е, вып-е'!F26</f>
        <v>0.99575507316681122</v>
      </c>
      <c r="D13" s="253">
        <f>'Фин-е, вып-е'!G26</f>
        <v>1</v>
      </c>
      <c r="E13" s="253">
        <f>'Цел.пок-ли'!F77</f>
        <v>0.90841714348233649</v>
      </c>
      <c r="F13" s="254">
        <f>C13*(0.5*D13+0.5*E13)</f>
        <v>0.95015802617052547</v>
      </c>
      <c r="G13" s="256" t="s">
        <v>205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</row>
    <row r="14" spans="1:21" ht="18.75" customHeight="1" x14ac:dyDescent="0.25">
      <c r="A14" s="246" t="s">
        <v>44</v>
      </c>
      <c r="B14" s="247" t="s">
        <v>45</v>
      </c>
      <c r="C14" s="248"/>
      <c r="D14" s="249"/>
      <c r="E14" s="259">
        <f>'Цел.пок-ли'!F97</f>
        <v>1</v>
      </c>
      <c r="F14" s="251">
        <f>0.8*(F15+F16+F17)/3+0.2*E14</f>
        <v>0.99126307112554723</v>
      </c>
      <c r="G14" s="257" t="s">
        <v>205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</row>
    <row r="15" spans="1:21" ht="18" customHeight="1" x14ac:dyDescent="0.25">
      <c r="A15" s="25" t="s">
        <v>46</v>
      </c>
      <c r="B15" s="24" t="s">
        <v>727</v>
      </c>
      <c r="C15" s="253">
        <f>'Фин-е, вып-е'!F35</f>
        <v>1</v>
      </c>
      <c r="D15" s="260">
        <f>'Фин-е, вып-е'!G35</f>
        <v>1</v>
      </c>
      <c r="E15" s="260">
        <f>'Цел.пок-ли'!F100</f>
        <v>1</v>
      </c>
      <c r="F15" s="254">
        <f>C15*(0.5*D15+0.5*E15)</f>
        <v>1</v>
      </c>
      <c r="G15" s="56" t="s">
        <v>205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</row>
    <row r="16" spans="1:21" ht="18.75" customHeight="1" x14ac:dyDescent="0.25">
      <c r="A16" s="261" t="s">
        <v>47</v>
      </c>
      <c r="B16" s="24" t="s">
        <v>730</v>
      </c>
      <c r="C16" s="253">
        <f>'Фин-е, вып-е'!F39</f>
        <v>0.99911061109379651</v>
      </c>
      <c r="D16" s="253">
        <f>'Фин-е, вып-е'!G39</f>
        <v>0.93799999999999994</v>
      </c>
      <c r="E16" s="253">
        <f>'Цел.пок-ли'!F114</f>
        <v>1</v>
      </c>
      <c r="F16" s="254">
        <f>C16*(0.5*D16+0.5*E16)</f>
        <v>0.96813818214988878</v>
      </c>
      <c r="G16" s="255" t="s">
        <v>205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</row>
    <row r="17" spans="1:21" ht="18" customHeight="1" x14ac:dyDescent="0.25">
      <c r="A17" s="261" t="s">
        <v>48</v>
      </c>
      <c r="B17" s="24" t="s">
        <v>49</v>
      </c>
      <c r="C17" s="253">
        <f>'Фин-е, вып-е'!F43</f>
        <v>1</v>
      </c>
      <c r="D17" s="253">
        <f>'Фин-е, вып-е'!G42</f>
        <v>1</v>
      </c>
      <c r="E17" s="253">
        <f>'Цел.пок-ли'!F125</f>
        <v>0.99819666914182659</v>
      </c>
      <c r="F17" s="254">
        <f>C17*(0.5*D17+0.5*E17)</f>
        <v>0.99909833457091324</v>
      </c>
      <c r="G17" s="255" t="s">
        <v>205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</row>
    <row r="18" spans="1:21" ht="18" customHeight="1" x14ac:dyDescent="0.25">
      <c r="A18" s="262" t="str">
        <f>'Цел.пок-ли'!A140</f>
        <v>4.</v>
      </c>
      <c r="B18" s="247" t="str">
        <f>'Цел.пок-ли'!B140</f>
        <v>МП «Обеспечение общественного порядка и безопасности населения города»</v>
      </c>
      <c r="C18" s="248"/>
      <c r="D18" s="249"/>
      <c r="E18" s="250">
        <f>'Цел.пок-ли'!F140</f>
        <v>0.9432465362035225</v>
      </c>
      <c r="F18" s="251">
        <f>0.8*(F19+F20+F21+F22+F23)/5+0.2*E18</f>
        <v>0.94119177200009263</v>
      </c>
      <c r="G18" s="246" t="s">
        <v>204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</row>
    <row r="19" spans="1:21" ht="30.75" customHeight="1" x14ac:dyDescent="0.25">
      <c r="A19" s="261" t="s">
        <v>97</v>
      </c>
      <c r="B19" s="24" t="str">
        <f>'Цел.пок-ли'!B147</f>
        <v xml:space="preserve">Подпрограмма № 1 «Профилактика безнадзорности и правонарушений несовершеннолетних» </v>
      </c>
      <c r="C19" s="253">
        <f>'Фин-е, вып-е'!F48</f>
        <v>1</v>
      </c>
      <c r="D19" s="253">
        <f>'Фин-е, вып-е'!G48</f>
        <v>0.93300000000000005</v>
      </c>
      <c r="E19" s="260">
        <f>'Цел.пок-ли'!F147</f>
        <v>0.97001806534278645</v>
      </c>
      <c r="F19" s="254">
        <f>C19*(0.5*D19+0.5*E19)</f>
        <v>0.95150903267139331</v>
      </c>
      <c r="G19" s="47" t="s">
        <v>205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</row>
    <row r="20" spans="1:21" ht="27.75" customHeight="1" x14ac:dyDescent="0.25">
      <c r="A20" s="261" t="s">
        <v>195</v>
      </c>
      <c r="B20" s="24" t="str">
        <f>'Цел.пок-ли'!B165</f>
        <v>Подпрограмма № 2 «Профилактика наркомании, алкоголизма и употребления табака в молодежной среде города Апатиты»</v>
      </c>
      <c r="C20" s="253">
        <f>'Фин-е, вып-е'!F49</f>
        <v>1</v>
      </c>
      <c r="D20" s="253">
        <f>'Фин-е, вып-е'!G49</f>
        <v>0.90500000000000003</v>
      </c>
      <c r="E20" s="253">
        <f>'Цел.пок-ли'!F165</f>
        <v>0.99178082191780825</v>
      </c>
      <c r="F20" s="254">
        <f>1*(0.5*D20+0.5*E20)</f>
        <v>0.94839041095890408</v>
      </c>
      <c r="G20" s="47" t="s">
        <v>205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</row>
    <row r="21" spans="1:21" ht="28.5" customHeight="1" x14ac:dyDescent="0.25">
      <c r="A21" s="261" t="s">
        <v>105</v>
      </c>
      <c r="B21" s="24" t="str">
        <f>'Цел.пок-ли'!B176</f>
        <v>Подпрограмма № 3 «Обеспечение безопасности и защиты населения в области гражданской обороны и чрезвычайных ситуаций»</v>
      </c>
      <c r="C21" s="253">
        <f>'Фин-е, вып-е'!F50</f>
        <v>0.98742374472078831</v>
      </c>
      <c r="D21" s="253">
        <f>'Фин-е, вып-е'!G50</f>
        <v>0.92900000000000005</v>
      </c>
      <c r="E21" s="253">
        <f>'Цел.пок-ли'!F176</f>
        <v>0.98180000000000012</v>
      </c>
      <c r="F21" s="254">
        <f>C21*(0.5*D21+0.5*E21)</f>
        <v>0.94338464570624114</v>
      </c>
      <c r="G21" s="47" t="s">
        <v>204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</row>
    <row r="22" spans="1:21" ht="40.5" customHeight="1" x14ac:dyDescent="0.25">
      <c r="A22" s="261" t="s">
        <v>220</v>
      </c>
      <c r="B22" s="24" t="s">
        <v>400</v>
      </c>
      <c r="C22" s="253">
        <f>'Фин-е, вып-е'!F51</f>
        <v>0.98593964874297069</v>
      </c>
      <c r="D22" s="253">
        <f>'Фин-е, вып-е'!G51</f>
        <v>1</v>
      </c>
      <c r="E22" s="253">
        <f>'Цел.пок-ли'!F187</f>
        <v>1</v>
      </c>
      <c r="F22" s="254">
        <f>C22*(0.5*D22+0.5*E22)</f>
        <v>0.98593964874297069</v>
      </c>
      <c r="G22" s="255" t="s">
        <v>205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</row>
    <row r="23" spans="1:21" ht="28.5" customHeight="1" x14ac:dyDescent="0.25">
      <c r="A23" s="261" t="s">
        <v>222</v>
      </c>
      <c r="B23" s="24" t="s">
        <v>736</v>
      </c>
      <c r="C23" s="253">
        <f>'Фин-е, вып-е'!F52</f>
        <v>0.87416666666666676</v>
      </c>
      <c r="D23" s="253">
        <f>'Фин-е, вып-е'!G52</f>
        <v>1</v>
      </c>
      <c r="E23" s="253">
        <f>'Цел.пок-ли'!F194</f>
        <v>1</v>
      </c>
      <c r="F23" s="254">
        <f>C23*(0.5*D23+0.5*E23)</f>
        <v>0.87416666666666676</v>
      </c>
      <c r="G23" s="255" t="s">
        <v>204</v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</row>
    <row r="24" spans="1:21" ht="24.75" customHeight="1" x14ac:dyDescent="0.25">
      <c r="A24" s="263" t="s">
        <v>61</v>
      </c>
      <c r="B24" s="247" t="str">
        <f>'Цел.пок-ли'!B201</f>
        <v>МП «Охрана окружающей среды»</v>
      </c>
      <c r="C24" s="248"/>
      <c r="D24" s="249"/>
      <c r="E24" s="250">
        <f>'Цел.пок-ли'!F201</f>
        <v>0.85499999999999998</v>
      </c>
      <c r="F24" s="251">
        <f>0.8*F25+0.2*E24</f>
        <v>0.6921218328779859</v>
      </c>
      <c r="G24" s="246" t="s">
        <v>206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</row>
    <row r="25" spans="1:21" ht="28.5" customHeight="1" x14ac:dyDescent="0.25">
      <c r="A25" s="25" t="s">
        <v>108</v>
      </c>
      <c r="B25" s="10" t="s">
        <v>401</v>
      </c>
      <c r="C25" s="253">
        <f>'Фин-е, вып-е'!F53</f>
        <v>0.78529510680829684</v>
      </c>
      <c r="D25" s="253">
        <f>'Фин-е, вып-е'!G56</f>
        <v>0.71</v>
      </c>
      <c r="E25" s="253">
        <f>'Цел.пок-ли'!F205</f>
        <v>0.94900000000000007</v>
      </c>
      <c r="F25" s="254">
        <f>C25*(0.5*D25+0.5*E25)</f>
        <v>0.65140229109748227</v>
      </c>
      <c r="G25" s="255" t="s">
        <v>206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</row>
    <row r="26" spans="1:21" ht="25.5" customHeight="1" x14ac:dyDescent="0.25">
      <c r="A26" s="246" t="s">
        <v>64</v>
      </c>
      <c r="B26" s="247" t="str">
        <f>'Цел.пок-ли'!B218</f>
        <v xml:space="preserve">МП «Обеспечение доступным и комфортным жильем и коммунальными услугами населения города» </v>
      </c>
      <c r="C26" s="248"/>
      <c r="D26" s="249"/>
      <c r="E26" s="250">
        <f>'Цел.пок-ли'!F218</f>
        <v>4.5454545454545456E-2</v>
      </c>
      <c r="F26" s="251">
        <f>0.8*(F27+F28)/2+0.2*E26</f>
        <v>0.52695754765979541</v>
      </c>
      <c r="G26" s="246" t="s">
        <v>206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</row>
    <row r="27" spans="1:21" ht="28.5" customHeight="1" x14ac:dyDescent="0.25">
      <c r="A27" s="25" t="s">
        <v>118</v>
      </c>
      <c r="B27" s="24" t="str">
        <f>'Цел.пок-ли'!B222</f>
        <v>Подпрограмма № 1 «Поддержка и стимулирование жилищного строительства в городе Апатиты»</v>
      </c>
      <c r="C27" s="264">
        <f>'Фин-е, вып-е'!F62</f>
        <v>0.54383253722955893</v>
      </c>
      <c r="D27" s="253">
        <f>'Фин-е, вып-е'!G62</f>
        <v>0.66700000000000004</v>
      </c>
      <c r="E27" s="253">
        <f>'Цел.пок-ли'!F222</f>
        <v>0.41666666666666663</v>
      </c>
      <c r="F27" s="254">
        <f>C27*(0.5*D27+0.5*E27)</f>
        <v>0.29466659642221604</v>
      </c>
      <c r="G27" s="255" t="s">
        <v>647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</row>
    <row r="28" spans="1:21" ht="18.75" customHeight="1" x14ac:dyDescent="0.25">
      <c r="A28" s="25" t="s">
        <v>119</v>
      </c>
      <c r="B28" s="24" t="str">
        <f>'Цел.пок-ли'!B230</f>
        <v>Подпрограмма № 2 «Обеспечение жильем молодых семей города Апатиты»</v>
      </c>
      <c r="C28" s="253">
        <f>'Фин-е, вып-е'!F65</f>
        <v>1</v>
      </c>
      <c r="D28" s="253">
        <f>'Фин-е, вып-е'!G65</f>
        <v>1</v>
      </c>
      <c r="E28" s="253">
        <f>'Цел.пок-ли'!F230</f>
        <v>1</v>
      </c>
      <c r="F28" s="254">
        <f>1*(0.5*D28+0.5*E28)</f>
        <v>1</v>
      </c>
      <c r="G28" s="255" t="s">
        <v>205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</row>
    <row r="29" spans="1:21" ht="17.25" customHeight="1" x14ac:dyDescent="0.25">
      <c r="A29" s="246" t="s">
        <v>65</v>
      </c>
      <c r="B29" s="247" t="str">
        <f>'Цел.пок-ли'!B238</f>
        <v>МП «Развитие транспортной системы»</v>
      </c>
      <c r="C29" s="248"/>
      <c r="D29" s="249"/>
      <c r="E29" s="250">
        <f>'Цел.пок-ли'!F238</f>
        <v>1</v>
      </c>
      <c r="F29" s="251">
        <f>0.8*(F30+F32)/2+0.2*E29</f>
        <v>0.95887684000000006</v>
      </c>
      <c r="G29" s="257" t="s">
        <v>205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</row>
    <row r="30" spans="1:21" ht="18.75" customHeight="1" x14ac:dyDescent="0.25">
      <c r="A30" s="261" t="s">
        <v>127</v>
      </c>
      <c r="B30" s="265" t="str">
        <f>'Цел.пок-ли'!B242</f>
        <v>Подпрограмма № 1 «Развитие дорожного хозяйства»</v>
      </c>
      <c r="C30" s="253" t="s">
        <v>665</v>
      </c>
      <c r="D30" s="253">
        <f>'Фин-е, вып-е'!G72</f>
        <v>0.96</v>
      </c>
      <c r="E30" s="253">
        <f>'Цел.пок-ли'!F242</f>
        <v>0.98572000000000004</v>
      </c>
      <c r="F30" s="254">
        <f>0.985*(0.5*D30+0.5*E30)</f>
        <v>0.95826710000000004</v>
      </c>
      <c r="G30" s="255" t="s">
        <v>835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</row>
    <row r="31" spans="1:21" ht="33.75" customHeight="1" x14ac:dyDescent="0.25">
      <c r="A31" s="261" t="s">
        <v>131</v>
      </c>
      <c r="B31" s="265" t="str">
        <f>'Цел.пок-ли'!B251</f>
        <v xml:space="preserve">Подпрограмма № 2 «Транспортное обслуживание населения» </v>
      </c>
      <c r="C31" s="266" t="s">
        <v>667</v>
      </c>
      <c r="D31" s="267"/>
      <c r="E31" s="267"/>
      <c r="F31" s="267"/>
      <c r="G31" s="268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</row>
    <row r="32" spans="1:21" ht="39.75" customHeight="1" x14ac:dyDescent="0.25">
      <c r="A32" s="255" t="s">
        <v>135</v>
      </c>
      <c r="B32" s="59" t="str">
        <f>'Цел.пок-ли'!B256</f>
        <v>Подпрограмма № 3 «Безопасность дорожного движения и снижение дорожно-транспортного травматизма на территории  муниципального образования город Апатиты»</v>
      </c>
      <c r="C32" s="253" t="s">
        <v>742</v>
      </c>
      <c r="D32" s="253">
        <f>'Фин-е, вып-е'!G78</f>
        <v>1</v>
      </c>
      <c r="E32" s="253">
        <f>'Цел.пок-ли'!F256</f>
        <v>0.95</v>
      </c>
      <c r="F32" s="254">
        <f>0.963*(0.5*D32+0.5*E32)</f>
        <v>0.9389249999999999</v>
      </c>
      <c r="G32" s="255" t="s">
        <v>834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</row>
    <row r="33" spans="1:16384" ht="18.75" customHeight="1" x14ac:dyDescent="0.25">
      <c r="A33" s="246" t="s">
        <v>66</v>
      </c>
      <c r="B33" s="247" t="str">
        <f>'Цел.пок-ли'!B264</f>
        <v xml:space="preserve">МП «Обеспечение комфортной среды проживания населения города» </v>
      </c>
      <c r="C33" s="248"/>
      <c r="D33" s="249"/>
      <c r="E33" s="250">
        <f>'Цел.пок-ли'!F264</f>
        <v>0.93260564454614803</v>
      </c>
      <c r="F33" s="251">
        <f>0.8*(F34+F35+F36)/3+0.2*E33</f>
        <v>0.88571264002034078</v>
      </c>
      <c r="G33" s="257" t="s">
        <v>204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</row>
    <row r="34" spans="1:16384" ht="18" customHeight="1" x14ac:dyDescent="0.25">
      <c r="A34" s="261" t="s">
        <v>140</v>
      </c>
      <c r="B34" s="265" t="s">
        <v>747</v>
      </c>
      <c r="C34" s="253" t="s">
        <v>748</v>
      </c>
      <c r="D34" s="253">
        <f>'Фин-е, вып-е'!G84</f>
        <v>0.83299999999999996</v>
      </c>
      <c r="E34" s="253">
        <f>'Цел.пок-ли'!F269</f>
        <v>0.97216666666666673</v>
      </c>
      <c r="F34" s="254">
        <f>0.878*(0.5*D34+0.5*E34)</f>
        <v>0.79246816666666664</v>
      </c>
      <c r="G34" s="255" t="s">
        <v>834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</row>
    <row r="35" spans="1:16384" ht="27" customHeight="1" x14ac:dyDescent="0.25">
      <c r="A35" s="25" t="s">
        <v>145</v>
      </c>
      <c r="B35" s="24" t="str">
        <f>'Цел.пок-ли'!B282</f>
        <v>Подпрограмма № 2 «Наружное уличное освещение и содержание сетей энергоснабжения»</v>
      </c>
      <c r="C35" s="253" t="s">
        <v>750</v>
      </c>
      <c r="D35" s="253">
        <f>'Фин-е, вып-е'!G87</f>
        <v>1</v>
      </c>
      <c r="E35" s="253">
        <f>'Цел.пок-ли'!F282</f>
        <v>0.75</v>
      </c>
      <c r="F35" s="254">
        <f>0.988*(0.5*D35+0.5*E35)</f>
        <v>0.86450000000000005</v>
      </c>
      <c r="G35" s="255" t="s">
        <v>834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</row>
    <row r="36" spans="1:16384" ht="19.5" customHeight="1" x14ac:dyDescent="0.25">
      <c r="A36" s="25" t="s">
        <v>146</v>
      </c>
      <c r="B36" s="24" t="str">
        <f>'Цел.пок-ли'!B291</f>
        <v xml:space="preserve">Подпрограмма № 3 «Развитие системы комплексного благоустройства» </v>
      </c>
      <c r="C36" s="253" t="s">
        <v>745</v>
      </c>
      <c r="D36" s="253">
        <f>'Фин-е, вып-е'!G88</f>
        <v>1</v>
      </c>
      <c r="E36" s="253">
        <f>'Цел.пок-ли'!F291</f>
        <v>1</v>
      </c>
      <c r="F36" s="254">
        <f>0.965*(0.5*D36+0.5*E36)</f>
        <v>0.96499999999999997</v>
      </c>
      <c r="G36" s="255" t="s">
        <v>835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</row>
    <row r="37" spans="1:16384" ht="18" customHeight="1" x14ac:dyDescent="0.25">
      <c r="A37" s="246" t="s">
        <v>69</v>
      </c>
      <c r="B37" s="247" t="str">
        <f>'Цел.пок-ли'!B300</f>
        <v xml:space="preserve">МП «Энергоэффективность и развитие энергетики»  </v>
      </c>
      <c r="C37" s="248"/>
      <c r="D37" s="249"/>
      <c r="E37" s="250">
        <f>'Цел.пок-ли'!F300</f>
        <v>1</v>
      </c>
      <c r="F37" s="251">
        <f>0.8*F38+0.2*E37</f>
        <v>0.96807411361009454</v>
      </c>
      <c r="G37" s="257" t="s">
        <v>205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16384" ht="27" customHeight="1" x14ac:dyDescent="0.25">
      <c r="A38" s="255" t="s">
        <v>148</v>
      </c>
      <c r="B38" s="269" t="str">
        <f>'Цел.пок-ли'!B303</f>
        <v>Подпрограмма  «Энергосбережение и повышение энергетической эффективности»</v>
      </c>
      <c r="C38" s="253">
        <f>'Фин-е, вып-е'!F91</f>
        <v>1</v>
      </c>
      <c r="D38" s="253">
        <f>'Фин-е, вып-е'!G93</f>
        <v>1</v>
      </c>
      <c r="E38" s="253">
        <f>'Цел.пок-ли'!F303</f>
        <v>0.92018528402523636</v>
      </c>
      <c r="F38" s="254">
        <f>C38*(0.5*D38+0.5*E38)</f>
        <v>0.96009264201261812</v>
      </c>
      <c r="G38" s="255" t="s">
        <v>205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16384" ht="30" customHeight="1" x14ac:dyDescent="0.25">
      <c r="A39" s="246" t="s">
        <v>71</v>
      </c>
      <c r="B39" s="247" t="str">
        <f>'Цел.пок-ли'!B315</f>
        <v xml:space="preserve">МП «Создание условий для развития жилищно-коммунального хозяйства» </v>
      </c>
      <c r="C39" s="248"/>
      <c r="D39" s="249"/>
      <c r="E39" s="250">
        <f>'Цел.пок-ли'!F315</f>
        <v>1</v>
      </c>
      <c r="F39" s="251">
        <f>0.8*(F40)/1+0.2*E39</f>
        <v>0.2</v>
      </c>
      <c r="G39" s="257" t="s">
        <v>797</v>
      </c>
      <c r="H39" s="246"/>
      <c r="I39" s="247"/>
      <c r="J39" s="248"/>
      <c r="K39" s="249"/>
      <c r="L39" s="250"/>
      <c r="M39" s="251"/>
      <c r="N39" s="257"/>
      <c r="O39" s="246"/>
      <c r="P39" s="247"/>
      <c r="Q39" s="248"/>
      <c r="R39" s="249"/>
      <c r="S39" s="250"/>
      <c r="T39" s="251"/>
      <c r="U39" s="257"/>
      <c r="V39" s="246"/>
      <c r="W39" s="247"/>
      <c r="X39" s="248"/>
      <c r="Y39" s="249"/>
      <c r="Z39" s="250"/>
      <c r="AA39" s="251"/>
      <c r="AB39" s="257"/>
      <c r="AC39" s="246"/>
      <c r="AD39" s="247"/>
      <c r="AE39" s="248"/>
      <c r="AF39" s="249"/>
      <c r="AG39" s="250"/>
      <c r="AH39" s="251"/>
      <c r="AI39" s="257"/>
      <c r="AJ39" s="246"/>
      <c r="AK39" s="247"/>
      <c r="AL39" s="248"/>
      <c r="AM39" s="249"/>
      <c r="AN39" s="250"/>
      <c r="AO39" s="251"/>
      <c r="AP39" s="257"/>
      <c r="AQ39" s="246"/>
      <c r="AR39" s="247"/>
      <c r="AS39" s="248"/>
      <c r="AT39" s="249"/>
      <c r="AU39" s="250"/>
      <c r="AV39" s="251"/>
      <c r="AW39" s="257"/>
      <c r="AX39" s="246"/>
      <c r="AY39" s="247"/>
      <c r="AZ39" s="248"/>
      <c r="BA39" s="249"/>
      <c r="BB39" s="250"/>
      <c r="BC39" s="251"/>
      <c r="BD39" s="257"/>
      <c r="BE39" s="246"/>
      <c r="BF39" s="247"/>
      <c r="BG39" s="248"/>
      <c r="BH39" s="249"/>
      <c r="BI39" s="250"/>
      <c r="BJ39" s="251"/>
      <c r="BK39" s="257"/>
      <c r="BL39" s="246"/>
      <c r="BM39" s="247"/>
      <c r="BN39" s="248"/>
      <c r="BO39" s="249"/>
      <c r="BP39" s="250"/>
      <c r="BQ39" s="251"/>
      <c r="BR39" s="257"/>
      <c r="BS39" s="246"/>
      <c r="BT39" s="247"/>
      <c r="BU39" s="248"/>
      <c r="BV39" s="249"/>
      <c r="BW39" s="250"/>
      <c r="BX39" s="251"/>
      <c r="BY39" s="257"/>
      <c r="BZ39" s="246"/>
      <c r="CA39" s="247"/>
      <c r="CB39" s="248"/>
      <c r="CC39" s="249"/>
      <c r="CD39" s="250"/>
      <c r="CE39" s="251"/>
      <c r="CF39" s="257"/>
      <c r="CG39" s="246"/>
      <c r="CH39" s="247"/>
      <c r="CI39" s="248"/>
      <c r="CJ39" s="249"/>
      <c r="CK39" s="250"/>
      <c r="CL39" s="251"/>
      <c r="CM39" s="257"/>
      <c r="CN39" s="246"/>
      <c r="CO39" s="247"/>
      <c r="CP39" s="248"/>
      <c r="CQ39" s="249"/>
      <c r="CR39" s="250"/>
      <c r="CS39" s="251"/>
      <c r="CT39" s="257"/>
      <c r="CU39" s="246"/>
      <c r="CV39" s="247"/>
      <c r="CW39" s="248"/>
      <c r="CX39" s="249"/>
      <c r="CY39" s="250"/>
      <c r="CZ39" s="251"/>
      <c r="DA39" s="257"/>
      <c r="DB39" s="246"/>
      <c r="DC39" s="247"/>
      <c r="DD39" s="248"/>
      <c r="DE39" s="249"/>
      <c r="DF39" s="250"/>
      <c r="DG39" s="251"/>
      <c r="DH39" s="257"/>
      <c r="DI39" s="246"/>
      <c r="DJ39" s="247"/>
      <c r="DK39" s="248"/>
      <c r="DL39" s="249"/>
      <c r="DM39" s="250"/>
      <c r="DN39" s="251"/>
      <c r="DO39" s="257"/>
      <c r="DP39" s="246"/>
      <c r="DQ39" s="247"/>
      <c r="DR39" s="248"/>
      <c r="DS39" s="249"/>
      <c r="DT39" s="250"/>
      <c r="DU39" s="251"/>
      <c r="DV39" s="257"/>
      <c r="DW39" s="246"/>
      <c r="DX39" s="247"/>
      <c r="DY39" s="248"/>
      <c r="DZ39" s="249"/>
      <c r="EA39" s="250"/>
      <c r="EB39" s="251"/>
      <c r="EC39" s="257"/>
      <c r="ED39" s="246"/>
      <c r="EE39" s="247"/>
      <c r="EF39" s="248"/>
      <c r="EG39" s="249"/>
      <c r="EH39" s="250"/>
      <c r="EI39" s="251"/>
      <c r="EJ39" s="257"/>
      <c r="EK39" s="246"/>
      <c r="EL39" s="247"/>
      <c r="EM39" s="248"/>
      <c r="EN39" s="249"/>
      <c r="EO39" s="250"/>
      <c r="EP39" s="251"/>
      <c r="EQ39" s="257"/>
      <c r="ER39" s="246"/>
      <c r="ES39" s="247"/>
      <c r="ET39" s="248"/>
      <c r="EU39" s="249"/>
      <c r="EV39" s="250"/>
      <c r="EW39" s="251"/>
      <c r="EX39" s="257"/>
      <c r="EY39" s="246"/>
      <c r="EZ39" s="247"/>
      <c r="FA39" s="248"/>
      <c r="FB39" s="249"/>
      <c r="FC39" s="250"/>
      <c r="FD39" s="251"/>
      <c r="FE39" s="257"/>
      <c r="FF39" s="246"/>
      <c r="FG39" s="247"/>
      <c r="FH39" s="248"/>
      <c r="FI39" s="249"/>
      <c r="FJ39" s="250"/>
      <c r="FK39" s="251"/>
      <c r="FL39" s="257"/>
      <c r="FM39" s="246"/>
      <c r="FN39" s="247"/>
      <c r="FO39" s="248"/>
      <c r="FP39" s="249"/>
      <c r="FQ39" s="250"/>
      <c r="FR39" s="251"/>
      <c r="FS39" s="257"/>
      <c r="FT39" s="246"/>
      <c r="FU39" s="247"/>
      <c r="FV39" s="248"/>
      <c r="FW39" s="249"/>
      <c r="FX39" s="250"/>
      <c r="FY39" s="251"/>
      <c r="FZ39" s="257"/>
      <c r="GA39" s="246"/>
      <c r="GB39" s="247"/>
      <c r="GC39" s="248"/>
      <c r="GD39" s="249"/>
      <c r="GE39" s="250"/>
      <c r="GF39" s="251"/>
      <c r="GG39" s="257"/>
      <c r="GH39" s="246"/>
      <c r="GI39" s="247"/>
      <c r="GJ39" s="248"/>
      <c r="GK39" s="249"/>
      <c r="GL39" s="250"/>
      <c r="GM39" s="251"/>
      <c r="GN39" s="257"/>
      <c r="GO39" s="246"/>
      <c r="GP39" s="247"/>
      <c r="GQ39" s="248"/>
      <c r="GR39" s="249"/>
      <c r="GS39" s="250"/>
      <c r="GT39" s="251"/>
      <c r="GU39" s="257"/>
      <c r="GV39" s="246"/>
      <c r="GW39" s="247"/>
      <c r="GX39" s="248"/>
      <c r="GY39" s="249"/>
      <c r="GZ39" s="250"/>
      <c r="HA39" s="251"/>
      <c r="HB39" s="257"/>
      <c r="HC39" s="246"/>
      <c r="HD39" s="247"/>
      <c r="HE39" s="248"/>
      <c r="HF39" s="249"/>
      <c r="HG39" s="250"/>
      <c r="HH39" s="251"/>
      <c r="HI39" s="257"/>
      <c r="HJ39" s="246"/>
      <c r="HK39" s="247"/>
      <c r="HL39" s="248"/>
      <c r="HM39" s="249"/>
      <c r="HN39" s="250"/>
      <c r="HO39" s="251"/>
      <c r="HP39" s="257"/>
      <c r="HQ39" s="246"/>
      <c r="HR39" s="247"/>
      <c r="HS39" s="248"/>
      <c r="HT39" s="249"/>
      <c r="HU39" s="250"/>
      <c r="HV39" s="251"/>
      <c r="HW39" s="257"/>
      <c r="HX39" s="246"/>
      <c r="HY39" s="247"/>
      <c r="HZ39" s="248"/>
      <c r="IA39" s="249"/>
      <c r="IB39" s="250"/>
      <c r="IC39" s="251"/>
      <c r="ID39" s="257"/>
      <c r="IE39" s="246"/>
      <c r="IF39" s="247"/>
      <c r="IG39" s="248"/>
      <c r="IH39" s="249"/>
      <c r="II39" s="250"/>
      <c r="IJ39" s="251"/>
      <c r="IK39" s="257"/>
      <c r="IL39" s="246"/>
      <c r="IM39" s="247"/>
      <c r="IN39" s="248"/>
      <c r="IO39" s="249"/>
      <c r="IP39" s="250"/>
      <c r="IQ39" s="251"/>
      <c r="IR39" s="257"/>
      <c r="IS39" s="246"/>
      <c r="IT39" s="247"/>
      <c r="IU39" s="248"/>
      <c r="IV39" s="249"/>
      <c r="IW39" s="250"/>
      <c r="IX39" s="251"/>
      <c r="IY39" s="257"/>
      <c r="IZ39" s="246"/>
      <c r="JA39" s="247"/>
      <c r="JB39" s="248"/>
      <c r="JC39" s="249"/>
      <c r="JD39" s="250"/>
      <c r="JE39" s="251"/>
      <c r="JF39" s="257"/>
      <c r="JG39" s="246"/>
      <c r="JH39" s="247"/>
      <c r="JI39" s="248"/>
      <c r="JJ39" s="249"/>
      <c r="JK39" s="250"/>
      <c r="JL39" s="251"/>
      <c r="JM39" s="257"/>
      <c r="JN39" s="246"/>
      <c r="JO39" s="247"/>
      <c r="JP39" s="248"/>
      <c r="JQ39" s="249"/>
      <c r="JR39" s="250"/>
      <c r="JS39" s="251"/>
      <c r="JT39" s="257"/>
      <c r="JU39" s="246"/>
      <c r="JV39" s="247"/>
      <c r="JW39" s="248"/>
      <c r="JX39" s="249"/>
      <c r="JY39" s="250"/>
      <c r="JZ39" s="251"/>
      <c r="KA39" s="257"/>
      <c r="KB39" s="246"/>
      <c r="KC39" s="247"/>
      <c r="KD39" s="248"/>
      <c r="KE39" s="249"/>
      <c r="KF39" s="250"/>
      <c r="KG39" s="251"/>
      <c r="KH39" s="257"/>
      <c r="KI39" s="246"/>
      <c r="KJ39" s="247"/>
      <c r="KK39" s="248"/>
      <c r="KL39" s="249"/>
      <c r="KM39" s="250"/>
      <c r="KN39" s="251"/>
      <c r="KO39" s="257"/>
      <c r="KP39" s="246"/>
      <c r="KQ39" s="247"/>
      <c r="KR39" s="248"/>
      <c r="KS39" s="249"/>
      <c r="KT39" s="250"/>
      <c r="KU39" s="251"/>
      <c r="KV39" s="257"/>
      <c r="KW39" s="246"/>
      <c r="KX39" s="247"/>
      <c r="KY39" s="248"/>
      <c r="KZ39" s="249"/>
      <c r="LA39" s="250"/>
      <c r="LB39" s="251"/>
      <c r="LC39" s="257"/>
      <c r="LD39" s="246"/>
      <c r="LE39" s="247"/>
      <c r="LF39" s="248"/>
      <c r="LG39" s="249"/>
      <c r="LH39" s="250"/>
      <c r="LI39" s="251"/>
      <c r="LJ39" s="257"/>
      <c r="LK39" s="246"/>
      <c r="LL39" s="247"/>
      <c r="LM39" s="248"/>
      <c r="LN39" s="249"/>
      <c r="LO39" s="250"/>
      <c r="LP39" s="251"/>
      <c r="LQ39" s="257"/>
      <c r="LR39" s="246"/>
      <c r="LS39" s="247"/>
      <c r="LT39" s="248"/>
      <c r="LU39" s="249"/>
      <c r="LV39" s="250"/>
      <c r="LW39" s="251"/>
      <c r="LX39" s="257"/>
      <c r="LY39" s="246"/>
      <c r="LZ39" s="247"/>
      <c r="MA39" s="248"/>
      <c r="MB39" s="249"/>
      <c r="MC39" s="250"/>
      <c r="MD39" s="251"/>
      <c r="ME39" s="257"/>
      <c r="MF39" s="246"/>
      <c r="MG39" s="247"/>
      <c r="MH39" s="248"/>
      <c r="MI39" s="249"/>
      <c r="MJ39" s="250"/>
      <c r="MK39" s="251"/>
      <c r="ML39" s="257"/>
      <c r="MM39" s="246"/>
      <c r="MN39" s="247"/>
      <c r="MO39" s="248"/>
      <c r="MP39" s="249"/>
      <c r="MQ39" s="250"/>
      <c r="MR39" s="251"/>
      <c r="MS39" s="257"/>
      <c r="MT39" s="246"/>
      <c r="MU39" s="247"/>
      <c r="MV39" s="248"/>
      <c r="MW39" s="249"/>
      <c r="MX39" s="250"/>
      <c r="MY39" s="251"/>
      <c r="MZ39" s="257"/>
      <c r="NA39" s="246"/>
      <c r="NB39" s="247"/>
      <c r="NC39" s="248"/>
      <c r="ND39" s="249"/>
      <c r="NE39" s="250"/>
      <c r="NF39" s="251"/>
      <c r="NG39" s="257"/>
      <c r="NH39" s="246"/>
      <c r="NI39" s="247"/>
      <c r="NJ39" s="248"/>
      <c r="NK39" s="249"/>
      <c r="NL39" s="250"/>
      <c r="NM39" s="251"/>
      <c r="NN39" s="257"/>
      <c r="NO39" s="246"/>
      <c r="NP39" s="247"/>
      <c r="NQ39" s="248"/>
      <c r="NR39" s="249"/>
      <c r="NS39" s="250"/>
      <c r="NT39" s="251"/>
      <c r="NU39" s="257"/>
      <c r="NV39" s="246"/>
      <c r="NW39" s="247"/>
      <c r="NX39" s="248"/>
      <c r="NY39" s="249"/>
      <c r="NZ39" s="250"/>
      <c r="OA39" s="251"/>
      <c r="OB39" s="257"/>
      <c r="OC39" s="246"/>
      <c r="OD39" s="247"/>
      <c r="OE39" s="248"/>
      <c r="OF39" s="249"/>
      <c r="OG39" s="250"/>
      <c r="OH39" s="251"/>
      <c r="OI39" s="257"/>
      <c r="OJ39" s="246"/>
      <c r="OK39" s="247"/>
      <c r="OL39" s="248"/>
      <c r="OM39" s="249"/>
      <c r="ON39" s="250"/>
      <c r="OO39" s="251"/>
      <c r="OP39" s="257"/>
      <c r="OQ39" s="246"/>
      <c r="OR39" s="247"/>
      <c r="OS39" s="248"/>
      <c r="OT39" s="249"/>
      <c r="OU39" s="250"/>
      <c r="OV39" s="251"/>
      <c r="OW39" s="257"/>
      <c r="OX39" s="246"/>
      <c r="OY39" s="247"/>
      <c r="OZ39" s="248"/>
      <c r="PA39" s="249"/>
      <c r="PB39" s="250"/>
      <c r="PC39" s="251"/>
      <c r="PD39" s="257"/>
      <c r="PE39" s="246"/>
      <c r="PF39" s="247"/>
      <c r="PG39" s="248"/>
      <c r="PH39" s="249"/>
      <c r="PI39" s="250"/>
      <c r="PJ39" s="251"/>
      <c r="PK39" s="257"/>
      <c r="PL39" s="246"/>
      <c r="PM39" s="247"/>
      <c r="PN39" s="248"/>
      <c r="PO39" s="249"/>
      <c r="PP39" s="250"/>
      <c r="PQ39" s="251"/>
      <c r="PR39" s="257"/>
      <c r="PS39" s="246"/>
      <c r="PT39" s="247"/>
      <c r="PU39" s="248"/>
      <c r="PV39" s="249"/>
      <c r="PW39" s="250"/>
      <c r="PX39" s="251"/>
      <c r="PY39" s="257"/>
      <c r="PZ39" s="246"/>
      <c r="QA39" s="247"/>
      <c r="QB39" s="248"/>
      <c r="QC39" s="249"/>
      <c r="QD39" s="250"/>
      <c r="QE39" s="251"/>
      <c r="QF39" s="257"/>
      <c r="QG39" s="246"/>
      <c r="QH39" s="247"/>
      <c r="QI39" s="248"/>
      <c r="QJ39" s="249"/>
      <c r="QK39" s="250"/>
      <c r="QL39" s="251"/>
      <c r="QM39" s="257"/>
      <c r="QN39" s="246"/>
      <c r="QO39" s="247"/>
      <c r="QP39" s="248"/>
      <c r="QQ39" s="249"/>
      <c r="QR39" s="250"/>
      <c r="QS39" s="251"/>
      <c r="QT39" s="257"/>
      <c r="QU39" s="246"/>
      <c r="QV39" s="247"/>
      <c r="QW39" s="248"/>
      <c r="QX39" s="249"/>
      <c r="QY39" s="250"/>
      <c r="QZ39" s="251"/>
      <c r="RA39" s="257"/>
      <c r="RB39" s="246"/>
      <c r="RC39" s="247"/>
      <c r="RD39" s="248"/>
      <c r="RE39" s="249"/>
      <c r="RF39" s="250"/>
      <c r="RG39" s="251"/>
      <c r="RH39" s="257"/>
      <c r="RI39" s="246"/>
      <c r="RJ39" s="247"/>
      <c r="RK39" s="248"/>
      <c r="RL39" s="249"/>
      <c r="RM39" s="250"/>
      <c r="RN39" s="251"/>
      <c r="RO39" s="257"/>
      <c r="RP39" s="246"/>
      <c r="RQ39" s="247"/>
      <c r="RR39" s="248"/>
      <c r="RS39" s="249"/>
      <c r="RT39" s="250"/>
      <c r="RU39" s="251"/>
      <c r="RV39" s="257"/>
      <c r="RW39" s="246"/>
      <c r="RX39" s="247"/>
      <c r="RY39" s="248"/>
      <c r="RZ39" s="249"/>
      <c r="SA39" s="250"/>
      <c r="SB39" s="251"/>
      <c r="SC39" s="257"/>
      <c r="SD39" s="246"/>
      <c r="SE39" s="247"/>
      <c r="SF39" s="248"/>
      <c r="SG39" s="249"/>
      <c r="SH39" s="250"/>
      <c r="SI39" s="251"/>
      <c r="SJ39" s="257"/>
      <c r="SK39" s="246"/>
      <c r="SL39" s="247"/>
      <c r="SM39" s="248"/>
      <c r="SN39" s="249"/>
      <c r="SO39" s="250"/>
      <c r="SP39" s="251"/>
      <c r="SQ39" s="257"/>
      <c r="SR39" s="246"/>
      <c r="SS39" s="247"/>
      <c r="ST39" s="248"/>
      <c r="SU39" s="249"/>
      <c r="SV39" s="250"/>
      <c r="SW39" s="251"/>
      <c r="SX39" s="257"/>
      <c r="SY39" s="246"/>
      <c r="SZ39" s="247"/>
      <c r="TA39" s="248"/>
      <c r="TB39" s="249"/>
      <c r="TC39" s="250"/>
      <c r="TD39" s="251"/>
      <c r="TE39" s="257"/>
      <c r="TF39" s="246"/>
      <c r="TG39" s="247"/>
      <c r="TH39" s="248"/>
      <c r="TI39" s="249"/>
      <c r="TJ39" s="250"/>
      <c r="TK39" s="251"/>
      <c r="TL39" s="257"/>
      <c r="TM39" s="246"/>
      <c r="TN39" s="247"/>
      <c r="TO39" s="248"/>
      <c r="TP39" s="249"/>
      <c r="TQ39" s="250"/>
      <c r="TR39" s="251"/>
      <c r="TS39" s="257"/>
      <c r="TT39" s="246"/>
      <c r="TU39" s="247"/>
      <c r="TV39" s="248"/>
      <c r="TW39" s="249"/>
      <c r="TX39" s="250"/>
      <c r="TY39" s="251"/>
      <c r="TZ39" s="257"/>
      <c r="UA39" s="246"/>
      <c r="UB39" s="247"/>
      <c r="UC39" s="248"/>
      <c r="UD39" s="249"/>
      <c r="UE39" s="250"/>
      <c r="UF39" s="251"/>
      <c r="UG39" s="257"/>
      <c r="UH39" s="246"/>
      <c r="UI39" s="247"/>
      <c r="UJ39" s="248"/>
      <c r="UK39" s="249"/>
      <c r="UL39" s="250"/>
      <c r="UM39" s="251"/>
      <c r="UN39" s="257"/>
      <c r="UO39" s="246"/>
      <c r="UP39" s="247"/>
      <c r="UQ39" s="248"/>
      <c r="UR39" s="249"/>
      <c r="US39" s="250"/>
      <c r="UT39" s="251"/>
      <c r="UU39" s="257"/>
      <c r="UV39" s="246"/>
      <c r="UW39" s="247"/>
      <c r="UX39" s="248"/>
      <c r="UY39" s="249"/>
      <c r="UZ39" s="250"/>
      <c r="VA39" s="251"/>
      <c r="VB39" s="257"/>
      <c r="VC39" s="246"/>
      <c r="VD39" s="247"/>
      <c r="VE39" s="248"/>
      <c r="VF39" s="249"/>
      <c r="VG39" s="250"/>
      <c r="VH39" s="251"/>
      <c r="VI39" s="257"/>
      <c r="VJ39" s="246"/>
      <c r="VK39" s="247"/>
      <c r="VL39" s="248"/>
      <c r="VM39" s="249"/>
      <c r="VN39" s="250"/>
      <c r="VO39" s="251"/>
      <c r="VP39" s="257"/>
      <c r="VQ39" s="246"/>
      <c r="VR39" s="247"/>
      <c r="VS39" s="248"/>
      <c r="VT39" s="249"/>
      <c r="VU39" s="250"/>
      <c r="VV39" s="251"/>
      <c r="VW39" s="257"/>
      <c r="VX39" s="246"/>
      <c r="VY39" s="247"/>
      <c r="VZ39" s="248"/>
      <c r="WA39" s="249"/>
      <c r="WB39" s="250"/>
      <c r="WC39" s="251"/>
      <c r="WD39" s="257"/>
      <c r="WE39" s="246"/>
      <c r="WF39" s="247"/>
      <c r="WG39" s="248"/>
      <c r="WH39" s="249"/>
      <c r="WI39" s="250"/>
      <c r="WJ39" s="251"/>
      <c r="WK39" s="257"/>
      <c r="WL39" s="246"/>
      <c r="WM39" s="247"/>
      <c r="WN39" s="248"/>
      <c r="WO39" s="249"/>
      <c r="WP39" s="250"/>
      <c r="WQ39" s="251"/>
      <c r="WR39" s="257"/>
      <c r="WS39" s="246"/>
      <c r="WT39" s="247"/>
      <c r="WU39" s="248"/>
      <c r="WV39" s="249"/>
      <c r="WW39" s="250"/>
      <c r="WX39" s="251"/>
      <c r="WY39" s="257"/>
      <c r="WZ39" s="246"/>
      <c r="XA39" s="247"/>
      <c r="XB39" s="248"/>
      <c r="XC39" s="249"/>
      <c r="XD39" s="250"/>
      <c r="XE39" s="251"/>
      <c r="XF39" s="257"/>
      <c r="XG39" s="246"/>
      <c r="XH39" s="247"/>
      <c r="XI39" s="248"/>
      <c r="XJ39" s="249"/>
      <c r="XK39" s="250"/>
      <c r="XL39" s="251"/>
      <c r="XM39" s="257"/>
      <c r="XN39" s="246"/>
      <c r="XO39" s="247"/>
      <c r="XP39" s="248"/>
      <c r="XQ39" s="249"/>
      <c r="XR39" s="250"/>
      <c r="XS39" s="251"/>
      <c r="XT39" s="257"/>
      <c r="XU39" s="246"/>
      <c r="XV39" s="247"/>
      <c r="XW39" s="248"/>
      <c r="XX39" s="249"/>
      <c r="XY39" s="250"/>
      <c r="XZ39" s="251"/>
      <c r="YA39" s="257"/>
      <c r="YB39" s="246"/>
      <c r="YC39" s="247"/>
      <c r="YD39" s="248"/>
      <c r="YE39" s="249"/>
      <c r="YF39" s="250"/>
      <c r="YG39" s="251"/>
      <c r="YH39" s="257"/>
      <c r="YI39" s="246"/>
      <c r="YJ39" s="247"/>
      <c r="YK39" s="248"/>
      <c r="YL39" s="249"/>
      <c r="YM39" s="250"/>
      <c r="YN39" s="251"/>
      <c r="YO39" s="257"/>
      <c r="YP39" s="246"/>
      <c r="YQ39" s="247"/>
      <c r="YR39" s="248"/>
      <c r="YS39" s="249"/>
      <c r="YT39" s="250"/>
      <c r="YU39" s="251"/>
      <c r="YV39" s="257"/>
      <c r="YW39" s="246"/>
      <c r="YX39" s="247"/>
      <c r="YY39" s="248"/>
      <c r="YZ39" s="249"/>
      <c r="ZA39" s="250"/>
      <c r="ZB39" s="251"/>
      <c r="ZC39" s="257"/>
      <c r="ZD39" s="246"/>
      <c r="ZE39" s="247"/>
      <c r="ZF39" s="248"/>
      <c r="ZG39" s="249"/>
      <c r="ZH39" s="250"/>
      <c r="ZI39" s="251"/>
      <c r="ZJ39" s="257"/>
      <c r="ZK39" s="246"/>
      <c r="ZL39" s="247"/>
      <c r="ZM39" s="248"/>
      <c r="ZN39" s="249"/>
      <c r="ZO39" s="250"/>
      <c r="ZP39" s="251"/>
      <c r="ZQ39" s="257"/>
      <c r="ZR39" s="246"/>
      <c r="ZS39" s="247"/>
      <c r="ZT39" s="248"/>
      <c r="ZU39" s="249"/>
      <c r="ZV39" s="250"/>
      <c r="ZW39" s="251"/>
      <c r="ZX39" s="257"/>
      <c r="ZY39" s="246"/>
      <c r="ZZ39" s="247"/>
      <c r="AAA39" s="248"/>
      <c r="AAB39" s="249"/>
      <c r="AAC39" s="250"/>
      <c r="AAD39" s="251"/>
      <c r="AAE39" s="257"/>
      <c r="AAF39" s="246"/>
      <c r="AAG39" s="247"/>
      <c r="AAH39" s="248"/>
      <c r="AAI39" s="249"/>
      <c r="AAJ39" s="250"/>
      <c r="AAK39" s="251"/>
      <c r="AAL39" s="257"/>
      <c r="AAM39" s="246"/>
      <c r="AAN39" s="247"/>
      <c r="AAO39" s="248"/>
      <c r="AAP39" s="249"/>
      <c r="AAQ39" s="250"/>
      <c r="AAR39" s="251"/>
      <c r="AAS39" s="257"/>
      <c r="AAT39" s="246"/>
      <c r="AAU39" s="247"/>
      <c r="AAV39" s="248"/>
      <c r="AAW39" s="249"/>
      <c r="AAX39" s="250"/>
      <c r="AAY39" s="251"/>
      <c r="AAZ39" s="257"/>
      <c r="ABA39" s="246"/>
      <c r="ABB39" s="247"/>
      <c r="ABC39" s="248"/>
      <c r="ABD39" s="249"/>
      <c r="ABE39" s="250"/>
      <c r="ABF39" s="251"/>
      <c r="ABG39" s="257"/>
      <c r="ABH39" s="246"/>
      <c r="ABI39" s="247"/>
      <c r="ABJ39" s="248"/>
      <c r="ABK39" s="249"/>
      <c r="ABL39" s="250"/>
      <c r="ABM39" s="251"/>
      <c r="ABN39" s="257"/>
      <c r="ABO39" s="246"/>
      <c r="ABP39" s="247"/>
      <c r="ABQ39" s="248"/>
      <c r="ABR39" s="249"/>
      <c r="ABS39" s="250"/>
      <c r="ABT39" s="251"/>
      <c r="ABU39" s="257"/>
      <c r="ABV39" s="246"/>
      <c r="ABW39" s="247"/>
      <c r="ABX39" s="248"/>
      <c r="ABY39" s="249"/>
      <c r="ABZ39" s="250"/>
      <c r="ACA39" s="251"/>
      <c r="ACB39" s="257"/>
      <c r="ACC39" s="246"/>
      <c r="ACD39" s="247"/>
      <c r="ACE39" s="248"/>
      <c r="ACF39" s="249"/>
      <c r="ACG39" s="250"/>
      <c r="ACH39" s="251"/>
      <c r="ACI39" s="257"/>
      <c r="ACJ39" s="246"/>
      <c r="ACK39" s="247"/>
      <c r="ACL39" s="248"/>
      <c r="ACM39" s="249"/>
      <c r="ACN39" s="250"/>
      <c r="ACO39" s="251"/>
      <c r="ACP39" s="257"/>
      <c r="ACQ39" s="246"/>
      <c r="ACR39" s="247"/>
      <c r="ACS39" s="248"/>
      <c r="ACT39" s="249"/>
      <c r="ACU39" s="250"/>
      <c r="ACV39" s="251"/>
      <c r="ACW39" s="257"/>
      <c r="ACX39" s="246"/>
      <c r="ACY39" s="247"/>
      <c r="ACZ39" s="248"/>
      <c r="ADA39" s="249"/>
      <c r="ADB39" s="250"/>
      <c r="ADC39" s="251"/>
      <c r="ADD39" s="257"/>
      <c r="ADE39" s="246"/>
      <c r="ADF39" s="247"/>
      <c r="ADG39" s="248"/>
      <c r="ADH39" s="249"/>
      <c r="ADI39" s="250"/>
      <c r="ADJ39" s="251"/>
      <c r="ADK39" s="257"/>
      <c r="ADL39" s="246"/>
      <c r="ADM39" s="247"/>
      <c r="ADN39" s="248"/>
      <c r="ADO39" s="249"/>
      <c r="ADP39" s="250"/>
      <c r="ADQ39" s="251"/>
      <c r="ADR39" s="257"/>
      <c r="ADS39" s="246"/>
      <c r="ADT39" s="247"/>
      <c r="ADU39" s="248"/>
      <c r="ADV39" s="249"/>
      <c r="ADW39" s="250"/>
      <c r="ADX39" s="251"/>
      <c r="ADY39" s="257"/>
      <c r="ADZ39" s="246"/>
      <c r="AEA39" s="247"/>
      <c r="AEB39" s="248"/>
      <c r="AEC39" s="249"/>
      <c r="AED39" s="250"/>
      <c r="AEE39" s="251"/>
      <c r="AEF39" s="257"/>
      <c r="AEG39" s="246"/>
      <c r="AEH39" s="247"/>
      <c r="AEI39" s="248"/>
      <c r="AEJ39" s="249"/>
      <c r="AEK39" s="250"/>
      <c r="AEL39" s="251"/>
      <c r="AEM39" s="257"/>
      <c r="AEN39" s="246"/>
      <c r="AEO39" s="247"/>
      <c r="AEP39" s="248"/>
      <c r="AEQ39" s="249"/>
      <c r="AER39" s="250"/>
      <c r="AES39" s="251"/>
      <c r="AET39" s="257"/>
      <c r="AEU39" s="246"/>
      <c r="AEV39" s="247"/>
      <c r="AEW39" s="248"/>
      <c r="AEX39" s="249"/>
      <c r="AEY39" s="250"/>
      <c r="AEZ39" s="251"/>
      <c r="AFA39" s="257"/>
      <c r="AFB39" s="246"/>
      <c r="AFC39" s="247"/>
      <c r="AFD39" s="248"/>
      <c r="AFE39" s="249"/>
      <c r="AFF39" s="250"/>
      <c r="AFG39" s="251"/>
      <c r="AFH39" s="257"/>
      <c r="AFI39" s="246"/>
      <c r="AFJ39" s="247"/>
      <c r="AFK39" s="248"/>
      <c r="AFL39" s="249"/>
      <c r="AFM39" s="250"/>
      <c r="AFN39" s="251"/>
      <c r="AFO39" s="257"/>
      <c r="AFP39" s="246"/>
      <c r="AFQ39" s="247"/>
      <c r="AFR39" s="248"/>
      <c r="AFS39" s="249"/>
      <c r="AFT39" s="250"/>
      <c r="AFU39" s="251"/>
      <c r="AFV39" s="257"/>
      <c r="AFW39" s="246"/>
      <c r="AFX39" s="247"/>
      <c r="AFY39" s="248"/>
      <c r="AFZ39" s="249"/>
      <c r="AGA39" s="250"/>
      <c r="AGB39" s="251"/>
      <c r="AGC39" s="257"/>
      <c r="AGD39" s="246"/>
      <c r="AGE39" s="247"/>
      <c r="AGF39" s="248"/>
      <c r="AGG39" s="249"/>
      <c r="AGH39" s="250"/>
      <c r="AGI39" s="251"/>
      <c r="AGJ39" s="257"/>
      <c r="AGK39" s="246"/>
      <c r="AGL39" s="247"/>
      <c r="AGM39" s="248"/>
      <c r="AGN39" s="249"/>
      <c r="AGO39" s="250"/>
      <c r="AGP39" s="251"/>
      <c r="AGQ39" s="257"/>
      <c r="AGR39" s="246"/>
      <c r="AGS39" s="247"/>
      <c r="AGT39" s="248"/>
      <c r="AGU39" s="249"/>
      <c r="AGV39" s="250"/>
      <c r="AGW39" s="251"/>
      <c r="AGX39" s="257"/>
      <c r="AGY39" s="246"/>
      <c r="AGZ39" s="247"/>
      <c r="AHA39" s="248"/>
      <c r="AHB39" s="249"/>
      <c r="AHC39" s="250"/>
      <c r="AHD39" s="251"/>
      <c r="AHE39" s="257"/>
      <c r="AHF39" s="246"/>
      <c r="AHG39" s="247"/>
      <c r="AHH39" s="248"/>
      <c r="AHI39" s="249"/>
      <c r="AHJ39" s="250"/>
      <c r="AHK39" s="251"/>
      <c r="AHL39" s="257"/>
      <c r="AHM39" s="246"/>
      <c r="AHN39" s="247"/>
      <c r="AHO39" s="248"/>
      <c r="AHP39" s="249"/>
      <c r="AHQ39" s="250"/>
      <c r="AHR39" s="251"/>
      <c r="AHS39" s="257"/>
      <c r="AHT39" s="246"/>
      <c r="AHU39" s="247"/>
      <c r="AHV39" s="248"/>
      <c r="AHW39" s="249"/>
      <c r="AHX39" s="250"/>
      <c r="AHY39" s="251"/>
      <c r="AHZ39" s="257"/>
      <c r="AIA39" s="246"/>
      <c r="AIB39" s="247"/>
      <c r="AIC39" s="248"/>
      <c r="AID39" s="249"/>
      <c r="AIE39" s="250"/>
      <c r="AIF39" s="251"/>
      <c r="AIG39" s="257"/>
      <c r="AIH39" s="246"/>
      <c r="AII39" s="247"/>
      <c r="AIJ39" s="248"/>
      <c r="AIK39" s="249"/>
      <c r="AIL39" s="250"/>
      <c r="AIM39" s="251"/>
      <c r="AIN39" s="257"/>
      <c r="AIO39" s="246"/>
      <c r="AIP39" s="247"/>
      <c r="AIQ39" s="248"/>
      <c r="AIR39" s="249"/>
      <c r="AIS39" s="250"/>
      <c r="AIT39" s="251"/>
      <c r="AIU39" s="257"/>
      <c r="AIV39" s="246"/>
      <c r="AIW39" s="247"/>
      <c r="AIX39" s="248"/>
      <c r="AIY39" s="249"/>
      <c r="AIZ39" s="250"/>
      <c r="AJA39" s="251"/>
      <c r="AJB39" s="257"/>
      <c r="AJC39" s="246"/>
      <c r="AJD39" s="247"/>
      <c r="AJE39" s="248"/>
      <c r="AJF39" s="249"/>
      <c r="AJG39" s="250"/>
      <c r="AJH39" s="251"/>
      <c r="AJI39" s="257"/>
      <c r="AJJ39" s="246"/>
      <c r="AJK39" s="247"/>
      <c r="AJL39" s="248"/>
      <c r="AJM39" s="249"/>
      <c r="AJN39" s="250"/>
      <c r="AJO39" s="251"/>
      <c r="AJP39" s="257"/>
      <c r="AJQ39" s="246"/>
      <c r="AJR39" s="247"/>
      <c r="AJS39" s="248"/>
      <c r="AJT39" s="249"/>
      <c r="AJU39" s="250"/>
      <c r="AJV39" s="251"/>
      <c r="AJW39" s="257"/>
      <c r="AJX39" s="246"/>
      <c r="AJY39" s="247"/>
      <c r="AJZ39" s="248"/>
      <c r="AKA39" s="249"/>
      <c r="AKB39" s="250"/>
      <c r="AKC39" s="251"/>
      <c r="AKD39" s="257"/>
      <c r="AKE39" s="246"/>
      <c r="AKF39" s="247"/>
      <c r="AKG39" s="248"/>
      <c r="AKH39" s="249"/>
      <c r="AKI39" s="250"/>
      <c r="AKJ39" s="251"/>
      <c r="AKK39" s="257"/>
      <c r="AKL39" s="246"/>
      <c r="AKM39" s="247"/>
      <c r="AKN39" s="248"/>
      <c r="AKO39" s="249"/>
      <c r="AKP39" s="250"/>
      <c r="AKQ39" s="251"/>
      <c r="AKR39" s="257"/>
      <c r="AKS39" s="246"/>
      <c r="AKT39" s="247"/>
      <c r="AKU39" s="248"/>
      <c r="AKV39" s="249"/>
      <c r="AKW39" s="250"/>
      <c r="AKX39" s="251"/>
      <c r="AKY39" s="257"/>
      <c r="AKZ39" s="246"/>
      <c r="ALA39" s="247"/>
      <c r="ALB39" s="248"/>
      <c r="ALC39" s="249"/>
      <c r="ALD39" s="250"/>
      <c r="ALE39" s="251"/>
      <c r="ALF39" s="257"/>
      <c r="ALG39" s="246"/>
      <c r="ALH39" s="247"/>
      <c r="ALI39" s="248"/>
      <c r="ALJ39" s="249"/>
      <c r="ALK39" s="250"/>
      <c r="ALL39" s="251"/>
      <c r="ALM39" s="257"/>
      <c r="ALN39" s="246"/>
      <c r="ALO39" s="247"/>
      <c r="ALP39" s="248"/>
      <c r="ALQ39" s="249"/>
      <c r="ALR39" s="250"/>
      <c r="ALS39" s="251"/>
      <c r="ALT39" s="257"/>
      <c r="ALU39" s="246"/>
      <c r="ALV39" s="247"/>
      <c r="ALW39" s="248"/>
      <c r="ALX39" s="249"/>
      <c r="ALY39" s="250"/>
      <c r="ALZ39" s="251"/>
      <c r="AMA39" s="257"/>
      <c r="AMB39" s="246"/>
      <c r="AMC39" s="247"/>
      <c r="AMD39" s="248"/>
      <c r="AME39" s="249"/>
      <c r="AMF39" s="250"/>
      <c r="AMG39" s="251"/>
      <c r="AMH39" s="257"/>
      <c r="AMI39" s="246"/>
      <c r="AMJ39" s="247"/>
      <c r="AMK39" s="248"/>
      <c r="AML39" s="249"/>
      <c r="AMM39" s="250"/>
      <c r="AMN39" s="251"/>
      <c r="AMO39" s="257"/>
      <c r="AMP39" s="246"/>
      <c r="AMQ39" s="247"/>
      <c r="AMR39" s="248"/>
      <c r="AMS39" s="249"/>
      <c r="AMT39" s="250"/>
      <c r="AMU39" s="251"/>
      <c r="AMV39" s="257"/>
      <c r="AMW39" s="246"/>
      <c r="AMX39" s="247"/>
      <c r="AMY39" s="248"/>
      <c r="AMZ39" s="249"/>
      <c r="ANA39" s="250"/>
      <c r="ANB39" s="251"/>
      <c r="ANC39" s="257"/>
      <c r="AND39" s="246"/>
      <c r="ANE39" s="247"/>
      <c r="ANF39" s="248"/>
      <c r="ANG39" s="249"/>
      <c r="ANH39" s="250"/>
      <c r="ANI39" s="251"/>
      <c r="ANJ39" s="257"/>
      <c r="ANK39" s="246"/>
      <c r="ANL39" s="247"/>
      <c r="ANM39" s="248"/>
      <c r="ANN39" s="249"/>
      <c r="ANO39" s="250"/>
      <c r="ANP39" s="251"/>
      <c r="ANQ39" s="257"/>
      <c r="ANR39" s="246"/>
      <c r="ANS39" s="247"/>
      <c r="ANT39" s="248"/>
      <c r="ANU39" s="249"/>
      <c r="ANV39" s="250"/>
      <c r="ANW39" s="251"/>
      <c r="ANX39" s="257"/>
      <c r="ANY39" s="246"/>
      <c r="ANZ39" s="247"/>
      <c r="AOA39" s="248"/>
      <c r="AOB39" s="249"/>
      <c r="AOC39" s="250"/>
      <c r="AOD39" s="251"/>
      <c r="AOE39" s="257"/>
      <c r="AOF39" s="246"/>
      <c r="AOG39" s="247"/>
      <c r="AOH39" s="248"/>
      <c r="AOI39" s="249"/>
      <c r="AOJ39" s="250"/>
      <c r="AOK39" s="251"/>
      <c r="AOL39" s="257"/>
      <c r="AOM39" s="246"/>
      <c r="AON39" s="247"/>
      <c r="AOO39" s="248"/>
      <c r="AOP39" s="249"/>
      <c r="AOQ39" s="250"/>
      <c r="AOR39" s="251"/>
      <c r="AOS39" s="257"/>
      <c r="AOT39" s="246"/>
      <c r="AOU39" s="247"/>
      <c r="AOV39" s="248"/>
      <c r="AOW39" s="249"/>
      <c r="AOX39" s="250"/>
      <c r="AOY39" s="251"/>
      <c r="AOZ39" s="257"/>
      <c r="APA39" s="246"/>
      <c r="APB39" s="247"/>
      <c r="APC39" s="248"/>
      <c r="APD39" s="249"/>
      <c r="APE39" s="250"/>
      <c r="APF39" s="251"/>
      <c r="APG39" s="257"/>
      <c r="APH39" s="246"/>
      <c r="API39" s="247"/>
      <c r="APJ39" s="248"/>
      <c r="APK39" s="249"/>
      <c r="APL39" s="250"/>
      <c r="APM39" s="251"/>
      <c r="APN39" s="257"/>
      <c r="APO39" s="246"/>
      <c r="APP39" s="247"/>
      <c r="APQ39" s="248"/>
      <c r="APR39" s="249"/>
      <c r="APS39" s="250"/>
      <c r="APT39" s="251"/>
      <c r="APU39" s="257"/>
      <c r="APV39" s="246"/>
      <c r="APW39" s="247"/>
      <c r="APX39" s="248"/>
      <c r="APY39" s="249"/>
      <c r="APZ39" s="250"/>
      <c r="AQA39" s="251"/>
      <c r="AQB39" s="257"/>
      <c r="AQC39" s="246"/>
      <c r="AQD39" s="247"/>
      <c r="AQE39" s="248"/>
      <c r="AQF39" s="249"/>
      <c r="AQG39" s="250"/>
      <c r="AQH39" s="251"/>
      <c r="AQI39" s="257"/>
      <c r="AQJ39" s="246"/>
      <c r="AQK39" s="247"/>
      <c r="AQL39" s="248"/>
      <c r="AQM39" s="249"/>
      <c r="AQN39" s="250"/>
      <c r="AQO39" s="251"/>
      <c r="AQP39" s="257"/>
      <c r="AQQ39" s="246"/>
      <c r="AQR39" s="247"/>
      <c r="AQS39" s="248"/>
      <c r="AQT39" s="249"/>
      <c r="AQU39" s="250"/>
      <c r="AQV39" s="251"/>
      <c r="AQW39" s="257"/>
      <c r="AQX39" s="246"/>
      <c r="AQY39" s="247"/>
      <c r="AQZ39" s="248"/>
      <c r="ARA39" s="249"/>
      <c r="ARB39" s="250"/>
      <c r="ARC39" s="251"/>
      <c r="ARD39" s="257"/>
      <c r="ARE39" s="246"/>
      <c r="ARF39" s="247"/>
      <c r="ARG39" s="248"/>
      <c r="ARH39" s="249"/>
      <c r="ARI39" s="250"/>
      <c r="ARJ39" s="251"/>
      <c r="ARK39" s="257"/>
      <c r="ARL39" s="246"/>
      <c r="ARM39" s="247"/>
      <c r="ARN39" s="248"/>
      <c r="ARO39" s="249"/>
      <c r="ARP39" s="250"/>
      <c r="ARQ39" s="251"/>
      <c r="ARR39" s="257"/>
      <c r="ARS39" s="246"/>
      <c r="ART39" s="247"/>
      <c r="ARU39" s="248"/>
      <c r="ARV39" s="249"/>
      <c r="ARW39" s="250"/>
      <c r="ARX39" s="251"/>
      <c r="ARY39" s="257"/>
      <c r="ARZ39" s="246"/>
      <c r="ASA39" s="247"/>
      <c r="ASB39" s="248"/>
      <c r="ASC39" s="249"/>
      <c r="ASD39" s="250"/>
      <c r="ASE39" s="251"/>
      <c r="ASF39" s="257"/>
      <c r="ASG39" s="246"/>
      <c r="ASH39" s="247"/>
      <c r="ASI39" s="248"/>
      <c r="ASJ39" s="249"/>
      <c r="ASK39" s="250"/>
      <c r="ASL39" s="251"/>
      <c r="ASM39" s="257"/>
      <c r="ASN39" s="246"/>
      <c r="ASO39" s="247"/>
      <c r="ASP39" s="248"/>
      <c r="ASQ39" s="249"/>
      <c r="ASR39" s="250"/>
      <c r="ASS39" s="251"/>
      <c r="AST39" s="257"/>
      <c r="ASU39" s="246"/>
      <c r="ASV39" s="247"/>
      <c r="ASW39" s="248"/>
      <c r="ASX39" s="249"/>
      <c r="ASY39" s="250"/>
      <c r="ASZ39" s="251"/>
      <c r="ATA39" s="257"/>
      <c r="ATB39" s="246"/>
      <c r="ATC39" s="247"/>
      <c r="ATD39" s="248"/>
      <c r="ATE39" s="249"/>
      <c r="ATF39" s="250"/>
      <c r="ATG39" s="251"/>
      <c r="ATH39" s="257"/>
      <c r="ATI39" s="246"/>
      <c r="ATJ39" s="247"/>
      <c r="ATK39" s="248"/>
      <c r="ATL39" s="249"/>
      <c r="ATM39" s="250"/>
      <c r="ATN39" s="251"/>
      <c r="ATO39" s="257"/>
      <c r="ATP39" s="246"/>
      <c r="ATQ39" s="247"/>
      <c r="ATR39" s="248"/>
      <c r="ATS39" s="249"/>
      <c r="ATT39" s="250"/>
      <c r="ATU39" s="251"/>
      <c r="ATV39" s="257"/>
      <c r="ATW39" s="246"/>
      <c r="ATX39" s="247"/>
      <c r="ATY39" s="248"/>
      <c r="ATZ39" s="249"/>
      <c r="AUA39" s="250"/>
      <c r="AUB39" s="251"/>
      <c r="AUC39" s="257"/>
      <c r="AUD39" s="246"/>
      <c r="AUE39" s="247"/>
      <c r="AUF39" s="248"/>
      <c r="AUG39" s="249"/>
      <c r="AUH39" s="250"/>
      <c r="AUI39" s="251"/>
      <c r="AUJ39" s="257"/>
      <c r="AUK39" s="246"/>
      <c r="AUL39" s="247"/>
      <c r="AUM39" s="248"/>
      <c r="AUN39" s="249"/>
      <c r="AUO39" s="250"/>
      <c r="AUP39" s="251"/>
      <c r="AUQ39" s="257"/>
      <c r="AUR39" s="246"/>
      <c r="AUS39" s="247"/>
      <c r="AUT39" s="248"/>
      <c r="AUU39" s="249"/>
      <c r="AUV39" s="250"/>
      <c r="AUW39" s="251"/>
      <c r="AUX39" s="257"/>
      <c r="AUY39" s="246"/>
      <c r="AUZ39" s="247"/>
      <c r="AVA39" s="248"/>
      <c r="AVB39" s="249"/>
      <c r="AVC39" s="250"/>
      <c r="AVD39" s="251"/>
      <c r="AVE39" s="257"/>
      <c r="AVF39" s="246"/>
      <c r="AVG39" s="247"/>
      <c r="AVH39" s="248"/>
      <c r="AVI39" s="249"/>
      <c r="AVJ39" s="250"/>
      <c r="AVK39" s="251"/>
      <c r="AVL39" s="257"/>
      <c r="AVM39" s="246"/>
      <c r="AVN39" s="247"/>
      <c r="AVO39" s="248"/>
      <c r="AVP39" s="249"/>
      <c r="AVQ39" s="250"/>
      <c r="AVR39" s="251"/>
      <c r="AVS39" s="257"/>
      <c r="AVT39" s="246"/>
      <c r="AVU39" s="247"/>
      <c r="AVV39" s="248"/>
      <c r="AVW39" s="249"/>
      <c r="AVX39" s="250"/>
      <c r="AVY39" s="251"/>
      <c r="AVZ39" s="257"/>
      <c r="AWA39" s="246"/>
      <c r="AWB39" s="247"/>
      <c r="AWC39" s="248"/>
      <c r="AWD39" s="249"/>
      <c r="AWE39" s="250"/>
      <c r="AWF39" s="251"/>
      <c r="AWG39" s="257"/>
      <c r="AWH39" s="246"/>
      <c r="AWI39" s="247"/>
      <c r="AWJ39" s="248"/>
      <c r="AWK39" s="249"/>
      <c r="AWL39" s="250"/>
      <c r="AWM39" s="251"/>
      <c r="AWN39" s="257"/>
      <c r="AWO39" s="246"/>
      <c r="AWP39" s="247"/>
      <c r="AWQ39" s="248"/>
      <c r="AWR39" s="249"/>
      <c r="AWS39" s="250"/>
      <c r="AWT39" s="251"/>
      <c r="AWU39" s="257"/>
      <c r="AWV39" s="246"/>
      <c r="AWW39" s="247"/>
      <c r="AWX39" s="248"/>
      <c r="AWY39" s="249"/>
      <c r="AWZ39" s="250"/>
      <c r="AXA39" s="251"/>
      <c r="AXB39" s="257"/>
      <c r="AXC39" s="246"/>
      <c r="AXD39" s="247"/>
      <c r="AXE39" s="248"/>
      <c r="AXF39" s="249"/>
      <c r="AXG39" s="250"/>
      <c r="AXH39" s="251"/>
      <c r="AXI39" s="257"/>
      <c r="AXJ39" s="246"/>
      <c r="AXK39" s="247"/>
      <c r="AXL39" s="248"/>
      <c r="AXM39" s="249"/>
      <c r="AXN39" s="250"/>
      <c r="AXO39" s="251"/>
      <c r="AXP39" s="257"/>
      <c r="AXQ39" s="246"/>
      <c r="AXR39" s="247"/>
      <c r="AXS39" s="248"/>
      <c r="AXT39" s="249"/>
      <c r="AXU39" s="250"/>
      <c r="AXV39" s="251"/>
      <c r="AXW39" s="257"/>
      <c r="AXX39" s="246"/>
      <c r="AXY39" s="247"/>
      <c r="AXZ39" s="248"/>
      <c r="AYA39" s="249"/>
      <c r="AYB39" s="250"/>
      <c r="AYC39" s="251"/>
      <c r="AYD39" s="257"/>
      <c r="AYE39" s="246"/>
      <c r="AYF39" s="247"/>
      <c r="AYG39" s="248"/>
      <c r="AYH39" s="249"/>
      <c r="AYI39" s="250"/>
      <c r="AYJ39" s="251"/>
      <c r="AYK39" s="257"/>
      <c r="AYL39" s="246"/>
      <c r="AYM39" s="247"/>
      <c r="AYN39" s="248"/>
      <c r="AYO39" s="249"/>
      <c r="AYP39" s="250"/>
      <c r="AYQ39" s="251"/>
      <c r="AYR39" s="257"/>
      <c r="AYS39" s="246"/>
      <c r="AYT39" s="247"/>
      <c r="AYU39" s="248"/>
      <c r="AYV39" s="249"/>
      <c r="AYW39" s="250"/>
      <c r="AYX39" s="251"/>
      <c r="AYY39" s="257"/>
      <c r="AYZ39" s="246"/>
      <c r="AZA39" s="247"/>
      <c r="AZB39" s="248"/>
      <c r="AZC39" s="249"/>
      <c r="AZD39" s="250"/>
      <c r="AZE39" s="251"/>
      <c r="AZF39" s="257"/>
      <c r="AZG39" s="246"/>
      <c r="AZH39" s="247"/>
      <c r="AZI39" s="248"/>
      <c r="AZJ39" s="249"/>
      <c r="AZK39" s="250"/>
      <c r="AZL39" s="251"/>
      <c r="AZM39" s="257"/>
      <c r="AZN39" s="246"/>
      <c r="AZO39" s="247"/>
      <c r="AZP39" s="248"/>
      <c r="AZQ39" s="249"/>
      <c r="AZR39" s="250"/>
      <c r="AZS39" s="251"/>
      <c r="AZT39" s="257"/>
      <c r="AZU39" s="246"/>
      <c r="AZV39" s="247"/>
      <c r="AZW39" s="248"/>
      <c r="AZX39" s="249"/>
      <c r="AZY39" s="250"/>
      <c r="AZZ39" s="251"/>
      <c r="BAA39" s="257"/>
      <c r="BAB39" s="246"/>
      <c r="BAC39" s="247"/>
      <c r="BAD39" s="248"/>
      <c r="BAE39" s="249"/>
      <c r="BAF39" s="250"/>
      <c r="BAG39" s="251"/>
      <c r="BAH39" s="257"/>
      <c r="BAI39" s="246"/>
      <c r="BAJ39" s="247"/>
      <c r="BAK39" s="248"/>
      <c r="BAL39" s="249"/>
      <c r="BAM39" s="250"/>
      <c r="BAN39" s="251"/>
      <c r="BAO39" s="257"/>
      <c r="BAP39" s="246"/>
      <c r="BAQ39" s="247"/>
      <c r="BAR39" s="248"/>
      <c r="BAS39" s="249"/>
      <c r="BAT39" s="250"/>
      <c r="BAU39" s="251"/>
      <c r="BAV39" s="257"/>
      <c r="BAW39" s="246"/>
      <c r="BAX39" s="247"/>
      <c r="BAY39" s="248"/>
      <c r="BAZ39" s="249"/>
      <c r="BBA39" s="250"/>
      <c r="BBB39" s="251"/>
      <c r="BBC39" s="257"/>
      <c r="BBD39" s="246"/>
      <c r="BBE39" s="247"/>
      <c r="BBF39" s="248"/>
      <c r="BBG39" s="249"/>
      <c r="BBH39" s="250"/>
      <c r="BBI39" s="251"/>
      <c r="BBJ39" s="257"/>
      <c r="BBK39" s="246"/>
      <c r="BBL39" s="247"/>
      <c r="BBM39" s="248"/>
      <c r="BBN39" s="249"/>
      <c r="BBO39" s="250"/>
      <c r="BBP39" s="251"/>
      <c r="BBQ39" s="257"/>
      <c r="BBR39" s="246"/>
      <c r="BBS39" s="247"/>
      <c r="BBT39" s="248"/>
      <c r="BBU39" s="249"/>
      <c r="BBV39" s="250"/>
      <c r="BBW39" s="251"/>
      <c r="BBX39" s="257"/>
      <c r="BBY39" s="246"/>
      <c r="BBZ39" s="247"/>
      <c r="BCA39" s="248"/>
      <c r="BCB39" s="249"/>
      <c r="BCC39" s="250"/>
      <c r="BCD39" s="251"/>
      <c r="BCE39" s="257"/>
      <c r="BCF39" s="246"/>
      <c r="BCG39" s="247"/>
      <c r="BCH39" s="248"/>
      <c r="BCI39" s="249"/>
      <c r="BCJ39" s="250"/>
      <c r="BCK39" s="251"/>
      <c r="BCL39" s="257"/>
      <c r="BCM39" s="246"/>
      <c r="BCN39" s="247"/>
      <c r="BCO39" s="248"/>
      <c r="BCP39" s="249"/>
      <c r="BCQ39" s="250"/>
      <c r="BCR39" s="251"/>
      <c r="BCS39" s="257"/>
      <c r="BCT39" s="246"/>
      <c r="BCU39" s="247"/>
      <c r="BCV39" s="248"/>
      <c r="BCW39" s="249"/>
      <c r="BCX39" s="250"/>
      <c r="BCY39" s="251"/>
      <c r="BCZ39" s="257"/>
      <c r="BDA39" s="246"/>
      <c r="BDB39" s="247"/>
      <c r="BDC39" s="248"/>
      <c r="BDD39" s="249"/>
      <c r="BDE39" s="250"/>
      <c r="BDF39" s="251"/>
      <c r="BDG39" s="257"/>
      <c r="BDH39" s="246"/>
      <c r="BDI39" s="247"/>
      <c r="BDJ39" s="248"/>
      <c r="BDK39" s="249"/>
      <c r="BDL39" s="250"/>
      <c r="BDM39" s="251"/>
      <c r="BDN39" s="257"/>
      <c r="BDO39" s="246"/>
      <c r="BDP39" s="247"/>
      <c r="BDQ39" s="248"/>
      <c r="BDR39" s="249"/>
      <c r="BDS39" s="250"/>
      <c r="BDT39" s="251"/>
      <c r="BDU39" s="257"/>
      <c r="BDV39" s="246"/>
      <c r="BDW39" s="247"/>
      <c r="BDX39" s="248"/>
      <c r="BDY39" s="249"/>
      <c r="BDZ39" s="250"/>
      <c r="BEA39" s="251"/>
      <c r="BEB39" s="257"/>
      <c r="BEC39" s="246"/>
      <c r="BED39" s="247"/>
      <c r="BEE39" s="248"/>
      <c r="BEF39" s="249"/>
      <c r="BEG39" s="250"/>
      <c r="BEH39" s="251"/>
      <c r="BEI39" s="257"/>
      <c r="BEJ39" s="246"/>
      <c r="BEK39" s="247"/>
      <c r="BEL39" s="248"/>
      <c r="BEM39" s="249"/>
      <c r="BEN39" s="250"/>
      <c r="BEO39" s="251"/>
      <c r="BEP39" s="257"/>
      <c r="BEQ39" s="246"/>
      <c r="BER39" s="247"/>
      <c r="BES39" s="248"/>
      <c r="BET39" s="249"/>
      <c r="BEU39" s="250"/>
      <c r="BEV39" s="251"/>
      <c r="BEW39" s="257"/>
      <c r="BEX39" s="246"/>
      <c r="BEY39" s="247"/>
      <c r="BEZ39" s="248"/>
      <c r="BFA39" s="249"/>
      <c r="BFB39" s="250"/>
      <c r="BFC39" s="251"/>
      <c r="BFD39" s="257"/>
      <c r="BFE39" s="246"/>
      <c r="BFF39" s="247"/>
      <c r="BFG39" s="248"/>
      <c r="BFH39" s="249"/>
      <c r="BFI39" s="250"/>
      <c r="BFJ39" s="251"/>
      <c r="BFK39" s="257"/>
      <c r="BFL39" s="246"/>
      <c r="BFM39" s="247"/>
      <c r="BFN39" s="248"/>
      <c r="BFO39" s="249"/>
      <c r="BFP39" s="250"/>
      <c r="BFQ39" s="251"/>
      <c r="BFR39" s="257"/>
      <c r="BFS39" s="246"/>
      <c r="BFT39" s="247"/>
      <c r="BFU39" s="248"/>
      <c r="BFV39" s="249"/>
      <c r="BFW39" s="250"/>
      <c r="BFX39" s="251"/>
      <c r="BFY39" s="257"/>
      <c r="BFZ39" s="246"/>
      <c r="BGA39" s="247"/>
      <c r="BGB39" s="248"/>
      <c r="BGC39" s="249"/>
      <c r="BGD39" s="250"/>
      <c r="BGE39" s="251"/>
      <c r="BGF39" s="257"/>
      <c r="BGG39" s="246"/>
      <c r="BGH39" s="247"/>
      <c r="BGI39" s="248"/>
      <c r="BGJ39" s="249"/>
      <c r="BGK39" s="250"/>
      <c r="BGL39" s="251"/>
      <c r="BGM39" s="257"/>
      <c r="BGN39" s="246"/>
      <c r="BGO39" s="247"/>
      <c r="BGP39" s="248"/>
      <c r="BGQ39" s="249"/>
      <c r="BGR39" s="250"/>
      <c r="BGS39" s="251"/>
      <c r="BGT39" s="257"/>
      <c r="BGU39" s="246"/>
      <c r="BGV39" s="247"/>
      <c r="BGW39" s="248"/>
      <c r="BGX39" s="249"/>
      <c r="BGY39" s="250"/>
      <c r="BGZ39" s="251"/>
      <c r="BHA39" s="257"/>
      <c r="BHB39" s="246"/>
      <c r="BHC39" s="247"/>
      <c r="BHD39" s="248"/>
      <c r="BHE39" s="249"/>
      <c r="BHF39" s="250"/>
      <c r="BHG39" s="251"/>
      <c r="BHH39" s="257"/>
      <c r="BHI39" s="246"/>
      <c r="BHJ39" s="247"/>
      <c r="BHK39" s="248"/>
      <c r="BHL39" s="249"/>
      <c r="BHM39" s="250"/>
      <c r="BHN39" s="251"/>
      <c r="BHO39" s="257"/>
      <c r="BHP39" s="246"/>
      <c r="BHQ39" s="247"/>
      <c r="BHR39" s="248"/>
      <c r="BHS39" s="249"/>
      <c r="BHT39" s="250"/>
      <c r="BHU39" s="251"/>
      <c r="BHV39" s="257"/>
      <c r="BHW39" s="246"/>
      <c r="BHX39" s="247"/>
      <c r="BHY39" s="248"/>
      <c r="BHZ39" s="249"/>
      <c r="BIA39" s="250"/>
      <c r="BIB39" s="251"/>
      <c r="BIC39" s="257"/>
      <c r="BID39" s="246"/>
      <c r="BIE39" s="247"/>
      <c r="BIF39" s="248"/>
      <c r="BIG39" s="249"/>
      <c r="BIH39" s="250"/>
      <c r="BII39" s="251"/>
      <c r="BIJ39" s="257"/>
      <c r="BIK39" s="246"/>
      <c r="BIL39" s="247"/>
      <c r="BIM39" s="248"/>
      <c r="BIN39" s="249"/>
      <c r="BIO39" s="250"/>
      <c r="BIP39" s="251"/>
      <c r="BIQ39" s="257"/>
      <c r="BIR39" s="246"/>
      <c r="BIS39" s="247"/>
      <c r="BIT39" s="248"/>
      <c r="BIU39" s="249"/>
      <c r="BIV39" s="250"/>
      <c r="BIW39" s="251"/>
      <c r="BIX39" s="257"/>
      <c r="BIY39" s="246"/>
      <c r="BIZ39" s="247"/>
      <c r="BJA39" s="248"/>
      <c r="BJB39" s="249"/>
      <c r="BJC39" s="250"/>
      <c r="BJD39" s="251"/>
      <c r="BJE39" s="257"/>
      <c r="BJF39" s="246"/>
      <c r="BJG39" s="247"/>
      <c r="BJH39" s="248"/>
      <c r="BJI39" s="249"/>
      <c r="BJJ39" s="250"/>
      <c r="BJK39" s="251"/>
      <c r="BJL39" s="257"/>
      <c r="BJM39" s="246"/>
      <c r="BJN39" s="247"/>
      <c r="BJO39" s="248"/>
      <c r="BJP39" s="249"/>
      <c r="BJQ39" s="250"/>
      <c r="BJR39" s="251"/>
      <c r="BJS39" s="257"/>
      <c r="BJT39" s="246"/>
      <c r="BJU39" s="247"/>
      <c r="BJV39" s="248"/>
      <c r="BJW39" s="249"/>
      <c r="BJX39" s="250"/>
      <c r="BJY39" s="251"/>
      <c r="BJZ39" s="257"/>
      <c r="BKA39" s="246"/>
      <c r="BKB39" s="247"/>
      <c r="BKC39" s="248"/>
      <c r="BKD39" s="249"/>
      <c r="BKE39" s="250"/>
      <c r="BKF39" s="251"/>
      <c r="BKG39" s="257"/>
      <c r="BKH39" s="246"/>
      <c r="BKI39" s="247"/>
      <c r="BKJ39" s="248"/>
      <c r="BKK39" s="249"/>
      <c r="BKL39" s="250"/>
      <c r="BKM39" s="251"/>
      <c r="BKN39" s="257"/>
      <c r="BKO39" s="246"/>
      <c r="BKP39" s="247"/>
      <c r="BKQ39" s="248"/>
      <c r="BKR39" s="249"/>
      <c r="BKS39" s="250"/>
      <c r="BKT39" s="251"/>
      <c r="BKU39" s="257"/>
      <c r="BKV39" s="246"/>
      <c r="BKW39" s="247"/>
      <c r="BKX39" s="248"/>
      <c r="BKY39" s="249"/>
      <c r="BKZ39" s="250"/>
      <c r="BLA39" s="251"/>
      <c r="BLB39" s="257"/>
      <c r="BLC39" s="246"/>
      <c r="BLD39" s="247"/>
      <c r="BLE39" s="248"/>
      <c r="BLF39" s="249"/>
      <c r="BLG39" s="250"/>
      <c r="BLH39" s="251"/>
      <c r="BLI39" s="257"/>
      <c r="BLJ39" s="246"/>
      <c r="BLK39" s="247"/>
      <c r="BLL39" s="248"/>
      <c r="BLM39" s="249"/>
      <c r="BLN39" s="250"/>
      <c r="BLO39" s="251"/>
      <c r="BLP39" s="257"/>
      <c r="BLQ39" s="246"/>
      <c r="BLR39" s="247"/>
      <c r="BLS39" s="248"/>
      <c r="BLT39" s="249"/>
      <c r="BLU39" s="250"/>
      <c r="BLV39" s="251"/>
      <c r="BLW39" s="257"/>
      <c r="BLX39" s="246"/>
      <c r="BLY39" s="247"/>
      <c r="BLZ39" s="248"/>
      <c r="BMA39" s="249"/>
      <c r="BMB39" s="250"/>
      <c r="BMC39" s="251"/>
      <c r="BMD39" s="257"/>
      <c r="BME39" s="246"/>
      <c r="BMF39" s="247"/>
      <c r="BMG39" s="248"/>
      <c r="BMH39" s="249"/>
      <c r="BMI39" s="250"/>
      <c r="BMJ39" s="251"/>
      <c r="BMK39" s="257"/>
      <c r="BML39" s="246"/>
      <c r="BMM39" s="247"/>
      <c r="BMN39" s="248"/>
      <c r="BMO39" s="249"/>
      <c r="BMP39" s="250"/>
      <c r="BMQ39" s="251"/>
      <c r="BMR39" s="257"/>
      <c r="BMS39" s="246"/>
      <c r="BMT39" s="247"/>
      <c r="BMU39" s="248"/>
      <c r="BMV39" s="249"/>
      <c r="BMW39" s="250"/>
      <c r="BMX39" s="251"/>
      <c r="BMY39" s="257"/>
      <c r="BMZ39" s="246"/>
      <c r="BNA39" s="247"/>
      <c r="BNB39" s="248"/>
      <c r="BNC39" s="249"/>
      <c r="BND39" s="250"/>
      <c r="BNE39" s="251"/>
      <c r="BNF39" s="257"/>
      <c r="BNG39" s="246"/>
      <c r="BNH39" s="247"/>
      <c r="BNI39" s="248"/>
      <c r="BNJ39" s="249"/>
      <c r="BNK39" s="250"/>
      <c r="BNL39" s="251"/>
      <c r="BNM39" s="257"/>
      <c r="BNN39" s="246"/>
      <c r="BNO39" s="247"/>
      <c r="BNP39" s="248"/>
      <c r="BNQ39" s="249"/>
      <c r="BNR39" s="250"/>
      <c r="BNS39" s="251"/>
      <c r="BNT39" s="257"/>
      <c r="BNU39" s="246"/>
      <c r="BNV39" s="247"/>
      <c r="BNW39" s="248"/>
      <c r="BNX39" s="249"/>
      <c r="BNY39" s="250"/>
      <c r="BNZ39" s="251"/>
      <c r="BOA39" s="257"/>
      <c r="BOB39" s="246"/>
      <c r="BOC39" s="247"/>
      <c r="BOD39" s="248"/>
      <c r="BOE39" s="249"/>
      <c r="BOF39" s="250"/>
      <c r="BOG39" s="251"/>
      <c r="BOH39" s="257"/>
      <c r="BOI39" s="246"/>
      <c r="BOJ39" s="247"/>
      <c r="BOK39" s="248"/>
      <c r="BOL39" s="249"/>
      <c r="BOM39" s="250"/>
      <c r="BON39" s="251"/>
      <c r="BOO39" s="257"/>
      <c r="BOP39" s="246"/>
      <c r="BOQ39" s="247"/>
      <c r="BOR39" s="248"/>
      <c r="BOS39" s="249"/>
      <c r="BOT39" s="250"/>
      <c r="BOU39" s="251"/>
      <c r="BOV39" s="257"/>
      <c r="BOW39" s="246"/>
      <c r="BOX39" s="247"/>
      <c r="BOY39" s="248"/>
      <c r="BOZ39" s="249"/>
      <c r="BPA39" s="250"/>
      <c r="BPB39" s="251"/>
      <c r="BPC39" s="257"/>
      <c r="BPD39" s="246"/>
      <c r="BPE39" s="247"/>
      <c r="BPF39" s="248"/>
      <c r="BPG39" s="249"/>
      <c r="BPH39" s="250"/>
      <c r="BPI39" s="251"/>
      <c r="BPJ39" s="257"/>
      <c r="BPK39" s="246"/>
      <c r="BPL39" s="247"/>
      <c r="BPM39" s="248"/>
      <c r="BPN39" s="249"/>
      <c r="BPO39" s="250"/>
      <c r="BPP39" s="251"/>
      <c r="BPQ39" s="257"/>
      <c r="BPR39" s="246"/>
      <c r="BPS39" s="247"/>
      <c r="BPT39" s="248"/>
      <c r="BPU39" s="249"/>
      <c r="BPV39" s="250"/>
      <c r="BPW39" s="251"/>
      <c r="BPX39" s="257"/>
      <c r="BPY39" s="246"/>
      <c r="BPZ39" s="247"/>
      <c r="BQA39" s="248"/>
      <c r="BQB39" s="249"/>
      <c r="BQC39" s="250"/>
      <c r="BQD39" s="251"/>
      <c r="BQE39" s="257"/>
      <c r="BQF39" s="246"/>
      <c r="BQG39" s="247"/>
      <c r="BQH39" s="248"/>
      <c r="BQI39" s="249"/>
      <c r="BQJ39" s="250"/>
      <c r="BQK39" s="251"/>
      <c r="BQL39" s="257"/>
      <c r="BQM39" s="246"/>
      <c r="BQN39" s="247"/>
      <c r="BQO39" s="248"/>
      <c r="BQP39" s="249"/>
      <c r="BQQ39" s="250"/>
      <c r="BQR39" s="251"/>
      <c r="BQS39" s="257"/>
      <c r="BQT39" s="246"/>
      <c r="BQU39" s="247"/>
      <c r="BQV39" s="248"/>
      <c r="BQW39" s="249"/>
      <c r="BQX39" s="250"/>
      <c r="BQY39" s="251"/>
      <c r="BQZ39" s="257"/>
      <c r="BRA39" s="246"/>
      <c r="BRB39" s="247"/>
      <c r="BRC39" s="248"/>
      <c r="BRD39" s="249"/>
      <c r="BRE39" s="250"/>
      <c r="BRF39" s="251"/>
      <c r="BRG39" s="257"/>
      <c r="BRH39" s="246"/>
      <c r="BRI39" s="247"/>
      <c r="BRJ39" s="248"/>
      <c r="BRK39" s="249"/>
      <c r="BRL39" s="250"/>
      <c r="BRM39" s="251"/>
      <c r="BRN39" s="257"/>
      <c r="BRO39" s="246"/>
      <c r="BRP39" s="247"/>
      <c r="BRQ39" s="248"/>
      <c r="BRR39" s="249"/>
      <c r="BRS39" s="250"/>
      <c r="BRT39" s="251"/>
      <c r="BRU39" s="257"/>
      <c r="BRV39" s="246"/>
      <c r="BRW39" s="247"/>
      <c r="BRX39" s="248"/>
      <c r="BRY39" s="249"/>
      <c r="BRZ39" s="250"/>
      <c r="BSA39" s="251"/>
      <c r="BSB39" s="257"/>
      <c r="BSC39" s="246"/>
      <c r="BSD39" s="247"/>
      <c r="BSE39" s="248"/>
      <c r="BSF39" s="249"/>
      <c r="BSG39" s="250"/>
      <c r="BSH39" s="251"/>
      <c r="BSI39" s="257"/>
      <c r="BSJ39" s="246"/>
      <c r="BSK39" s="247"/>
      <c r="BSL39" s="248"/>
      <c r="BSM39" s="249"/>
      <c r="BSN39" s="250"/>
      <c r="BSO39" s="251"/>
      <c r="BSP39" s="257"/>
      <c r="BSQ39" s="246"/>
      <c r="BSR39" s="247"/>
      <c r="BSS39" s="248"/>
      <c r="BST39" s="249"/>
      <c r="BSU39" s="250"/>
      <c r="BSV39" s="251"/>
      <c r="BSW39" s="257"/>
      <c r="BSX39" s="246"/>
      <c r="BSY39" s="247"/>
      <c r="BSZ39" s="248"/>
      <c r="BTA39" s="249"/>
      <c r="BTB39" s="250"/>
      <c r="BTC39" s="251"/>
      <c r="BTD39" s="257"/>
      <c r="BTE39" s="246"/>
      <c r="BTF39" s="247"/>
      <c r="BTG39" s="248"/>
      <c r="BTH39" s="249"/>
      <c r="BTI39" s="250"/>
      <c r="BTJ39" s="251"/>
      <c r="BTK39" s="257"/>
      <c r="BTL39" s="246"/>
      <c r="BTM39" s="247"/>
      <c r="BTN39" s="248"/>
      <c r="BTO39" s="249"/>
      <c r="BTP39" s="250"/>
      <c r="BTQ39" s="251"/>
      <c r="BTR39" s="257"/>
      <c r="BTS39" s="246"/>
      <c r="BTT39" s="247"/>
      <c r="BTU39" s="248"/>
      <c r="BTV39" s="249"/>
      <c r="BTW39" s="250"/>
      <c r="BTX39" s="251"/>
      <c r="BTY39" s="257"/>
      <c r="BTZ39" s="246"/>
      <c r="BUA39" s="247"/>
      <c r="BUB39" s="248"/>
      <c r="BUC39" s="249"/>
      <c r="BUD39" s="250"/>
      <c r="BUE39" s="251"/>
      <c r="BUF39" s="257"/>
      <c r="BUG39" s="246"/>
      <c r="BUH39" s="247"/>
      <c r="BUI39" s="248"/>
      <c r="BUJ39" s="249"/>
      <c r="BUK39" s="250"/>
      <c r="BUL39" s="251"/>
      <c r="BUM39" s="257"/>
      <c r="BUN39" s="246"/>
      <c r="BUO39" s="247"/>
      <c r="BUP39" s="248"/>
      <c r="BUQ39" s="249"/>
      <c r="BUR39" s="250"/>
      <c r="BUS39" s="251"/>
      <c r="BUT39" s="257"/>
      <c r="BUU39" s="246"/>
      <c r="BUV39" s="247"/>
      <c r="BUW39" s="248"/>
      <c r="BUX39" s="249"/>
      <c r="BUY39" s="250"/>
      <c r="BUZ39" s="251"/>
      <c r="BVA39" s="257"/>
      <c r="BVB39" s="246"/>
      <c r="BVC39" s="247"/>
      <c r="BVD39" s="248"/>
      <c r="BVE39" s="249"/>
      <c r="BVF39" s="250"/>
      <c r="BVG39" s="251"/>
      <c r="BVH39" s="257"/>
      <c r="BVI39" s="246"/>
      <c r="BVJ39" s="247"/>
      <c r="BVK39" s="248"/>
      <c r="BVL39" s="249"/>
      <c r="BVM39" s="250"/>
      <c r="BVN39" s="251"/>
      <c r="BVO39" s="257"/>
      <c r="BVP39" s="246"/>
      <c r="BVQ39" s="247"/>
      <c r="BVR39" s="248"/>
      <c r="BVS39" s="249"/>
      <c r="BVT39" s="250"/>
      <c r="BVU39" s="251"/>
      <c r="BVV39" s="257"/>
      <c r="BVW39" s="246"/>
      <c r="BVX39" s="247"/>
      <c r="BVY39" s="248"/>
      <c r="BVZ39" s="249"/>
      <c r="BWA39" s="250"/>
      <c r="BWB39" s="251"/>
      <c r="BWC39" s="257"/>
      <c r="BWD39" s="246"/>
      <c r="BWE39" s="247"/>
      <c r="BWF39" s="248"/>
      <c r="BWG39" s="249"/>
      <c r="BWH39" s="250"/>
      <c r="BWI39" s="251"/>
      <c r="BWJ39" s="257"/>
      <c r="BWK39" s="246"/>
      <c r="BWL39" s="247"/>
      <c r="BWM39" s="248"/>
      <c r="BWN39" s="249"/>
      <c r="BWO39" s="250"/>
      <c r="BWP39" s="251"/>
      <c r="BWQ39" s="257"/>
      <c r="BWR39" s="246"/>
      <c r="BWS39" s="247"/>
      <c r="BWT39" s="248"/>
      <c r="BWU39" s="249"/>
      <c r="BWV39" s="250"/>
      <c r="BWW39" s="251"/>
      <c r="BWX39" s="257"/>
      <c r="BWY39" s="246"/>
      <c r="BWZ39" s="247"/>
      <c r="BXA39" s="248"/>
      <c r="BXB39" s="249"/>
      <c r="BXC39" s="250"/>
      <c r="BXD39" s="251"/>
      <c r="BXE39" s="257"/>
      <c r="BXF39" s="246"/>
      <c r="BXG39" s="247"/>
      <c r="BXH39" s="248"/>
      <c r="BXI39" s="249"/>
      <c r="BXJ39" s="250"/>
      <c r="BXK39" s="251"/>
      <c r="BXL39" s="257"/>
      <c r="BXM39" s="246"/>
      <c r="BXN39" s="247"/>
      <c r="BXO39" s="248"/>
      <c r="BXP39" s="249"/>
      <c r="BXQ39" s="250"/>
      <c r="BXR39" s="251"/>
      <c r="BXS39" s="257"/>
      <c r="BXT39" s="246"/>
      <c r="BXU39" s="247"/>
      <c r="BXV39" s="248"/>
      <c r="BXW39" s="249"/>
      <c r="BXX39" s="250"/>
      <c r="BXY39" s="251"/>
      <c r="BXZ39" s="257"/>
      <c r="BYA39" s="246"/>
      <c r="BYB39" s="247"/>
      <c r="BYC39" s="248"/>
      <c r="BYD39" s="249"/>
      <c r="BYE39" s="250"/>
      <c r="BYF39" s="251"/>
      <c r="BYG39" s="257"/>
      <c r="BYH39" s="246"/>
      <c r="BYI39" s="247"/>
      <c r="BYJ39" s="248"/>
      <c r="BYK39" s="249"/>
      <c r="BYL39" s="250"/>
      <c r="BYM39" s="251"/>
      <c r="BYN39" s="257"/>
      <c r="BYO39" s="246"/>
      <c r="BYP39" s="247"/>
      <c r="BYQ39" s="248"/>
      <c r="BYR39" s="249"/>
      <c r="BYS39" s="250"/>
      <c r="BYT39" s="251"/>
      <c r="BYU39" s="257"/>
      <c r="BYV39" s="246"/>
      <c r="BYW39" s="247"/>
      <c r="BYX39" s="248"/>
      <c r="BYY39" s="249"/>
      <c r="BYZ39" s="250"/>
      <c r="BZA39" s="251"/>
      <c r="BZB39" s="257"/>
      <c r="BZC39" s="246"/>
      <c r="BZD39" s="247"/>
      <c r="BZE39" s="248"/>
      <c r="BZF39" s="249"/>
      <c r="BZG39" s="250"/>
      <c r="BZH39" s="251"/>
      <c r="BZI39" s="257"/>
      <c r="BZJ39" s="246"/>
      <c r="BZK39" s="247"/>
      <c r="BZL39" s="248"/>
      <c r="BZM39" s="249"/>
      <c r="BZN39" s="250"/>
      <c r="BZO39" s="251"/>
      <c r="BZP39" s="257"/>
      <c r="BZQ39" s="246"/>
      <c r="BZR39" s="247"/>
      <c r="BZS39" s="248"/>
      <c r="BZT39" s="249"/>
      <c r="BZU39" s="250"/>
      <c r="BZV39" s="251"/>
      <c r="BZW39" s="257"/>
      <c r="BZX39" s="246"/>
      <c r="BZY39" s="247"/>
      <c r="BZZ39" s="248"/>
      <c r="CAA39" s="249"/>
      <c r="CAB39" s="250"/>
      <c r="CAC39" s="251"/>
      <c r="CAD39" s="257"/>
      <c r="CAE39" s="246"/>
      <c r="CAF39" s="247"/>
      <c r="CAG39" s="248"/>
      <c r="CAH39" s="249"/>
      <c r="CAI39" s="250"/>
      <c r="CAJ39" s="251"/>
      <c r="CAK39" s="257"/>
      <c r="CAL39" s="246"/>
      <c r="CAM39" s="247"/>
      <c r="CAN39" s="248"/>
      <c r="CAO39" s="249"/>
      <c r="CAP39" s="250"/>
      <c r="CAQ39" s="251"/>
      <c r="CAR39" s="257"/>
      <c r="CAS39" s="246"/>
      <c r="CAT39" s="247"/>
      <c r="CAU39" s="248"/>
      <c r="CAV39" s="249"/>
      <c r="CAW39" s="250"/>
      <c r="CAX39" s="251"/>
      <c r="CAY39" s="257"/>
      <c r="CAZ39" s="246"/>
      <c r="CBA39" s="247"/>
      <c r="CBB39" s="248"/>
      <c r="CBC39" s="249"/>
      <c r="CBD39" s="250"/>
      <c r="CBE39" s="251"/>
      <c r="CBF39" s="257"/>
      <c r="CBG39" s="246"/>
      <c r="CBH39" s="247"/>
      <c r="CBI39" s="248"/>
      <c r="CBJ39" s="249"/>
      <c r="CBK39" s="250"/>
      <c r="CBL39" s="251"/>
      <c r="CBM39" s="257"/>
      <c r="CBN39" s="246"/>
      <c r="CBO39" s="247"/>
      <c r="CBP39" s="248"/>
      <c r="CBQ39" s="249"/>
      <c r="CBR39" s="250"/>
      <c r="CBS39" s="251"/>
      <c r="CBT39" s="257"/>
      <c r="CBU39" s="246"/>
      <c r="CBV39" s="247"/>
      <c r="CBW39" s="248"/>
      <c r="CBX39" s="249"/>
      <c r="CBY39" s="250"/>
      <c r="CBZ39" s="251"/>
      <c r="CCA39" s="257"/>
      <c r="CCB39" s="246"/>
      <c r="CCC39" s="247"/>
      <c r="CCD39" s="248"/>
      <c r="CCE39" s="249"/>
      <c r="CCF39" s="250"/>
      <c r="CCG39" s="251"/>
      <c r="CCH39" s="257"/>
      <c r="CCI39" s="246"/>
      <c r="CCJ39" s="247"/>
      <c r="CCK39" s="248"/>
      <c r="CCL39" s="249"/>
      <c r="CCM39" s="250"/>
      <c r="CCN39" s="251"/>
      <c r="CCO39" s="257"/>
      <c r="CCP39" s="246"/>
      <c r="CCQ39" s="247"/>
      <c r="CCR39" s="248"/>
      <c r="CCS39" s="249"/>
      <c r="CCT39" s="250"/>
      <c r="CCU39" s="251"/>
      <c r="CCV39" s="257"/>
      <c r="CCW39" s="246"/>
      <c r="CCX39" s="247"/>
      <c r="CCY39" s="248"/>
      <c r="CCZ39" s="249"/>
      <c r="CDA39" s="250"/>
      <c r="CDB39" s="251"/>
      <c r="CDC39" s="257"/>
      <c r="CDD39" s="246"/>
      <c r="CDE39" s="247"/>
      <c r="CDF39" s="248"/>
      <c r="CDG39" s="249"/>
      <c r="CDH39" s="250"/>
      <c r="CDI39" s="251"/>
      <c r="CDJ39" s="257"/>
      <c r="CDK39" s="246"/>
      <c r="CDL39" s="247"/>
      <c r="CDM39" s="248"/>
      <c r="CDN39" s="249"/>
      <c r="CDO39" s="250"/>
      <c r="CDP39" s="251"/>
      <c r="CDQ39" s="257"/>
      <c r="CDR39" s="246"/>
      <c r="CDS39" s="247"/>
      <c r="CDT39" s="248"/>
      <c r="CDU39" s="249"/>
      <c r="CDV39" s="250"/>
      <c r="CDW39" s="251"/>
      <c r="CDX39" s="257"/>
      <c r="CDY39" s="246"/>
      <c r="CDZ39" s="247"/>
      <c r="CEA39" s="248"/>
      <c r="CEB39" s="249"/>
      <c r="CEC39" s="250"/>
      <c r="CED39" s="251"/>
      <c r="CEE39" s="257"/>
      <c r="CEF39" s="246"/>
      <c r="CEG39" s="247"/>
      <c r="CEH39" s="248"/>
      <c r="CEI39" s="249"/>
      <c r="CEJ39" s="250"/>
      <c r="CEK39" s="251"/>
      <c r="CEL39" s="257"/>
      <c r="CEM39" s="246"/>
      <c r="CEN39" s="247"/>
      <c r="CEO39" s="248"/>
      <c r="CEP39" s="249"/>
      <c r="CEQ39" s="250"/>
      <c r="CER39" s="251"/>
      <c r="CES39" s="257"/>
      <c r="CET39" s="246"/>
      <c r="CEU39" s="247"/>
      <c r="CEV39" s="248"/>
      <c r="CEW39" s="249"/>
      <c r="CEX39" s="250"/>
      <c r="CEY39" s="251"/>
      <c r="CEZ39" s="257"/>
      <c r="CFA39" s="246"/>
      <c r="CFB39" s="247"/>
      <c r="CFC39" s="248"/>
      <c r="CFD39" s="249"/>
      <c r="CFE39" s="250"/>
      <c r="CFF39" s="251"/>
      <c r="CFG39" s="257"/>
      <c r="CFH39" s="246"/>
      <c r="CFI39" s="247"/>
      <c r="CFJ39" s="248"/>
      <c r="CFK39" s="249"/>
      <c r="CFL39" s="250"/>
      <c r="CFM39" s="251"/>
      <c r="CFN39" s="257"/>
      <c r="CFO39" s="246"/>
      <c r="CFP39" s="247"/>
      <c r="CFQ39" s="248"/>
      <c r="CFR39" s="249"/>
      <c r="CFS39" s="250"/>
      <c r="CFT39" s="251"/>
      <c r="CFU39" s="257"/>
      <c r="CFV39" s="246"/>
      <c r="CFW39" s="247"/>
      <c r="CFX39" s="248"/>
      <c r="CFY39" s="249"/>
      <c r="CFZ39" s="250"/>
      <c r="CGA39" s="251"/>
      <c r="CGB39" s="257"/>
      <c r="CGC39" s="246"/>
      <c r="CGD39" s="247"/>
      <c r="CGE39" s="248"/>
      <c r="CGF39" s="249"/>
      <c r="CGG39" s="250"/>
      <c r="CGH39" s="251"/>
      <c r="CGI39" s="257"/>
      <c r="CGJ39" s="246"/>
      <c r="CGK39" s="247"/>
      <c r="CGL39" s="248"/>
      <c r="CGM39" s="249"/>
      <c r="CGN39" s="250"/>
      <c r="CGO39" s="251"/>
      <c r="CGP39" s="257"/>
      <c r="CGQ39" s="246"/>
      <c r="CGR39" s="247"/>
      <c r="CGS39" s="248"/>
      <c r="CGT39" s="249"/>
      <c r="CGU39" s="250"/>
      <c r="CGV39" s="251"/>
      <c r="CGW39" s="257"/>
      <c r="CGX39" s="246"/>
      <c r="CGY39" s="247"/>
      <c r="CGZ39" s="248"/>
      <c r="CHA39" s="249"/>
      <c r="CHB39" s="250"/>
      <c r="CHC39" s="251"/>
      <c r="CHD39" s="257"/>
      <c r="CHE39" s="246"/>
      <c r="CHF39" s="247"/>
      <c r="CHG39" s="248"/>
      <c r="CHH39" s="249"/>
      <c r="CHI39" s="250"/>
      <c r="CHJ39" s="251"/>
      <c r="CHK39" s="257"/>
      <c r="CHL39" s="246"/>
      <c r="CHM39" s="247"/>
      <c r="CHN39" s="248"/>
      <c r="CHO39" s="249"/>
      <c r="CHP39" s="250"/>
      <c r="CHQ39" s="251"/>
      <c r="CHR39" s="257"/>
      <c r="CHS39" s="246"/>
      <c r="CHT39" s="247"/>
      <c r="CHU39" s="248"/>
      <c r="CHV39" s="249"/>
      <c r="CHW39" s="250"/>
      <c r="CHX39" s="251"/>
      <c r="CHY39" s="257"/>
      <c r="CHZ39" s="246"/>
      <c r="CIA39" s="247"/>
      <c r="CIB39" s="248"/>
      <c r="CIC39" s="249"/>
      <c r="CID39" s="250"/>
      <c r="CIE39" s="251"/>
      <c r="CIF39" s="257"/>
      <c r="CIG39" s="246"/>
      <c r="CIH39" s="247"/>
      <c r="CII39" s="248"/>
      <c r="CIJ39" s="249"/>
      <c r="CIK39" s="250"/>
      <c r="CIL39" s="251"/>
      <c r="CIM39" s="257"/>
      <c r="CIN39" s="246"/>
      <c r="CIO39" s="247"/>
      <c r="CIP39" s="248"/>
      <c r="CIQ39" s="249"/>
      <c r="CIR39" s="250"/>
      <c r="CIS39" s="251"/>
      <c r="CIT39" s="257"/>
      <c r="CIU39" s="246"/>
      <c r="CIV39" s="247"/>
      <c r="CIW39" s="248"/>
      <c r="CIX39" s="249"/>
      <c r="CIY39" s="250"/>
      <c r="CIZ39" s="251"/>
      <c r="CJA39" s="257"/>
      <c r="CJB39" s="246"/>
      <c r="CJC39" s="247"/>
      <c r="CJD39" s="248"/>
      <c r="CJE39" s="249"/>
      <c r="CJF39" s="250"/>
      <c r="CJG39" s="251"/>
      <c r="CJH39" s="257"/>
      <c r="CJI39" s="246"/>
      <c r="CJJ39" s="247"/>
      <c r="CJK39" s="248"/>
      <c r="CJL39" s="249"/>
      <c r="CJM39" s="250"/>
      <c r="CJN39" s="251"/>
      <c r="CJO39" s="257"/>
      <c r="CJP39" s="246"/>
      <c r="CJQ39" s="247"/>
      <c r="CJR39" s="248"/>
      <c r="CJS39" s="249"/>
      <c r="CJT39" s="250"/>
      <c r="CJU39" s="251"/>
      <c r="CJV39" s="257"/>
      <c r="CJW39" s="246"/>
      <c r="CJX39" s="247"/>
      <c r="CJY39" s="248"/>
      <c r="CJZ39" s="249"/>
      <c r="CKA39" s="250"/>
      <c r="CKB39" s="251"/>
      <c r="CKC39" s="257"/>
      <c r="CKD39" s="246"/>
      <c r="CKE39" s="247"/>
      <c r="CKF39" s="248"/>
      <c r="CKG39" s="249"/>
      <c r="CKH39" s="250"/>
      <c r="CKI39" s="251"/>
      <c r="CKJ39" s="257"/>
      <c r="CKK39" s="246"/>
      <c r="CKL39" s="247"/>
      <c r="CKM39" s="248"/>
      <c r="CKN39" s="249"/>
      <c r="CKO39" s="250"/>
      <c r="CKP39" s="251"/>
      <c r="CKQ39" s="257"/>
      <c r="CKR39" s="246"/>
      <c r="CKS39" s="247"/>
      <c r="CKT39" s="248"/>
      <c r="CKU39" s="249"/>
      <c r="CKV39" s="250"/>
      <c r="CKW39" s="251"/>
      <c r="CKX39" s="257"/>
      <c r="CKY39" s="246"/>
      <c r="CKZ39" s="247"/>
      <c r="CLA39" s="248"/>
      <c r="CLB39" s="249"/>
      <c r="CLC39" s="250"/>
      <c r="CLD39" s="251"/>
      <c r="CLE39" s="257"/>
      <c r="CLF39" s="246"/>
      <c r="CLG39" s="247"/>
      <c r="CLH39" s="248"/>
      <c r="CLI39" s="249"/>
      <c r="CLJ39" s="250"/>
      <c r="CLK39" s="251"/>
      <c r="CLL39" s="257"/>
      <c r="CLM39" s="246"/>
      <c r="CLN39" s="247"/>
      <c r="CLO39" s="248"/>
      <c r="CLP39" s="249"/>
      <c r="CLQ39" s="250"/>
      <c r="CLR39" s="251"/>
      <c r="CLS39" s="257"/>
      <c r="CLT39" s="246"/>
      <c r="CLU39" s="247"/>
      <c r="CLV39" s="248"/>
      <c r="CLW39" s="249"/>
      <c r="CLX39" s="250"/>
      <c r="CLY39" s="251"/>
      <c r="CLZ39" s="257"/>
      <c r="CMA39" s="246"/>
      <c r="CMB39" s="247"/>
      <c r="CMC39" s="248"/>
      <c r="CMD39" s="249"/>
      <c r="CME39" s="250"/>
      <c r="CMF39" s="251"/>
      <c r="CMG39" s="257"/>
      <c r="CMH39" s="246"/>
      <c r="CMI39" s="247"/>
      <c r="CMJ39" s="248"/>
      <c r="CMK39" s="249"/>
      <c r="CML39" s="250"/>
      <c r="CMM39" s="251"/>
      <c r="CMN39" s="257"/>
      <c r="CMO39" s="246"/>
      <c r="CMP39" s="247"/>
      <c r="CMQ39" s="248"/>
      <c r="CMR39" s="249"/>
      <c r="CMS39" s="250"/>
      <c r="CMT39" s="251"/>
      <c r="CMU39" s="257"/>
      <c r="CMV39" s="246"/>
      <c r="CMW39" s="247"/>
      <c r="CMX39" s="248"/>
      <c r="CMY39" s="249"/>
      <c r="CMZ39" s="250"/>
      <c r="CNA39" s="251"/>
      <c r="CNB39" s="257"/>
      <c r="CNC39" s="246"/>
      <c r="CND39" s="247"/>
      <c r="CNE39" s="248"/>
      <c r="CNF39" s="249"/>
      <c r="CNG39" s="250"/>
      <c r="CNH39" s="251"/>
      <c r="CNI39" s="257"/>
      <c r="CNJ39" s="246"/>
      <c r="CNK39" s="247"/>
      <c r="CNL39" s="248"/>
      <c r="CNM39" s="249"/>
      <c r="CNN39" s="250"/>
      <c r="CNO39" s="251"/>
      <c r="CNP39" s="257"/>
      <c r="CNQ39" s="246"/>
      <c r="CNR39" s="247"/>
      <c r="CNS39" s="248"/>
      <c r="CNT39" s="249"/>
      <c r="CNU39" s="250"/>
      <c r="CNV39" s="251"/>
      <c r="CNW39" s="257"/>
      <c r="CNX39" s="246"/>
      <c r="CNY39" s="247"/>
      <c r="CNZ39" s="248"/>
      <c r="COA39" s="249"/>
      <c r="COB39" s="250"/>
      <c r="COC39" s="251"/>
      <c r="COD39" s="257"/>
      <c r="COE39" s="246"/>
      <c r="COF39" s="247"/>
      <c r="COG39" s="248"/>
      <c r="COH39" s="249"/>
      <c r="COI39" s="250"/>
      <c r="COJ39" s="251"/>
      <c r="COK39" s="257"/>
      <c r="COL39" s="246"/>
      <c r="COM39" s="247"/>
      <c r="CON39" s="248"/>
      <c r="COO39" s="249"/>
      <c r="COP39" s="250"/>
      <c r="COQ39" s="251"/>
      <c r="COR39" s="257"/>
      <c r="COS39" s="246"/>
      <c r="COT39" s="247"/>
      <c r="COU39" s="248"/>
      <c r="COV39" s="249"/>
      <c r="COW39" s="250"/>
      <c r="COX39" s="251"/>
      <c r="COY39" s="257"/>
      <c r="COZ39" s="246"/>
      <c r="CPA39" s="247"/>
      <c r="CPB39" s="248"/>
      <c r="CPC39" s="249"/>
      <c r="CPD39" s="250"/>
      <c r="CPE39" s="251"/>
      <c r="CPF39" s="257"/>
      <c r="CPG39" s="246"/>
      <c r="CPH39" s="247"/>
      <c r="CPI39" s="248"/>
      <c r="CPJ39" s="249"/>
      <c r="CPK39" s="250"/>
      <c r="CPL39" s="251"/>
      <c r="CPM39" s="257"/>
      <c r="CPN39" s="246"/>
      <c r="CPO39" s="247"/>
      <c r="CPP39" s="248"/>
      <c r="CPQ39" s="249"/>
      <c r="CPR39" s="250"/>
      <c r="CPS39" s="251"/>
      <c r="CPT39" s="257"/>
      <c r="CPU39" s="246"/>
      <c r="CPV39" s="247"/>
      <c r="CPW39" s="248"/>
      <c r="CPX39" s="249"/>
      <c r="CPY39" s="250"/>
      <c r="CPZ39" s="251"/>
      <c r="CQA39" s="257"/>
      <c r="CQB39" s="246"/>
      <c r="CQC39" s="247"/>
      <c r="CQD39" s="248"/>
      <c r="CQE39" s="249"/>
      <c r="CQF39" s="250"/>
      <c r="CQG39" s="251"/>
      <c r="CQH39" s="257"/>
      <c r="CQI39" s="246"/>
      <c r="CQJ39" s="247"/>
      <c r="CQK39" s="248"/>
      <c r="CQL39" s="249"/>
      <c r="CQM39" s="250"/>
      <c r="CQN39" s="251"/>
      <c r="CQO39" s="257"/>
      <c r="CQP39" s="246"/>
      <c r="CQQ39" s="247"/>
      <c r="CQR39" s="248"/>
      <c r="CQS39" s="249"/>
      <c r="CQT39" s="250"/>
      <c r="CQU39" s="251"/>
      <c r="CQV39" s="257"/>
      <c r="CQW39" s="246"/>
      <c r="CQX39" s="247"/>
      <c r="CQY39" s="248"/>
      <c r="CQZ39" s="249"/>
      <c r="CRA39" s="250"/>
      <c r="CRB39" s="251"/>
      <c r="CRC39" s="257"/>
      <c r="CRD39" s="246"/>
      <c r="CRE39" s="247"/>
      <c r="CRF39" s="248"/>
      <c r="CRG39" s="249"/>
      <c r="CRH39" s="250"/>
      <c r="CRI39" s="251"/>
      <c r="CRJ39" s="257"/>
      <c r="CRK39" s="246"/>
      <c r="CRL39" s="247"/>
      <c r="CRM39" s="248"/>
      <c r="CRN39" s="249"/>
      <c r="CRO39" s="250"/>
      <c r="CRP39" s="251"/>
      <c r="CRQ39" s="257"/>
      <c r="CRR39" s="246"/>
      <c r="CRS39" s="247"/>
      <c r="CRT39" s="248"/>
      <c r="CRU39" s="249"/>
      <c r="CRV39" s="250"/>
      <c r="CRW39" s="251"/>
      <c r="CRX39" s="257"/>
      <c r="CRY39" s="246"/>
      <c r="CRZ39" s="247"/>
      <c r="CSA39" s="248"/>
      <c r="CSB39" s="249"/>
      <c r="CSC39" s="250"/>
      <c r="CSD39" s="251"/>
      <c r="CSE39" s="257"/>
      <c r="CSF39" s="246"/>
      <c r="CSG39" s="247"/>
      <c r="CSH39" s="248"/>
      <c r="CSI39" s="249"/>
      <c r="CSJ39" s="250"/>
      <c r="CSK39" s="251"/>
      <c r="CSL39" s="257"/>
      <c r="CSM39" s="246"/>
      <c r="CSN39" s="247"/>
      <c r="CSO39" s="248"/>
      <c r="CSP39" s="249"/>
      <c r="CSQ39" s="250"/>
      <c r="CSR39" s="251"/>
      <c r="CSS39" s="257"/>
      <c r="CST39" s="246"/>
      <c r="CSU39" s="247"/>
      <c r="CSV39" s="248"/>
      <c r="CSW39" s="249"/>
      <c r="CSX39" s="250"/>
      <c r="CSY39" s="251"/>
      <c r="CSZ39" s="257"/>
      <c r="CTA39" s="246"/>
      <c r="CTB39" s="247"/>
      <c r="CTC39" s="248"/>
      <c r="CTD39" s="249"/>
      <c r="CTE39" s="250"/>
      <c r="CTF39" s="251"/>
      <c r="CTG39" s="257"/>
      <c r="CTH39" s="246"/>
      <c r="CTI39" s="247"/>
      <c r="CTJ39" s="248"/>
      <c r="CTK39" s="249"/>
      <c r="CTL39" s="250"/>
      <c r="CTM39" s="251"/>
      <c r="CTN39" s="257"/>
      <c r="CTO39" s="246"/>
      <c r="CTP39" s="247"/>
      <c r="CTQ39" s="248"/>
      <c r="CTR39" s="249"/>
      <c r="CTS39" s="250"/>
      <c r="CTT39" s="251"/>
      <c r="CTU39" s="257"/>
      <c r="CTV39" s="246"/>
      <c r="CTW39" s="247"/>
      <c r="CTX39" s="248"/>
      <c r="CTY39" s="249"/>
      <c r="CTZ39" s="250"/>
      <c r="CUA39" s="251"/>
      <c r="CUB39" s="257"/>
      <c r="CUC39" s="246"/>
      <c r="CUD39" s="247"/>
      <c r="CUE39" s="248"/>
      <c r="CUF39" s="249"/>
      <c r="CUG39" s="250"/>
      <c r="CUH39" s="251"/>
      <c r="CUI39" s="257"/>
      <c r="CUJ39" s="246"/>
      <c r="CUK39" s="247"/>
      <c r="CUL39" s="248"/>
      <c r="CUM39" s="249"/>
      <c r="CUN39" s="250"/>
      <c r="CUO39" s="251"/>
      <c r="CUP39" s="257"/>
      <c r="CUQ39" s="246"/>
      <c r="CUR39" s="247"/>
      <c r="CUS39" s="248"/>
      <c r="CUT39" s="249"/>
      <c r="CUU39" s="250"/>
      <c r="CUV39" s="251"/>
      <c r="CUW39" s="257"/>
      <c r="CUX39" s="246"/>
      <c r="CUY39" s="247"/>
      <c r="CUZ39" s="248"/>
      <c r="CVA39" s="249"/>
      <c r="CVB39" s="250"/>
      <c r="CVC39" s="251"/>
      <c r="CVD39" s="257"/>
      <c r="CVE39" s="246"/>
      <c r="CVF39" s="247"/>
      <c r="CVG39" s="248"/>
      <c r="CVH39" s="249"/>
      <c r="CVI39" s="250"/>
      <c r="CVJ39" s="251"/>
      <c r="CVK39" s="257"/>
      <c r="CVL39" s="246"/>
      <c r="CVM39" s="247"/>
      <c r="CVN39" s="248"/>
      <c r="CVO39" s="249"/>
      <c r="CVP39" s="250"/>
      <c r="CVQ39" s="251"/>
      <c r="CVR39" s="257"/>
      <c r="CVS39" s="246"/>
      <c r="CVT39" s="247"/>
      <c r="CVU39" s="248"/>
      <c r="CVV39" s="249"/>
      <c r="CVW39" s="250"/>
      <c r="CVX39" s="251"/>
      <c r="CVY39" s="257"/>
      <c r="CVZ39" s="246"/>
      <c r="CWA39" s="247"/>
      <c r="CWB39" s="248"/>
      <c r="CWC39" s="249"/>
      <c r="CWD39" s="250"/>
      <c r="CWE39" s="251"/>
      <c r="CWF39" s="257"/>
      <c r="CWG39" s="246"/>
      <c r="CWH39" s="247"/>
      <c r="CWI39" s="248"/>
      <c r="CWJ39" s="249"/>
      <c r="CWK39" s="250"/>
      <c r="CWL39" s="251"/>
      <c r="CWM39" s="257"/>
      <c r="CWN39" s="246"/>
      <c r="CWO39" s="247"/>
      <c r="CWP39" s="248"/>
      <c r="CWQ39" s="249"/>
      <c r="CWR39" s="250"/>
      <c r="CWS39" s="251"/>
      <c r="CWT39" s="257"/>
      <c r="CWU39" s="246"/>
      <c r="CWV39" s="247"/>
      <c r="CWW39" s="248"/>
      <c r="CWX39" s="249"/>
      <c r="CWY39" s="250"/>
      <c r="CWZ39" s="251"/>
      <c r="CXA39" s="257"/>
      <c r="CXB39" s="246"/>
      <c r="CXC39" s="247"/>
      <c r="CXD39" s="248"/>
      <c r="CXE39" s="249"/>
      <c r="CXF39" s="250"/>
      <c r="CXG39" s="251"/>
      <c r="CXH39" s="257"/>
      <c r="CXI39" s="246"/>
      <c r="CXJ39" s="247"/>
      <c r="CXK39" s="248"/>
      <c r="CXL39" s="249"/>
      <c r="CXM39" s="250"/>
      <c r="CXN39" s="251"/>
      <c r="CXO39" s="257"/>
      <c r="CXP39" s="246"/>
      <c r="CXQ39" s="247"/>
      <c r="CXR39" s="248"/>
      <c r="CXS39" s="249"/>
      <c r="CXT39" s="250"/>
      <c r="CXU39" s="251"/>
      <c r="CXV39" s="257"/>
      <c r="CXW39" s="246"/>
      <c r="CXX39" s="247"/>
      <c r="CXY39" s="248"/>
      <c r="CXZ39" s="249"/>
      <c r="CYA39" s="250"/>
      <c r="CYB39" s="251"/>
      <c r="CYC39" s="257"/>
      <c r="CYD39" s="246"/>
      <c r="CYE39" s="247"/>
      <c r="CYF39" s="248"/>
      <c r="CYG39" s="249"/>
      <c r="CYH39" s="250"/>
      <c r="CYI39" s="251"/>
      <c r="CYJ39" s="257"/>
      <c r="CYK39" s="246"/>
      <c r="CYL39" s="247"/>
      <c r="CYM39" s="248"/>
      <c r="CYN39" s="249"/>
      <c r="CYO39" s="250"/>
      <c r="CYP39" s="251"/>
      <c r="CYQ39" s="257"/>
      <c r="CYR39" s="246"/>
      <c r="CYS39" s="247"/>
      <c r="CYT39" s="248"/>
      <c r="CYU39" s="249"/>
      <c r="CYV39" s="250"/>
      <c r="CYW39" s="251"/>
      <c r="CYX39" s="257"/>
      <c r="CYY39" s="246"/>
      <c r="CYZ39" s="247"/>
      <c r="CZA39" s="248"/>
      <c r="CZB39" s="249"/>
      <c r="CZC39" s="250"/>
      <c r="CZD39" s="251"/>
      <c r="CZE39" s="257"/>
      <c r="CZF39" s="246"/>
      <c r="CZG39" s="247"/>
      <c r="CZH39" s="248"/>
      <c r="CZI39" s="249"/>
      <c r="CZJ39" s="250"/>
      <c r="CZK39" s="251"/>
      <c r="CZL39" s="257"/>
      <c r="CZM39" s="246"/>
      <c r="CZN39" s="247"/>
      <c r="CZO39" s="248"/>
      <c r="CZP39" s="249"/>
      <c r="CZQ39" s="250"/>
      <c r="CZR39" s="251"/>
      <c r="CZS39" s="257"/>
      <c r="CZT39" s="246"/>
      <c r="CZU39" s="247"/>
      <c r="CZV39" s="248"/>
      <c r="CZW39" s="249"/>
      <c r="CZX39" s="250"/>
      <c r="CZY39" s="251"/>
      <c r="CZZ39" s="257"/>
      <c r="DAA39" s="246"/>
      <c r="DAB39" s="247"/>
      <c r="DAC39" s="248"/>
      <c r="DAD39" s="249"/>
      <c r="DAE39" s="250"/>
      <c r="DAF39" s="251"/>
      <c r="DAG39" s="257"/>
      <c r="DAH39" s="246"/>
      <c r="DAI39" s="247"/>
      <c r="DAJ39" s="248"/>
      <c r="DAK39" s="249"/>
      <c r="DAL39" s="250"/>
      <c r="DAM39" s="251"/>
      <c r="DAN39" s="257"/>
      <c r="DAO39" s="246"/>
      <c r="DAP39" s="247"/>
      <c r="DAQ39" s="248"/>
      <c r="DAR39" s="249"/>
      <c r="DAS39" s="250"/>
      <c r="DAT39" s="251"/>
      <c r="DAU39" s="257"/>
      <c r="DAV39" s="246"/>
      <c r="DAW39" s="247"/>
      <c r="DAX39" s="248"/>
      <c r="DAY39" s="249"/>
      <c r="DAZ39" s="250"/>
      <c r="DBA39" s="251"/>
      <c r="DBB39" s="257"/>
      <c r="DBC39" s="246"/>
      <c r="DBD39" s="247"/>
      <c r="DBE39" s="248"/>
      <c r="DBF39" s="249"/>
      <c r="DBG39" s="250"/>
      <c r="DBH39" s="251"/>
      <c r="DBI39" s="257"/>
      <c r="DBJ39" s="246"/>
      <c r="DBK39" s="247"/>
      <c r="DBL39" s="248"/>
      <c r="DBM39" s="249"/>
      <c r="DBN39" s="250"/>
      <c r="DBO39" s="251"/>
      <c r="DBP39" s="257"/>
      <c r="DBQ39" s="246"/>
      <c r="DBR39" s="247"/>
      <c r="DBS39" s="248"/>
      <c r="DBT39" s="249"/>
      <c r="DBU39" s="250"/>
      <c r="DBV39" s="251"/>
      <c r="DBW39" s="257"/>
      <c r="DBX39" s="246"/>
      <c r="DBY39" s="247"/>
      <c r="DBZ39" s="248"/>
      <c r="DCA39" s="249"/>
      <c r="DCB39" s="250"/>
      <c r="DCC39" s="251"/>
      <c r="DCD39" s="257"/>
      <c r="DCE39" s="246"/>
      <c r="DCF39" s="247"/>
      <c r="DCG39" s="248"/>
      <c r="DCH39" s="249"/>
      <c r="DCI39" s="250"/>
      <c r="DCJ39" s="251"/>
      <c r="DCK39" s="257"/>
      <c r="DCL39" s="246"/>
      <c r="DCM39" s="247"/>
      <c r="DCN39" s="248"/>
      <c r="DCO39" s="249"/>
      <c r="DCP39" s="250"/>
      <c r="DCQ39" s="251"/>
      <c r="DCR39" s="257"/>
      <c r="DCS39" s="246"/>
      <c r="DCT39" s="247"/>
      <c r="DCU39" s="248"/>
      <c r="DCV39" s="249"/>
      <c r="DCW39" s="250"/>
      <c r="DCX39" s="251"/>
      <c r="DCY39" s="257"/>
      <c r="DCZ39" s="246"/>
      <c r="DDA39" s="247"/>
      <c r="DDB39" s="248"/>
      <c r="DDC39" s="249"/>
      <c r="DDD39" s="250"/>
      <c r="DDE39" s="251"/>
      <c r="DDF39" s="257"/>
      <c r="DDG39" s="246"/>
      <c r="DDH39" s="247"/>
      <c r="DDI39" s="248"/>
      <c r="DDJ39" s="249"/>
      <c r="DDK39" s="250"/>
      <c r="DDL39" s="251"/>
      <c r="DDM39" s="257"/>
      <c r="DDN39" s="246"/>
      <c r="DDO39" s="247"/>
      <c r="DDP39" s="248"/>
      <c r="DDQ39" s="249"/>
      <c r="DDR39" s="250"/>
      <c r="DDS39" s="251"/>
      <c r="DDT39" s="257"/>
      <c r="DDU39" s="246"/>
      <c r="DDV39" s="247"/>
      <c r="DDW39" s="248"/>
      <c r="DDX39" s="249"/>
      <c r="DDY39" s="250"/>
      <c r="DDZ39" s="251"/>
      <c r="DEA39" s="257"/>
      <c r="DEB39" s="246"/>
      <c r="DEC39" s="247"/>
      <c r="DED39" s="248"/>
      <c r="DEE39" s="249"/>
      <c r="DEF39" s="250"/>
      <c r="DEG39" s="251"/>
      <c r="DEH39" s="257"/>
      <c r="DEI39" s="246"/>
      <c r="DEJ39" s="247"/>
      <c r="DEK39" s="248"/>
      <c r="DEL39" s="249"/>
      <c r="DEM39" s="250"/>
      <c r="DEN39" s="251"/>
      <c r="DEO39" s="257"/>
      <c r="DEP39" s="246"/>
      <c r="DEQ39" s="247"/>
      <c r="DER39" s="248"/>
      <c r="DES39" s="249"/>
      <c r="DET39" s="250"/>
      <c r="DEU39" s="251"/>
      <c r="DEV39" s="257"/>
      <c r="DEW39" s="246"/>
      <c r="DEX39" s="247"/>
      <c r="DEY39" s="248"/>
      <c r="DEZ39" s="249"/>
      <c r="DFA39" s="250"/>
      <c r="DFB39" s="251"/>
      <c r="DFC39" s="257"/>
      <c r="DFD39" s="246"/>
      <c r="DFE39" s="247"/>
      <c r="DFF39" s="248"/>
      <c r="DFG39" s="249"/>
      <c r="DFH39" s="250"/>
      <c r="DFI39" s="251"/>
      <c r="DFJ39" s="257"/>
      <c r="DFK39" s="246"/>
      <c r="DFL39" s="247"/>
      <c r="DFM39" s="248"/>
      <c r="DFN39" s="249"/>
      <c r="DFO39" s="250"/>
      <c r="DFP39" s="251"/>
      <c r="DFQ39" s="257"/>
      <c r="DFR39" s="246"/>
      <c r="DFS39" s="247"/>
      <c r="DFT39" s="248"/>
      <c r="DFU39" s="249"/>
      <c r="DFV39" s="250"/>
      <c r="DFW39" s="251"/>
      <c r="DFX39" s="257"/>
      <c r="DFY39" s="246"/>
      <c r="DFZ39" s="247"/>
      <c r="DGA39" s="248"/>
      <c r="DGB39" s="249"/>
      <c r="DGC39" s="250"/>
      <c r="DGD39" s="251"/>
      <c r="DGE39" s="257"/>
      <c r="DGF39" s="246"/>
      <c r="DGG39" s="247"/>
      <c r="DGH39" s="248"/>
      <c r="DGI39" s="249"/>
      <c r="DGJ39" s="250"/>
      <c r="DGK39" s="251"/>
      <c r="DGL39" s="257"/>
      <c r="DGM39" s="246"/>
      <c r="DGN39" s="247"/>
      <c r="DGO39" s="248"/>
      <c r="DGP39" s="249"/>
      <c r="DGQ39" s="250"/>
      <c r="DGR39" s="251"/>
      <c r="DGS39" s="257"/>
      <c r="DGT39" s="246"/>
      <c r="DGU39" s="247"/>
      <c r="DGV39" s="248"/>
      <c r="DGW39" s="249"/>
      <c r="DGX39" s="250"/>
      <c r="DGY39" s="251"/>
      <c r="DGZ39" s="257"/>
      <c r="DHA39" s="246"/>
      <c r="DHB39" s="247"/>
      <c r="DHC39" s="248"/>
      <c r="DHD39" s="249"/>
      <c r="DHE39" s="250"/>
      <c r="DHF39" s="251"/>
      <c r="DHG39" s="257"/>
      <c r="DHH39" s="246"/>
      <c r="DHI39" s="247"/>
      <c r="DHJ39" s="248"/>
      <c r="DHK39" s="249"/>
      <c r="DHL39" s="250"/>
      <c r="DHM39" s="251"/>
      <c r="DHN39" s="257"/>
      <c r="DHO39" s="246"/>
      <c r="DHP39" s="247"/>
      <c r="DHQ39" s="248"/>
      <c r="DHR39" s="249"/>
      <c r="DHS39" s="250"/>
      <c r="DHT39" s="251"/>
      <c r="DHU39" s="257"/>
      <c r="DHV39" s="246"/>
      <c r="DHW39" s="247"/>
      <c r="DHX39" s="248"/>
      <c r="DHY39" s="249"/>
      <c r="DHZ39" s="250"/>
      <c r="DIA39" s="251"/>
      <c r="DIB39" s="257"/>
      <c r="DIC39" s="246"/>
      <c r="DID39" s="247"/>
      <c r="DIE39" s="248"/>
      <c r="DIF39" s="249"/>
      <c r="DIG39" s="250"/>
      <c r="DIH39" s="251"/>
      <c r="DII39" s="257"/>
      <c r="DIJ39" s="246"/>
      <c r="DIK39" s="247"/>
      <c r="DIL39" s="248"/>
      <c r="DIM39" s="249"/>
      <c r="DIN39" s="250"/>
      <c r="DIO39" s="251"/>
      <c r="DIP39" s="257"/>
      <c r="DIQ39" s="246"/>
      <c r="DIR39" s="247"/>
      <c r="DIS39" s="248"/>
      <c r="DIT39" s="249"/>
      <c r="DIU39" s="250"/>
      <c r="DIV39" s="251"/>
      <c r="DIW39" s="257"/>
      <c r="DIX39" s="246"/>
      <c r="DIY39" s="247"/>
      <c r="DIZ39" s="248"/>
      <c r="DJA39" s="249"/>
      <c r="DJB39" s="250"/>
      <c r="DJC39" s="251"/>
      <c r="DJD39" s="257"/>
      <c r="DJE39" s="246"/>
      <c r="DJF39" s="247"/>
      <c r="DJG39" s="248"/>
      <c r="DJH39" s="249"/>
      <c r="DJI39" s="250"/>
      <c r="DJJ39" s="251"/>
      <c r="DJK39" s="257"/>
      <c r="DJL39" s="246"/>
      <c r="DJM39" s="247"/>
      <c r="DJN39" s="248"/>
      <c r="DJO39" s="249"/>
      <c r="DJP39" s="250"/>
      <c r="DJQ39" s="251"/>
      <c r="DJR39" s="257"/>
      <c r="DJS39" s="246"/>
      <c r="DJT39" s="247"/>
      <c r="DJU39" s="248"/>
      <c r="DJV39" s="249"/>
      <c r="DJW39" s="250"/>
      <c r="DJX39" s="251"/>
      <c r="DJY39" s="257"/>
      <c r="DJZ39" s="246"/>
      <c r="DKA39" s="247"/>
      <c r="DKB39" s="248"/>
      <c r="DKC39" s="249"/>
      <c r="DKD39" s="250"/>
      <c r="DKE39" s="251"/>
      <c r="DKF39" s="257"/>
      <c r="DKG39" s="246"/>
      <c r="DKH39" s="247"/>
      <c r="DKI39" s="248"/>
      <c r="DKJ39" s="249"/>
      <c r="DKK39" s="250"/>
      <c r="DKL39" s="251"/>
      <c r="DKM39" s="257"/>
      <c r="DKN39" s="246"/>
      <c r="DKO39" s="247"/>
      <c r="DKP39" s="248"/>
      <c r="DKQ39" s="249"/>
      <c r="DKR39" s="250"/>
      <c r="DKS39" s="251"/>
      <c r="DKT39" s="257"/>
      <c r="DKU39" s="246"/>
      <c r="DKV39" s="247"/>
      <c r="DKW39" s="248"/>
      <c r="DKX39" s="249"/>
      <c r="DKY39" s="250"/>
      <c r="DKZ39" s="251"/>
      <c r="DLA39" s="257"/>
      <c r="DLB39" s="246"/>
      <c r="DLC39" s="247"/>
      <c r="DLD39" s="248"/>
      <c r="DLE39" s="249"/>
      <c r="DLF39" s="250"/>
      <c r="DLG39" s="251"/>
      <c r="DLH39" s="257"/>
      <c r="DLI39" s="246"/>
      <c r="DLJ39" s="247"/>
      <c r="DLK39" s="248"/>
      <c r="DLL39" s="249"/>
      <c r="DLM39" s="250"/>
      <c r="DLN39" s="251"/>
      <c r="DLO39" s="257"/>
      <c r="DLP39" s="246"/>
      <c r="DLQ39" s="247"/>
      <c r="DLR39" s="248"/>
      <c r="DLS39" s="249"/>
      <c r="DLT39" s="250"/>
      <c r="DLU39" s="251"/>
      <c r="DLV39" s="257"/>
      <c r="DLW39" s="246"/>
      <c r="DLX39" s="247"/>
      <c r="DLY39" s="248"/>
      <c r="DLZ39" s="249"/>
      <c r="DMA39" s="250"/>
      <c r="DMB39" s="251"/>
      <c r="DMC39" s="257"/>
      <c r="DMD39" s="246"/>
      <c r="DME39" s="247"/>
      <c r="DMF39" s="248"/>
      <c r="DMG39" s="249"/>
      <c r="DMH39" s="250"/>
      <c r="DMI39" s="251"/>
      <c r="DMJ39" s="257"/>
      <c r="DMK39" s="246"/>
      <c r="DML39" s="247"/>
      <c r="DMM39" s="248"/>
      <c r="DMN39" s="249"/>
      <c r="DMO39" s="250"/>
      <c r="DMP39" s="251"/>
      <c r="DMQ39" s="257"/>
      <c r="DMR39" s="246"/>
      <c r="DMS39" s="247"/>
      <c r="DMT39" s="248"/>
      <c r="DMU39" s="249"/>
      <c r="DMV39" s="250"/>
      <c r="DMW39" s="251"/>
      <c r="DMX39" s="257"/>
      <c r="DMY39" s="246"/>
      <c r="DMZ39" s="247"/>
      <c r="DNA39" s="248"/>
      <c r="DNB39" s="249"/>
      <c r="DNC39" s="250"/>
      <c r="DND39" s="251"/>
      <c r="DNE39" s="257"/>
      <c r="DNF39" s="246"/>
      <c r="DNG39" s="247"/>
      <c r="DNH39" s="248"/>
      <c r="DNI39" s="249"/>
      <c r="DNJ39" s="250"/>
      <c r="DNK39" s="251"/>
      <c r="DNL39" s="257"/>
      <c r="DNM39" s="246"/>
      <c r="DNN39" s="247"/>
      <c r="DNO39" s="248"/>
      <c r="DNP39" s="249"/>
      <c r="DNQ39" s="250"/>
      <c r="DNR39" s="251"/>
      <c r="DNS39" s="257"/>
      <c r="DNT39" s="246"/>
      <c r="DNU39" s="247"/>
      <c r="DNV39" s="248"/>
      <c r="DNW39" s="249"/>
      <c r="DNX39" s="250"/>
      <c r="DNY39" s="251"/>
      <c r="DNZ39" s="257"/>
      <c r="DOA39" s="246"/>
      <c r="DOB39" s="247"/>
      <c r="DOC39" s="248"/>
      <c r="DOD39" s="249"/>
      <c r="DOE39" s="250"/>
      <c r="DOF39" s="251"/>
      <c r="DOG39" s="257"/>
      <c r="DOH39" s="246"/>
      <c r="DOI39" s="247"/>
      <c r="DOJ39" s="248"/>
      <c r="DOK39" s="249"/>
      <c r="DOL39" s="250"/>
      <c r="DOM39" s="251"/>
      <c r="DON39" s="257"/>
      <c r="DOO39" s="246"/>
      <c r="DOP39" s="247"/>
      <c r="DOQ39" s="248"/>
      <c r="DOR39" s="249"/>
      <c r="DOS39" s="250"/>
      <c r="DOT39" s="251"/>
      <c r="DOU39" s="257"/>
      <c r="DOV39" s="246"/>
      <c r="DOW39" s="247"/>
      <c r="DOX39" s="248"/>
      <c r="DOY39" s="249"/>
      <c r="DOZ39" s="250"/>
      <c r="DPA39" s="251"/>
      <c r="DPB39" s="257"/>
      <c r="DPC39" s="246"/>
      <c r="DPD39" s="247"/>
      <c r="DPE39" s="248"/>
      <c r="DPF39" s="249"/>
      <c r="DPG39" s="250"/>
      <c r="DPH39" s="251"/>
      <c r="DPI39" s="257"/>
      <c r="DPJ39" s="246"/>
      <c r="DPK39" s="247"/>
      <c r="DPL39" s="248"/>
      <c r="DPM39" s="249"/>
      <c r="DPN39" s="250"/>
      <c r="DPO39" s="251"/>
      <c r="DPP39" s="257"/>
      <c r="DPQ39" s="246"/>
      <c r="DPR39" s="247"/>
      <c r="DPS39" s="248"/>
      <c r="DPT39" s="249"/>
      <c r="DPU39" s="250"/>
      <c r="DPV39" s="251"/>
      <c r="DPW39" s="257"/>
      <c r="DPX39" s="246"/>
      <c r="DPY39" s="247"/>
      <c r="DPZ39" s="248"/>
      <c r="DQA39" s="249"/>
      <c r="DQB39" s="250"/>
      <c r="DQC39" s="251"/>
      <c r="DQD39" s="257"/>
      <c r="DQE39" s="246"/>
      <c r="DQF39" s="247"/>
      <c r="DQG39" s="248"/>
      <c r="DQH39" s="249"/>
      <c r="DQI39" s="250"/>
      <c r="DQJ39" s="251"/>
      <c r="DQK39" s="257"/>
      <c r="DQL39" s="246"/>
      <c r="DQM39" s="247"/>
      <c r="DQN39" s="248"/>
      <c r="DQO39" s="249"/>
      <c r="DQP39" s="250"/>
      <c r="DQQ39" s="251"/>
      <c r="DQR39" s="257"/>
      <c r="DQS39" s="246"/>
      <c r="DQT39" s="247"/>
      <c r="DQU39" s="248"/>
      <c r="DQV39" s="249"/>
      <c r="DQW39" s="250"/>
      <c r="DQX39" s="251"/>
      <c r="DQY39" s="257"/>
      <c r="DQZ39" s="246"/>
      <c r="DRA39" s="247"/>
      <c r="DRB39" s="248"/>
      <c r="DRC39" s="249"/>
      <c r="DRD39" s="250"/>
      <c r="DRE39" s="251"/>
      <c r="DRF39" s="257"/>
      <c r="DRG39" s="246"/>
      <c r="DRH39" s="247"/>
      <c r="DRI39" s="248"/>
      <c r="DRJ39" s="249"/>
      <c r="DRK39" s="250"/>
      <c r="DRL39" s="251"/>
      <c r="DRM39" s="257"/>
      <c r="DRN39" s="246"/>
      <c r="DRO39" s="247"/>
      <c r="DRP39" s="248"/>
      <c r="DRQ39" s="249"/>
      <c r="DRR39" s="250"/>
      <c r="DRS39" s="251"/>
      <c r="DRT39" s="257"/>
      <c r="DRU39" s="246"/>
      <c r="DRV39" s="247"/>
      <c r="DRW39" s="248"/>
      <c r="DRX39" s="249"/>
      <c r="DRY39" s="250"/>
      <c r="DRZ39" s="251"/>
      <c r="DSA39" s="257"/>
      <c r="DSB39" s="246"/>
      <c r="DSC39" s="247"/>
      <c r="DSD39" s="248"/>
      <c r="DSE39" s="249"/>
      <c r="DSF39" s="250"/>
      <c r="DSG39" s="251"/>
      <c r="DSH39" s="257"/>
      <c r="DSI39" s="246"/>
      <c r="DSJ39" s="247"/>
      <c r="DSK39" s="248"/>
      <c r="DSL39" s="249"/>
      <c r="DSM39" s="250"/>
      <c r="DSN39" s="251"/>
      <c r="DSO39" s="257"/>
      <c r="DSP39" s="246"/>
      <c r="DSQ39" s="247"/>
      <c r="DSR39" s="248"/>
      <c r="DSS39" s="249"/>
      <c r="DST39" s="250"/>
      <c r="DSU39" s="251"/>
      <c r="DSV39" s="257"/>
      <c r="DSW39" s="246"/>
      <c r="DSX39" s="247"/>
      <c r="DSY39" s="248"/>
      <c r="DSZ39" s="249"/>
      <c r="DTA39" s="250"/>
      <c r="DTB39" s="251"/>
      <c r="DTC39" s="257"/>
      <c r="DTD39" s="246"/>
      <c r="DTE39" s="247"/>
      <c r="DTF39" s="248"/>
      <c r="DTG39" s="249"/>
      <c r="DTH39" s="250"/>
      <c r="DTI39" s="251"/>
      <c r="DTJ39" s="257"/>
      <c r="DTK39" s="246"/>
      <c r="DTL39" s="247"/>
      <c r="DTM39" s="248"/>
      <c r="DTN39" s="249"/>
      <c r="DTO39" s="250"/>
      <c r="DTP39" s="251"/>
      <c r="DTQ39" s="257"/>
      <c r="DTR39" s="246"/>
      <c r="DTS39" s="247"/>
      <c r="DTT39" s="248"/>
      <c r="DTU39" s="249"/>
      <c r="DTV39" s="250"/>
      <c r="DTW39" s="251"/>
      <c r="DTX39" s="257"/>
      <c r="DTY39" s="246"/>
      <c r="DTZ39" s="247"/>
      <c r="DUA39" s="248"/>
      <c r="DUB39" s="249"/>
      <c r="DUC39" s="250"/>
      <c r="DUD39" s="251"/>
      <c r="DUE39" s="257"/>
      <c r="DUF39" s="246"/>
      <c r="DUG39" s="247"/>
      <c r="DUH39" s="248"/>
      <c r="DUI39" s="249"/>
      <c r="DUJ39" s="250"/>
      <c r="DUK39" s="251"/>
      <c r="DUL39" s="257"/>
      <c r="DUM39" s="246"/>
      <c r="DUN39" s="247"/>
      <c r="DUO39" s="248"/>
      <c r="DUP39" s="249"/>
      <c r="DUQ39" s="250"/>
      <c r="DUR39" s="251"/>
      <c r="DUS39" s="257"/>
      <c r="DUT39" s="246"/>
      <c r="DUU39" s="247"/>
      <c r="DUV39" s="248"/>
      <c r="DUW39" s="249"/>
      <c r="DUX39" s="250"/>
      <c r="DUY39" s="251"/>
      <c r="DUZ39" s="257"/>
      <c r="DVA39" s="246"/>
      <c r="DVB39" s="247"/>
      <c r="DVC39" s="248"/>
      <c r="DVD39" s="249"/>
      <c r="DVE39" s="250"/>
      <c r="DVF39" s="251"/>
      <c r="DVG39" s="257"/>
      <c r="DVH39" s="246"/>
      <c r="DVI39" s="247"/>
      <c r="DVJ39" s="248"/>
      <c r="DVK39" s="249"/>
      <c r="DVL39" s="250"/>
      <c r="DVM39" s="251"/>
      <c r="DVN39" s="257"/>
      <c r="DVO39" s="246"/>
      <c r="DVP39" s="247"/>
      <c r="DVQ39" s="248"/>
      <c r="DVR39" s="249"/>
      <c r="DVS39" s="250"/>
      <c r="DVT39" s="251"/>
      <c r="DVU39" s="257"/>
      <c r="DVV39" s="246"/>
      <c r="DVW39" s="247"/>
      <c r="DVX39" s="248"/>
      <c r="DVY39" s="249"/>
      <c r="DVZ39" s="250"/>
      <c r="DWA39" s="251"/>
      <c r="DWB39" s="257"/>
      <c r="DWC39" s="246"/>
      <c r="DWD39" s="247"/>
      <c r="DWE39" s="248"/>
      <c r="DWF39" s="249"/>
      <c r="DWG39" s="250"/>
      <c r="DWH39" s="251"/>
      <c r="DWI39" s="257"/>
      <c r="DWJ39" s="246"/>
      <c r="DWK39" s="247"/>
      <c r="DWL39" s="248"/>
      <c r="DWM39" s="249"/>
      <c r="DWN39" s="250"/>
      <c r="DWO39" s="251"/>
      <c r="DWP39" s="257"/>
      <c r="DWQ39" s="246"/>
      <c r="DWR39" s="247"/>
      <c r="DWS39" s="248"/>
      <c r="DWT39" s="249"/>
      <c r="DWU39" s="250"/>
      <c r="DWV39" s="251"/>
      <c r="DWW39" s="257"/>
      <c r="DWX39" s="246"/>
      <c r="DWY39" s="247"/>
      <c r="DWZ39" s="248"/>
      <c r="DXA39" s="249"/>
      <c r="DXB39" s="250"/>
      <c r="DXC39" s="251"/>
      <c r="DXD39" s="257"/>
      <c r="DXE39" s="246"/>
      <c r="DXF39" s="247"/>
      <c r="DXG39" s="248"/>
      <c r="DXH39" s="249"/>
      <c r="DXI39" s="250"/>
      <c r="DXJ39" s="251"/>
      <c r="DXK39" s="257"/>
      <c r="DXL39" s="246"/>
      <c r="DXM39" s="247"/>
      <c r="DXN39" s="248"/>
      <c r="DXO39" s="249"/>
      <c r="DXP39" s="250"/>
      <c r="DXQ39" s="251"/>
      <c r="DXR39" s="257"/>
      <c r="DXS39" s="246"/>
      <c r="DXT39" s="247"/>
      <c r="DXU39" s="248"/>
      <c r="DXV39" s="249"/>
      <c r="DXW39" s="250"/>
      <c r="DXX39" s="251"/>
      <c r="DXY39" s="257"/>
      <c r="DXZ39" s="246"/>
      <c r="DYA39" s="247"/>
      <c r="DYB39" s="248"/>
      <c r="DYC39" s="249"/>
      <c r="DYD39" s="250"/>
      <c r="DYE39" s="251"/>
      <c r="DYF39" s="257"/>
      <c r="DYG39" s="246"/>
      <c r="DYH39" s="247"/>
      <c r="DYI39" s="248"/>
      <c r="DYJ39" s="249"/>
      <c r="DYK39" s="250"/>
      <c r="DYL39" s="251"/>
      <c r="DYM39" s="257"/>
      <c r="DYN39" s="246"/>
      <c r="DYO39" s="247"/>
      <c r="DYP39" s="248"/>
      <c r="DYQ39" s="249"/>
      <c r="DYR39" s="250"/>
      <c r="DYS39" s="251"/>
      <c r="DYT39" s="257"/>
      <c r="DYU39" s="246"/>
      <c r="DYV39" s="247"/>
      <c r="DYW39" s="248"/>
      <c r="DYX39" s="249"/>
      <c r="DYY39" s="250"/>
      <c r="DYZ39" s="251"/>
      <c r="DZA39" s="257"/>
      <c r="DZB39" s="246"/>
      <c r="DZC39" s="247"/>
      <c r="DZD39" s="248"/>
      <c r="DZE39" s="249"/>
      <c r="DZF39" s="250"/>
      <c r="DZG39" s="251"/>
      <c r="DZH39" s="257"/>
      <c r="DZI39" s="246"/>
      <c r="DZJ39" s="247"/>
      <c r="DZK39" s="248"/>
      <c r="DZL39" s="249"/>
      <c r="DZM39" s="250"/>
      <c r="DZN39" s="251"/>
      <c r="DZO39" s="257"/>
      <c r="DZP39" s="246"/>
      <c r="DZQ39" s="247"/>
      <c r="DZR39" s="248"/>
      <c r="DZS39" s="249"/>
      <c r="DZT39" s="250"/>
      <c r="DZU39" s="251"/>
      <c r="DZV39" s="257"/>
      <c r="DZW39" s="246"/>
      <c r="DZX39" s="247"/>
      <c r="DZY39" s="248"/>
      <c r="DZZ39" s="249"/>
      <c r="EAA39" s="250"/>
      <c r="EAB39" s="251"/>
      <c r="EAC39" s="257"/>
      <c r="EAD39" s="246"/>
      <c r="EAE39" s="247"/>
      <c r="EAF39" s="248"/>
      <c r="EAG39" s="249"/>
      <c r="EAH39" s="250"/>
      <c r="EAI39" s="251"/>
      <c r="EAJ39" s="257"/>
      <c r="EAK39" s="246"/>
      <c r="EAL39" s="247"/>
      <c r="EAM39" s="248"/>
      <c r="EAN39" s="249"/>
      <c r="EAO39" s="250"/>
      <c r="EAP39" s="251"/>
      <c r="EAQ39" s="257"/>
      <c r="EAR39" s="246"/>
      <c r="EAS39" s="247"/>
      <c r="EAT39" s="248"/>
      <c r="EAU39" s="249"/>
      <c r="EAV39" s="250"/>
      <c r="EAW39" s="251"/>
      <c r="EAX39" s="257"/>
      <c r="EAY39" s="246"/>
      <c r="EAZ39" s="247"/>
      <c r="EBA39" s="248"/>
      <c r="EBB39" s="249"/>
      <c r="EBC39" s="250"/>
      <c r="EBD39" s="251"/>
      <c r="EBE39" s="257"/>
      <c r="EBF39" s="246"/>
      <c r="EBG39" s="247"/>
      <c r="EBH39" s="248"/>
      <c r="EBI39" s="249"/>
      <c r="EBJ39" s="250"/>
      <c r="EBK39" s="251"/>
      <c r="EBL39" s="257"/>
      <c r="EBM39" s="246"/>
      <c r="EBN39" s="247"/>
      <c r="EBO39" s="248"/>
      <c r="EBP39" s="249"/>
      <c r="EBQ39" s="250"/>
      <c r="EBR39" s="251"/>
      <c r="EBS39" s="257"/>
      <c r="EBT39" s="246"/>
      <c r="EBU39" s="247"/>
      <c r="EBV39" s="248"/>
      <c r="EBW39" s="249"/>
      <c r="EBX39" s="250"/>
      <c r="EBY39" s="251"/>
      <c r="EBZ39" s="257"/>
      <c r="ECA39" s="246"/>
      <c r="ECB39" s="247"/>
      <c r="ECC39" s="248"/>
      <c r="ECD39" s="249"/>
      <c r="ECE39" s="250"/>
      <c r="ECF39" s="251"/>
      <c r="ECG39" s="257"/>
      <c r="ECH39" s="246"/>
      <c r="ECI39" s="247"/>
      <c r="ECJ39" s="248"/>
      <c r="ECK39" s="249"/>
      <c r="ECL39" s="250"/>
      <c r="ECM39" s="251"/>
      <c r="ECN39" s="257"/>
      <c r="ECO39" s="246"/>
      <c r="ECP39" s="247"/>
      <c r="ECQ39" s="248"/>
      <c r="ECR39" s="249"/>
      <c r="ECS39" s="250"/>
      <c r="ECT39" s="251"/>
      <c r="ECU39" s="257"/>
      <c r="ECV39" s="246"/>
      <c r="ECW39" s="247"/>
      <c r="ECX39" s="248"/>
      <c r="ECY39" s="249"/>
      <c r="ECZ39" s="250"/>
      <c r="EDA39" s="251"/>
      <c r="EDB39" s="257"/>
      <c r="EDC39" s="246"/>
      <c r="EDD39" s="247"/>
      <c r="EDE39" s="248"/>
      <c r="EDF39" s="249"/>
      <c r="EDG39" s="250"/>
      <c r="EDH39" s="251"/>
      <c r="EDI39" s="257"/>
      <c r="EDJ39" s="246"/>
      <c r="EDK39" s="247"/>
      <c r="EDL39" s="248"/>
      <c r="EDM39" s="249"/>
      <c r="EDN39" s="250"/>
      <c r="EDO39" s="251"/>
      <c r="EDP39" s="257"/>
      <c r="EDQ39" s="246"/>
      <c r="EDR39" s="247"/>
      <c r="EDS39" s="248"/>
      <c r="EDT39" s="249"/>
      <c r="EDU39" s="250"/>
      <c r="EDV39" s="251"/>
      <c r="EDW39" s="257"/>
      <c r="EDX39" s="246"/>
      <c r="EDY39" s="247"/>
      <c r="EDZ39" s="248"/>
      <c r="EEA39" s="249"/>
      <c r="EEB39" s="250"/>
      <c r="EEC39" s="251"/>
      <c r="EED39" s="257"/>
      <c r="EEE39" s="246"/>
      <c r="EEF39" s="247"/>
      <c r="EEG39" s="248"/>
      <c r="EEH39" s="249"/>
      <c r="EEI39" s="250"/>
      <c r="EEJ39" s="251"/>
      <c r="EEK39" s="257"/>
      <c r="EEL39" s="246"/>
      <c r="EEM39" s="247"/>
      <c r="EEN39" s="248"/>
      <c r="EEO39" s="249"/>
      <c r="EEP39" s="250"/>
      <c r="EEQ39" s="251"/>
      <c r="EER39" s="257"/>
      <c r="EES39" s="246"/>
      <c r="EET39" s="247"/>
      <c r="EEU39" s="248"/>
      <c r="EEV39" s="249"/>
      <c r="EEW39" s="250"/>
      <c r="EEX39" s="251"/>
      <c r="EEY39" s="257"/>
      <c r="EEZ39" s="246"/>
      <c r="EFA39" s="247"/>
      <c r="EFB39" s="248"/>
      <c r="EFC39" s="249"/>
      <c r="EFD39" s="250"/>
      <c r="EFE39" s="251"/>
      <c r="EFF39" s="257"/>
      <c r="EFG39" s="246"/>
      <c r="EFH39" s="247"/>
      <c r="EFI39" s="248"/>
      <c r="EFJ39" s="249"/>
      <c r="EFK39" s="250"/>
      <c r="EFL39" s="251"/>
      <c r="EFM39" s="257"/>
      <c r="EFN39" s="246"/>
      <c r="EFO39" s="247"/>
      <c r="EFP39" s="248"/>
      <c r="EFQ39" s="249"/>
      <c r="EFR39" s="250"/>
      <c r="EFS39" s="251"/>
      <c r="EFT39" s="257"/>
      <c r="EFU39" s="246"/>
      <c r="EFV39" s="247"/>
      <c r="EFW39" s="248"/>
      <c r="EFX39" s="249"/>
      <c r="EFY39" s="250"/>
      <c r="EFZ39" s="251"/>
      <c r="EGA39" s="257"/>
      <c r="EGB39" s="246"/>
      <c r="EGC39" s="247"/>
      <c r="EGD39" s="248"/>
      <c r="EGE39" s="249"/>
      <c r="EGF39" s="250"/>
      <c r="EGG39" s="251"/>
      <c r="EGH39" s="257"/>
      <c r="EGI39" s="246"/>
      <c r="EGJ39" s="247"/>
      <c r="EGK39" s="248"/>
      <c r="EGL39" s="249"/>
      <c r="EGM39" s="250"/>
      <c r="EGN39" s="251"/>
      <c r="EGO39" s="257"/>
      <c r="EGP39" s="246"/>
      <c r="EGQ39" s="247"/>
      <c r="EGR39" s="248"/>
      <c r="EGS39" s="249"/>
      <c r="EGT39" s="250"/>
      <c r="EGU39" s="251"/>
      <c r="EGV39" s="257"/>
      <c r="EGW39" s="246"/>
      <c r="EGX39" s="247"/>
      <c r="EGY39" s="248"/>
      <c r="EGZ39" s="249"/>
      <c r="EHA39" s="250"/>
      <c r="EHB39" s="251"/>
      <c r="EHC39" s="257"/>
      <c r="EHD39" s="246"/>
      <c r="EHE39" s="247"/>
      <c r="EHF39" s="248"/>
      <c r="EHG39" s="249"/>
      <c r="EHH39" s="250"/>
      <c r="EHI39" s="251"/>
      <c r="EHJ39" s="257"/>
      <c r="EHK39" s="246"/>
      <c r="EHL39" s="247"/>
      <c r="EHM39" s="248"/>
      <c r="EHN39" s="249"/>
      <c r="EHO39" s="250"/>
      <c r="EHP39" s="251"/>
      <c r="EHQ39" s="257"/>
      <c r="EHR39" s="246"/>
      <c r="EHS39" s="247"/>
      <c r="EHT39" s="248"/>
      <c r="EHU39" s="249"/>
      <c r="EHV39" s="250"/>
      <c r="EHW39" s="251"/>
      <c r="EHX39" s="257"/>
      <c r="EHY39" s="246"/>
      <c r="EHZ39" s="247"/>
      <c r="EIA39" s="248"/>
      <c r="EIB39" s="249"/>
      <c r="EIC39" s="250"/>
      <c r="EID39" s="251"/>
      <c r="EIE39" s="257"/>
      <c r="EIF39" s="246"/>
      <c r="EIG39" s="247"/>
      <c r="EIH39" s="248"/>
      <c r="EII39" s="249"/>
      <c r="EIJ39" s="250"/>
      <c r="EIK39" s="251"/>
      <c r="EIL39" s="257"/>
      <c r="EIM39" s="246"/>
      <c r="EIN39" s="247"/>
      <c r="EIO39" s="248"/>
      <c r="EIP39" s="249"/>
      <c r="EIQ39" s="250"/>
      <c r="EIR39" s="251"/>
      <c r="EIS39" s="257"/>
      <c r="EIT39" s="246"/>
      <c r="EIU39" s="247"/>
      <c r="EIV39" s="248"/>
      <c r="EIW39" s="249"/>
      <c r="EIX39" s="250"/>
      <c r="EIY39" s="251"/>
      <c r="EIZ39" s="257"/>
      <c r="EJA39" s="246"/>
      <c r="EJB39" s="247"/>
      <c r="EJC39" s="248"/>
      <c r="EJD39" s="249"/>
      <c r="EJE39" s="250"/>
      <c r="EJF39" s="251"/>
      <c r="EJG39" s="257"/>
      <c r="EJH39" s="246"/>
      <c r="EJI39" s="247"/>
      <c r="EJJ39" s="248"/>
      <c r="EJK39" s="249"/>
      <c r="EJL39" s="250"/>
      <c r="EJM39" s="251"/>
      <c r="EJN39" s="257"/>
      <c r="EJO39" s="246"/>
      <c r="EJP39" s="247"/>
      <c r="EJQ39" s="248"/>
      <c r="EJR39" s="249"/>
      <c r="EJS39" s="250"/>
      <c r="EJT39" s="251"/>
      <c r="EJU39" s="257"/>
      <c r="EJV39" s="246"/>
      <c r="EJW39" s="247"/>
      <c r="EJX39" s="248"/>
      <c r="EJY39" s="249"/>
      <c r="EJZ39" s="250"/>
      <c r="EKA39" s="251"/>
      <c r="EKB39" s="257"/>
      <c r="EKC39" s="246"/>
      <c r="EKD39" s="247"/>
      <c r="EKE39" s="248"/>
      <c r="EKF39" s="249"/>
      <c r="EKG39" s="250"/>
      <c r="EKH39" s="251"/>
      <c r="EKI39" s="257"/>
      <c r="EKJ39" s="246"/>
      <c r="EKK39" s="247"/>
      <c r="EKL39" s="248"/>
      <c r="EKM39" s="249"/>
      <c r="EKN39" s="250"/>
      <c r="EKO39" s="251"/>
      <c r="EKP39" s="257"/>
      <c r="EKQ39" s="246"/>
      <c r="EKR39" s="247"/>
      <c r="EKS39" s="248"/>
      <c r="EKT39" s="249"/>
      <c r="EKU39" s="250"/>
      <c r="EKV39" s="251"/>
      <c r="EKW39" s="257"/>
      <c r="EKX39" s="246"/>
      <c r="EKY39" s="247"/>
      <c r="EKZ39" s="248"/>
      <c r="ELA39" s="249"/>
      <c r="ELB39" s="250"/>
      <c r="ELC39" s="251"/>
      <c r="ELD39" s="257"/>
      <c r="ELE39" s="246"/>
      <c r="ELF39" s="247"/>
      <c r="ELG39" s="248"/>
      <c r="ELH39" s="249"/>
      <c r="ELI39" s="250"/>
      <c r="ELJ39" s="251"/>
      <c r="ELK39" s="257"/>
      <c r="ELL39" s="246"/>
      <c r="ELM39" s="247"/>
      <c r="ELN39" s="248"/>
      <c r="ELO39" s="249"/>
      <c r="ELP39" s="250"/>
      <c r="ELQ39" s="251"/>
      <c r="ELR39" s="257"/>
      <c r="ELS39" s="246"/>
      <c r="ELT39" s="247"/>
      <c r="ELU39" s="248"/>
      <c r="ELV39" s="249"/>
      <c r="ELW39" s="250"/>
      <c r="ELX39" s="251"/>
      <c r="ELY39" s="257"/>
      <c r="ELZ39" s="246"/>
      <c r="EMA39" s="247"/>
      <c r="EMB39" s="248"/>
      <c r="EMC39" s="249"/>
      <c r="EMD39" s="250"/>
      <c r="EME39" s="251"/>
      <c r="EMF39" s="257"/>
      <c r="EMG39" s="246"/>
      <c r="EMH39" s="247"/>
      <c r="EMI39" s="248"/>
      <c r="EMJ39" s="249"/>
      <c r="EMK39" s="250"/>
      <c r="EML39" s="251"/>
      <c r="EMM39" s="257"/>
      <c r="EMN39" s="246"/>
      <c r="EMO39" s="247"/>
      <c r="EMP39" s="248"/>
      <c r="EMQ39" s="249"/>
      <c r="EMR39" s="250"/>
      <c r="EMS39" s="251"/>
      <c r="EMT39" s="257"/>
      <c r="EMU39" s="246"/>
      <c r="EMV39" s="247"/>
      <c r="EMW39" s="248"/>
      <c r="EMX39" s="249"/>
      <c r="EMY39" s="250"/>
      <c r="EMZ39" s="251"/>
      <c r="ENA39" s="257"/>
      <c r="ENB39" s="246"/>
      <c r="ENC39" s="247"/>
      <c r="END39" s="248"/>
      <c r="ENE39" s="249"/>
      <c r="ENF39" s="250"/>
      <c r="ENG39" s="251"/>
      <c r="ENH39" s="257"/>
      <c r="ENI39" s="246"/>
      <c r="ENJ39" s="247"/>
      <c r="ENK39" s="248"/>
      <c r="ENL39" s="249"/>
      <c r="ENM39" s="250"/>
      <c r="ENN39" s="251"/>
      <c r="ENO39" s="257"/>
      <c r="ENP39" s="246"/>
      <c r="ENQ39" s="247"/>
      <c r="ENR39" s="248"/>
      <c r="ENS39" s="249"/>
      <c r="ENT39" s="250"/>
      <c r="ENU39" s="251"/>
      <c r="ENV39" s="257"/>
      <c r="ENW39" s="246"/>
      <c r="ENX39" s="247"/>
      <c r="ENY39" s="248"/>
      <c r="ENZ39" s="249"/>
      <c r="EOA39" s="250"/>
      <c r="EOB39" s="251"/>
      <c r="EOC39" s="257"/>
      <c r="EOD39" s="246"/>
      <c r="EOE39" s="247"/>
      <c r="EOF39" s="248"/>
      <c r="EOG39" s="249"/>
      <c r="EOH39" s="250"/>
      <c r="EOI39" s="251"/>
      <c r="EOJ39" s="257"/>
      <c r="EOK39" s="246"/>
      <c r="EOL39" s="247"/>
      <c r="EOM39" s="248"/>
      <c r="EON39" s="249"/>
      <c r="EOO39" s="250"/>
      <c r="EOP39" s="251"/>
      <c r="EOQ39" s="257"/>
      <c r="EOR39" s="246"/>
      <c r="EOS39" s="247"/>
      <c r="EOT39" s="248"/>
      <c r="EOU39" s="249"/>
      <c r="EOV39" s="250"/>
      <c r="EOW39" s="251"/>
      <c r="EOX39" s="257"/>
      <c r="EOY39" s="246"/>
      <c r="EOZ39" s="247"/>
      <c r="EPA39" s="248"/>
      <c r="EPB39" s="249"/>
      <c r="EPC39" s="250"/>
      <c r="EPD39" s="251"/>
      <c r="EPE39" s="257"/>
      <c r="EPF39" s="246"/>
      <c r="EPG39" s="247"/>
      <c r="EPH39" s="248"/>
      <c r="EPI39" s="249"/>
      <c r="EPJ39" s="250"/>
      <c r="EPK39" s="251"/>
      <c r="EPL39" s="257"/>
      <c r="EPM39" s="246"/>
      <c r="EPN39" s="247"/>
      <c r="EPO39" s="248"/>
      <c r="EPP39" s="249"/>
      <c r="EPQ39" s="250"/>
      <c r="EPR39" s="251"/>
      <c r="EPS39" s="257"/>
      <c r="EPT39" s="246"/>
      <c r="EPU39" s="247"/>
      <c r="EPV39" s="248"/>
      <c r="EPW39" s="249"/>
      <c r="EPX39" s="250"/>
      <c r="EPY39" s="251"/>
      <c r="EPZ39" s="257"/>
      <c r="EQA39" s="246"/>
      <c r="EQB39" s="247"/>
      <c r="EQC39" s="248"/>
      <c r="EQD39" s="249"/>
      <c r="EQE39" s="250"/>
      <c r="EQF39" s="251"/>
      <c r="EQG39" s="257"/>
      <c r="EQH39" s="246"/>
      <c r="EQI39" s="247"/>
      <c r="EQJ39" s="248"/>
      <c r="EQK39" s="249"/>
      <c r="EQL39" s="250"/>
      <c r="EQM39" s="251"/>
      <c r="EQN39" s="257"/>
      <c r="EQO39" s="246"/>
      <c r="EQP39" s="247"/>
      <c r="EQQ39" s="248"/>
      <c r="EQR39" s="249"/>
      <c r="EQS39" s="250"/>
      <c r="EQT39" s="251"/>
      <c r="EQU39" s="257"/>
      <c r="EQV39" s="246"/>
      <c r="EQW39" s="247"/>
      <c r="EQX39" s="248"/>
      <c r="EQY39" s="249"/>
      <c r="EQZ39" s="250"/>
      <c r="ERA39" s="251"/>
      <c r="ERB39" s="257"/>
      <c r="ERC39" s="246"/>
      <c r="ERD39" s="247"/>
      <c r="ERE39" s="248"/>
      <c r="ERF39" s="249"/>
      <c r="ERG39" s="250"/>
      <c r="ERH39" s="251"/>
      <c r="ERI39" s="257"/>
      <c r="ERJ39" s="246"/>
      <c r="ERK39" s="247"/>
      <c r="ERL39" s="248"/>
      <c r="ERM39" s="249"/>
      <c r="ERN39" s="250"/>
      <c r="ERO39" s="251"/>
      <c r="ERP39" s="257"/>
      <c r="ERQ39" s="246"/>
      <c r="ERR39" s="247"/>
      <c r="ERS39" s="248"/>
      <c r="ERT39" s="249"/>
      <c r="ERU39" s="250"/>
      <c r="ERV39" s="251"/>
      <c r="ERW39" s="257"/>
      <c r="ERX39" s="246"/>
      <c r="ERY39" s="247"/>
      <c r="ERZ39" s="248"/>
      <c r="ESA39" s="249"/>
      <c r="ESB39" s="250"/>
      <c r="ESC39" s="251"/>
      <c r="ESD39" s="257"/>
      <c r="ESE39" s="246"/>
      <c r="ESF39" s="247"/>
      <c r="ESG39" s="248"/>
      <c r="ESH39" s="249"/>
      <c r="ESI39" s="250"/>
      <c r="ESJ39" s="251"/>
      <c r="ESK39" s="257"/>
      <c r="ESL39" s="246"/>
      <c r="ESM39" s="247"/>
      <c r="ESN39" s="248"/>
      <c r="ESO39" s="249"/>
      <c r="ESP39" s="250"/>
      <c r="ESQ39" s="251"/>
      <c r="ESR39" s="257"/>
      <c r="ESS39" s="246"/>
      <c r="EST39" s="247"/>
      <c r="ESU39" s="248"/>
      <c r="ESV39" s="249"/>
      <c r="ESW39" s="250"/>
      <c r="ESX39" s="251"/>
      <c r="ESY39" s="257"/>
      <c r="ESZ39" s="246"/>
      <c r="ETA39" s="247"/>
      <c r="ETB39" s="248"/>
      <c r="ETC39" s="249"/>
      <c r="ETD39" s="250"/>
      <c r="ETE39" s="251"/>
      <c r="ETF39" s="257"/>
      <c r="ETG39" s="246"/>
      <c r="ETH39" s="247"/>
      <c r="ETI39" s="248"/>
      <c r="ETJ39" s="249"/>
      <c r="ETK39" s="250"/>
      <c r="ETL39" s="251"/>
      <c r="ETM39" s="257"/>
      <c r="ETN39" s="246"/>
      <c r="ETO39" s="247"/>
      <c r="ETP39" s="248"/>
      <c r="ETQ39" s="249"/>
      <c r="ETR39" s="250"/>
      <c r="ETS39" s="251"/>
      <c r="ETT39" s="257"/>
      <c r="ETU39" s="246"/>
      <c r="ETV39" s="247"/>
      <c r="ETW39" s="248"/>
      <c r="ETX39" s="249"/>
      <c r="ETY39" s="250"/>
      <c r="ETZ39" s="251"/>
      <c r="EUA39" s="257"/>
      <c r="EUB39" s="246"/>
      <c r="EUC39" s="247"/>
      <c r="EUD39" s="248"/>
      <c r="EUE39" s="249"/>
      <c r="EUF39" s="250"/>
      <c r="EUG39" s="251"/>
      <c r="EUH39" s="257"/>
      <c r="EUI39" s="246"/>
      <c r="EUJ39" s="247"/>
      <c r="EUK39" s="248"/>
      <c r="EUL39" s="249"/>
      <c r="EUM39" s="250"/>
      <c r="EUN39" s="251"/>
      <c r="EUO39" s="257"/>
      <c r="EUP39" s="246"/>
      <c r="EUQ39" s="247"/>
      <c r="EUR39" s="248"/>
      <c r="EUS39" s="249"/>
      <c r="EUT39" s="250"/>
      <c r="EUU39" s="251"/>
      <c r="EUV39" s="257"/>
      <c r="EUW39" s="246"/>
      <c r="EUX39" s="247"/>
      <c r="EUY39" s="248"/>
      <c r="EUZ39" s="249"/>
      <c r="EVA39" s="250"/>
      <c r="EVB39" s="251"/>
      <c r="EVC39" s="257"/>
      <c r="EVD39" s="246"/>
      <c r="EVE39" s="247"/>
      <c r="EVF39" s="248"/>
      <c r="EVG39" s="249"/>
      <c r="EVH39" s="250"/>
      <c r="EVI39" s="251"/>
      <c r="EVJ39" s="257"/>
      <c r="EVK39" s="246"/>
      <c r="EVL39" s="247"/>
      <c r="EVM39" s="248"/>
      <c r="EVN39" s="249"/>
      <c r="EVO39" s="250"/>
      <c r="EVP39" s="251"/>
      <c r="EVQ39" s="257"/>
      <c r="EVR39" s="246"/>
      <c r="EVS39" s="247"/>
      <c r="EVT39" s="248"/>
      <c r="EVU39" s="249"/>
      <c r="EVV39" s="250"/>
      <c r="EVW39" s="251"/>
      <c r="EVX39" s="257"/>
      <c r="EVY39" s="246"/>
      <c r="EVZ39" s="247"/>
      <c r="EWA39" s="248"/>
      <c r="EWB39" s="249"/>
      <c r="EWC39" s="250"/>
      <c r="EWD39" s="251"/>
      <c r="EWE39" s="257"/>
      <c r="EWF39" s="246"/>
      <c r="EWG39" s="247"/>
      <c r="EWH39" s="248"/>
      <c r="EWI39" s="249"/>
      <c r="EWJ39" s="250"/>
      <c r="EWK39" s="251"/>
      <c r="EWL39" s="257"/>
      <c r="EWM39" s="246"/>
      <c r="EWN39" s="247"/>
      <c r="EWO39" s="248"/>
      <c r="EWP39" s="249"/>
      <c r="EWQ39" s="250"/>
      <c r="EWR39" s="251"/>
      <c r="EWS39" s="257"/>
      <c r="EWT39" s="246"/>
      <c r="EWU39" s="247"/>
      <c r="EWV39" s="248"/>
      <c r="EWW39" s="249"/>
      <c r="EWX39" s="250"/>
      <c r="EWY39" s="251"/>
      <c r="EWZ39" s="257"/>
      <c r="EXA39" s="246"/>
      <c r="EXB39" s="247"/>
      <c r="EXC39" s="248"/>
      <c r="EXD39" s="249"/>
      <c r="EXE39" s="250"/>
      <c r="EXF39" s="251"/>
      <c r="EXG39" s="257"/>
      <c r="EXH39" s="246"/>
      <c r="EXI39" s="247"/>
      <c r="EXJ39" s="248"/>
      <c r="EXK39" s="249"/>
      <c r="EXL39" s="250"/>
      <c r="EXM39" s="251"/>
      <c r="EXN39" s="257"/>
      <c r="EXO39" s="246"/>
      <c r="EXP39" s="247"/>
      <c r="EXQ39" s="248"/>
      <c r="EXR39" s="249"/>
      <c r="EXS39" s="250"/>
      <c r="EXT39" s="251"/>
      <c r="EXU39" s="257"/>
      <c r="EXV39" s="246"/>
      <c r="EXW39" s="247"/>
      <c r="EXX39" s="248"/>
      <c r="EXY39" s="249"/>
      <c r="EXZ39" s="250"/>
      <c r="EYA39" s="251"/>
      <c r="EYB39" s="257"/>
      <c r="EYC39" s="246"/>
      <c r="EYD39" s="247"/>
      <c r="EYE39" s="248"/>
      <c r="EYF39" s="249"/>
      <c r="EYG39" s="250"/>
      <c r="EYH39" s="251"/>
      <c r="EYI39" s="257"/>
      <c r="EYJ39" s="246"/>
      <c r="EYK39" s="247"/>
      <c r="EYL39" s="248"/>
      <c r="EYM39" s="249"/>
      <c r="EYN39" s="250"/>
      <c r="EYO39" s="251"/>
      <c r="EYP39" s="257"/>
      <c r="EYQ39" s="246"/>
      <c r="EYR39" s="247"/>
      <c r="EYS39" s="248"/>
      <c r="EYT39" s="249"/>
      <c r="EYU39" s="250"/>
      <c r="EYV39" s="251"/>
      <c r="EYW39" s="257"/>
      <c r="EYX39" s="246"/>
      <c r="EYY39" s="247"/>
      <c r="EYZ39" s="248"/>
      <c r="EZA39" s="249"/>
      <c r="EZB39" s="250"/>
      <c r="EZC39" s="251"/>
      <c r="EZD39" s="257"/>
      <c r="EZE39" s="246"/>
      <c r="EZF39" s="247"/>
      <c r="EZG39" s="248"/>
      <c r="EZH39" s="249"/>
      <c r="EZI39" s="250"/>
      <c r="EZJ39" s="251"/>
      <c r="EZK39" s="257"/>
      <c r="EZL39" s="246"/>
      <c r="EZM39" s="247"/>
      <c r="EZN39" s="248"/>
      <c r="EZO39" s="249"/>
      <c r="EZP39" s="250"/>
      <c r="EZQ39" s="251"/>
      <c r="EZR39" s="257"/>
      <c r="EZS39" s="246"/>
      <c r="EZT39" s="247"/>
      <c r="EZU39" s="248"/>
      <c r="EZV39" s="249"/>
      <c r="EZW39" s="250"/>
      <c r="EZX39" s="251"/>
      <c r="EZY39" s="257"/>
      <c r="EZZ39" s="246"/>
      <c r="FAA39" s="247"/>
      <c r="FAB39" s="248"/>
      <c r="FAC39" s="249"/>
      <c r="FAD39" s="250"/>
      <c r="FAE39" s="251"/>
      <c r="FAF39" s="257"/>
      <c r="FAG39" s="246"/>
      <c r="FAH39" s="247"/>
      <c r="FAI39" s="248"/>
      <c r="FAJ39" s="249"/>
      <c r="FAK39" s="250"/>
      <c r="FAL39" s="251"/>
      <c r="FAM39" s="257"/>
      <c r="FAN39" s="246"/>
      <c r="FAO39" s="247"/>
      <c r="FAP39" s="248"/>
      <c r="FAQ39" s="249"/>
      <c r="FAR39" s="250"/>
      <c r="FAS39" s="251"/>
      <c r="FAT39" s="257"/>
      <c r="FAU39" s="246"/>
      <c r="FAV39" s="247"/>
      <c r="FAW39" s="248"/>
      <c r="FAX39" s="249"/>
      <c r="FAY39" s="250"/>
      <c r="FAZ39" s="251"/>
      <c r="FBA39" s="257"/>
      <c r="FBB39" s="246"/>
      <c r="FBC39" s="247"/>
      <c r="FBD39" s="248"/>
      <c r="FBE39" s="249"/>
      <c r="FBF39" s="250"/>
      <c r="FBG39" s="251"/>
      <c r="FBH39" s="257"/>
      <c r="FBI39" s="246"/>
      <c r="FBJ39" s="247"/>
      <c r="FBK39" s="248"/>
      <c r="FBL39" s="249"/>
      <c r="FBM39" s="250"/>
      <c r="FBN39" s="251"/>
      <c r="FBO39" s="257"/>
      <c r="FBP39" s="246"/>
      <c r="FBQ39" s="247"/>
      <c r="FBR39" s="248"/>
      <c r="FBS39" s="249"/>
      <c r="FBT39" s="250"/>
      <c r="FBU39" s="251"/>
      <c r="FBV39" s="257"/>
      <c r="FBW39" s="246"/>
      <c r="FBX39" s="247"/>
      <c r="FBY39" s="248"/>
      <c r="FBZ39" s="249"/>
      <c r="FCA39" s="250"/>
      <c r="FCB39" s="251"/>
      <c r="FCC39" s="257"/>
      <c r="FCD39" s="246"/>
      <c r="FCE39" s="247"/>
      <c r="FCF39" s="248"/>
      <c r="FCG39" s="249"/>
      <c r="FCH39" s="250"/>
      <c r="FCI39" s="251"/>
      <c r="FCJ39" s="257"/>
      <c r="FCK39" s="246"/>
      <c r="FCL39" s="247"/>
      <c r="FCM39" s="248"/>
      <c r="FCN39" s="249"/>
      <c r="FCO39" s="250"/>
      <c r="FCP39" s="251"/>
      <c r="FCQ39" s="257"/>
      <c r="FCR39" s="246"/>
      <c r="FCS39" s="247"/>
      <c r="FCT39" s="248"/>
      <c r="FCU39" s="249"/>
      <c r="FCV39" s="250"/>
      <c r="FCW39" s="251"/>
      <c r="FCX39" s="257"/>
      <c r="FCY39" s="246"/>
      <c r="FCZ39" s="247"/>
      <c r="FDA39" s="248"/>
      <c r="FDB39" s="249"/>
      <c r="FDC39" s="250"/>
      <c r="FDD39" s="251"/>
      <c r="FDE39" s="257"/>
      <c r="FDF39" s="246"/>
      <c r="FDG39" s="247"/>
      <c r="FDH39" s="248"/>
      <c r="FDI39" s="249"/>
      <c r="FDJ39" s="250"/>
      <c r="FDK39" s="251"/>
      <c r="FDL39" s="257"/>
      <c r="FDM39" s="246"/>
      <c r="FDN39" s="247"/>
      <c r="FDO39" s="248"/>
      <c r="FDP39" s="249"/>
      <c r="FDQ39" s="250"/>
      <c r="FDR39" s="251"/>
      <c r="FDS39" s="257"/>
      <c r="FDT39" s="246"/>
      <c r="FDU39" s="247"/>
      <c r="FDV39" s="248"/>
      <c r="FDW39" s="249"/>
      <c r="FDX39" s="250"/>
      <c r="FDY39" s="251"/>
      <c r="FDZ39" s="257"/>
      <c r="FEA39" s="246"/>
      <c r="FEB39" s="247"/>
      <c r="FEC39" s="248"/>
      <c r="FED39" s="249"/>
      <c r="FEE39" s="250"/>
      <c r="FEF39" s="251"/>
      <c r="FEG39" s="257"/>
      <c r="FEH39" s="246"/>
      <c r="FEI39" s="247"/>
      <c r="FEJ39" s="248"/>
      <c r="FEK39" s="249"/>
      <c r="FEL39" s="250"/>
      <c r="FEM39" s="251"/>
      <c r="FEN39" s="257"/>
      <c r="FEO39" s="246"/>
      <c r="FEP39" s="247"/>
      <c r="FEQ39" s="248"/>
      <c r="FER39" s="249"/>
      <c r="FES39" s="250"/>
      <c r="FET39" s="251"/>
      <c r="FEU39" s="257"/>
      <c r="FEV39" s="246"/>
      <c r="FEW39" s="247"/>
      <c r="FEX39" s="248"/>
      <c r="FEY39" s="249"/>
      <c r="FEZ39" s="250"/>
      <c r="FFA39" s="251"/>
      <c r="FFB39" s="257"/>
      <c r="FFC39" s="246"/>
      <c r="FFD39" s="247"/>
      <c r="FFE39" s="248"/>
      <c r="FFF39" s="249"/>
      <c r="FFG39" s="250"/>
      <c r="FFH39" s="251"/>
      <c r="FFI39" s="257"/>
      <c r="FFJ39" s="246"/>
      <c r="FFK39" s="247"/>
      <c r="FFL39" s="248"/>
      <c r="FFM39" s="249"/>
      <c r="FFN39" s="250"/>
      <c r="FFO39" s="251"/>
      <c r="FFP39" s="257"/>
      <c r="FFQ39" s="246"/>
      <c r="FFR39" s="247"/>
      <c r="FFS39" s="248"/>
      <c r="FFT39" s="249"/>
      <c r="FFU39" s="250"/>
      <c r="FFV39" s="251"/>
      <c r="FFW39" s="257"/>
      <c r="FFX39" s="246"/>
      <c r="FFY39" s="247"/>
      <c r="FFZ39" s="248"/>
      <c r="FGA39" s="249"/>
      <c r="FGB39" s="250"/>
      <c r="FGC39" s="251"/>
      <c r="FGD39" s="257"/>
      <c r="FGE39" s="246"/>
      <c r="FGF39" s="247"/>
      <c r="FGG39" s="248"/>
      <c r="FGH39" s="249"/>
      <c r="FGI39" s="250"/>
      <c r="FGJ39" s="251"/>
      <c r="FGK39" s="257"/>
      <c r="FGL39" s="246"/>
      <c r="FGM39" s="247"/>
      <c r="FGN39" s="248"/>
      <c r="FGO39" s="249"/>
      <c r="FGP39" s="250"/>
      <c r="FGQ39" s="251"/>
      <c r="FGR39" s="257"/>
      <c r="FGS39" s="246"/>
      <c r="FGT39" s="247"/>
      <c r="FGU39" s="248"/>
      <c r="FGV39" s="249"/>
      <c r="FGW39" s="250"/>
      <c r="FGX39" s="251"/>
      <c r="FGY39" s="257"/>
      <c r="FGZ39" s="246"/>
      <c r="FHA39" s="247"/>
      <c r="FHB39" s="248"/>
      <c r="FHC39" s="249"/>
      <c r="FHD39" s="250"/>
      <c r="FHE39" s="251"/>
      <c r="FHF39" s="257"/>
      <c r="FHG39" s="246"/>
      <c r="FHH39" s="247"/>
      <c r="FHI39" s="248"/>
      <c r="FHJ39" s="249"/>
      <c r="FHK39" s="250"/>
      <c r="FHL39" s="251"/>
      <c r="FHM39" s="257"/>
      <c r="FHN39" s="246"/>
      <c r="FHO39" s="247"/>
      <c r="FHP39" s="248"/>
      <c r="FHQ39" s="249"/>
      <c r="FHR39" s="250"/>
      <c r="FHS39" s="251"/>
      <c r="FHT39" s="257"/>
      <c r="FHU39" s="246"/>
      <c r="FHV39" s="247"/>
      <c r="FHW39" s="248"/>
      <c r="FHX39" s="249"/>
      <c r="FHY39" s="250"/>
      <c r="FHZ39" s="251"/>
      <c r="FIA39" s="257"/>
      <c r="FIB39" s="246"/>
      <c r="FIC39" s="247"/>
      <c r="FID39" s="248"/>
      <c r="FIE39" s="249"/>
      <c r="FIF39" s="250"/>
      <c r="FIG39" s="251"/>
      <c r="FIH39" s="257"/>
      <c r="FII39" s="246"/>
      <c r="FIJ39" s="247"/>
      <c r="FIK39" s="248"/>
      <c r="FIL39" s="249"/>
      <c r="FIM39" s="250"/>
      <c r="FIN39" s="251"/>
      <c r="FIO39" s="257"/>
      <c r="FIP39" s="246"/>
      <c r="FIQ39" s="247"/>
      <c r="FIR39" s="248"/>
      <c r="FIS39" s="249"/>
      <c r="FIT39" s="250"/>
      <c r="FIU39" s="251"/>
      <c r="FIV39" s="257"/>
      <c r="FIW39" s="246"/>
      <c r="FIX39" s="247"/>
      <c r="FIY39" s="248"/>
      <c r="FIZ39" s="249"/>
      <c r="FJA39" s="250"/>
      <c r="FJB39" s="251"/>
      <c r="FJC39" s="257"/>
      <c r="FJD39" s="246"/>
      <c r="FJE39" s="247"/>
      <c r="FJF39" s="248"/>
      <c r="FJG39" s="249"/>
      <c r="FJH39" s="250"/>
      <c r="FJI39" s="251"/>
      <c r="FJJ39" s="257"/>
      <c r="FJK39" s="246"/>
      <c r="FJL39" s="247"/>
      <c r="FJM39" s="248"/>
      <c r="FJN39" s="249"/>
      <c r="FJO39" s="250"/>
      <c r="FJP39" s="251"/>
      <c r="FJQ39" s="257"/>
      <c r="FJR39" s="246"/>
      <c r="FJS39" s="247"/>
      <c r="FJT39" s="248"/>
      <c r="FJU39" s="249"/>
      <c r="FJV39" s="250"/>
      <c r="FJW39" s="251"/>
      <c r="FJX39" s="257"/>
      <c r="FJY39" s="246"/>
      <c r="FJZ39" s="247"/>
      <c r="FKA39" s="248"/>
      <c r="FKB39" s="249"/>
      <c r="FKC39" s="250"/>
      <c r="FKD39" s="251"/>
      <c r="FKE39" s="257"/>
      <c r="FKF39" s="246"/>
      <c r="FKG39" s="247"/>
      <c r="FKH39" s="248"/>
      <c r="FKI39" s="249"/>
      <c r="FKJ39" s="250"/>
      <c r="FKK39" s="251"/>
      <c r="FKL39" s="257"/>
      <c r="FKM39" s="246"/>
      <c r="FKN39" s="247"/>
      <c r="FKO39" s="248"/>
      <c r="FKP39" s="249"/>
      <c r="FKQ39" s="250"/>
      <c r="FKR39" s="251"/>
      <c r="FKS39" s="257"/>
      <c r="FKT39" s="246"/>
      <c r="FKU39" s="247"/>
      <c r="FKV39" s="248"/>
      <c r="FKW39" s="249"/>
      <c r="FKX39" s="250"/>
      <c r="FKY39" s="251"/>
      <c r="FKZ39" s="257"/>
      <c r="FLA39" s="246"/>
      <c r="FLB39" s="247"/>
      <c r="FLC39" s="248"/>
      <c r="FLD39" s="249"/>
      <c r="FLE39" s="250"/>
      <c r="FLF39" s="251"/>
      <c r="FLG39" s="257"/>
      <c r="FLH39" s="246"/>
      <c r="FLI39" s="247"/>
      <c r="FLJ39" s="248"/>
      <c r="FLK39" s="249"/>
      <c r="FLL39" s="250"/>
      <c r="FLM39" s="251"/>
      <c r="FLN39" s="257"/>
      <c r="FLO39" s="246"/>
      <c r="FLP39" s="247"/>
      <c r="FLQ39" s="248"/>
      <c r="FLR39" s="249"/>
      <c r="FLS39" s="250"/>
      <c r="FLT39" s="251"/>
      <c r="FLU39" s="257"/>
      <c r="FLV39" s="246"/>
      <c r="FLW39" s="247"/>
      <c r="FLX39" s="248"/>
      <c r="FLY39" s="249"/>
      <c r="FLZ39" s="250"/>
      <c r="FMA39" s="251"/>
      <c r="FMB39" s="257"/>
      <c r="FMC39" s="246"/>
      <c r="FMD39" s="247"/>
      <c r="FME39" s="248"/>
      <c r="FMF39" s="249"/>
      <c r="FMG39" s="250"/>
      <c r="FMH39" s="251"/>
      <c r="FMI39" s="257"/>
      <c r="FMJ39" s="246"/>
      <c r="FMK39" s="247"/>
      <c r="FML39" s="248"/>
      <c r="FMM39" s="249"/>
      <c r="FMN39" s="250"/>
      <c r="FMO39" s="251"/>
      <c r="FMP39" s="257"/>
      <c r="FMQ39" s="246"/>
      <c r="FMR39" s="247"/>
      <c r="FMS39" s="248"/>
      <c r="FMT39" s="249"/>
      <c r="FMU39" s="250"/>
      <c r="FMV39" s="251"/>
      <c r="FMW39" s="257"/>
      <c r="FMX39" s="246"/>
      <c r="FMY39" s="247"/>
      <c r="FMZ39" s="248"/>
      <c r="FNA39" s="249"/>
      <c r="FNB39" s="250"/>
      <c r="FNC39" s="251"/>
      <c r="FND39" s="257"/>
      <c r="FNE39" s="246"/>
      <c r="FNF39" s="247"/>
      <c r="FNG39" s="248"/>
      <c r="FNH39" s="249"/>
      <c r="FNI39" s="250"/>
      <c r="FNJ39" s="251"/>
      <c r="FNK39" s="257"/>
      <c r="FNL39" s="246"/>
      <c r="FNM39" s="247"/>
      <c r="FNN39" s="248"/>
      <c r="FNO39" s="249"/>
      <c r="FNP39" s="250"/>
      <c r="FNQ39" s="251"/>
      <c r="FNR39" s="257"/>
      <c r="FNS39" s="246"/>
      <c r="FNT39" s="247"/>
      <c r="FNU39" s="248"/>
      <c r="FNV39" s="249"/>
      <c r="FNW39" s="250"/>
      <c r="FNX39" s="251"/>
      <c r="FNY39" s="257"/>
      <c r="FNZ39" s="246"/>
      <c r="FOA39" s="247"/>
      <c r="FOB39" s="248"/>
      <c r="FOC39" s="249"/>
      <c r="FOD39" s="250"/>
      <c r="FOE39" s="251"/>
      <c r="FOF39" s="257"/>
      <c r="FOG39" s="246"/>
      <c r="FOH39" s="247"/>
      <c r="FOI39" s="248"/>
      <c r="FOJ39" s="249"/>
      <c r="FOK39" s="250"/>
      <c r="FOL39" s="251"/>
      <c r="FOM39" s="257"/>
      <c r="FON39" s="246"/>
      <c r="FOO39" s="247"/>
      <c r="FOP39" s="248"/>
      <c r="FOQ39" s="249"/>
      <c r="FOR39" s="250"/>
      <c r="FOS39" s="251"/>
      <c r="FOT39" s="257"/>
      <c r="FOU39" s="246"/>
      <c r="FOV39" s="247"/>
      <c r="FOW39" s="248"/>
      <c r="FOX39" s="249"/>
      <c r="FOY39" s="250"/>
      <c r="FOZ39" s="251"/>
      <c r="FPA39" s="257"/>
      <c r="FPB39" s="246"/>
      <c r="FPC39" s="247"/>
      <c r="FPD39" s="248"/>
      <c r="FPE39" s="249"/>
      <c r="FPF39" s="250"/>
      <c r="FPG39" s="251"/>
      <c r="FPH39" s="257"/>
      <c r="FPI39" s="246"/>
      <c r="FPJ39" s="247"/>
      <c r="FPK39" s="248"/>
      <c r="FPL39" s="249"/>
      <c r="FPM39" s="250"/>
      <c r="FPN39" s="251"/>
      <c r="FPO39" s="257"/>
      <c r="FPP39" s="246"/>
      <c r="FPQ39" s="247"/>
      <c r="FPR39" s="248"/>
      <c r="FPS39" s="249"/>
      <c r="FPT39" s="250"/>
      <c r="FPU39" s="251"/>
      <c r="FPV39" s="257"/>
      <c r="FPW39" s="246"/>
      <c r="FPX39" s="247"/>
      <c r="FPY39" s="248"/>
      <c r="FPZ39" s="249"/>
      <c r="FQA39" s="250"/>
      <c r="FQB39" s="251"/>
      <c r="FQC39" s="257"/>
      <c r="FQD39" s="246"/>
      <c r="FQE39" s="247"/>
      <c r="FQF39" s="248"/>
      <c r="FQG39" s="249"/>
      <c r="FQH39" s="250"/>
      <c r="FQI39" s="251"/>
      <c r="FQJ39" s="257"/>
      <c r="FQK39" s="246"/>
      <c r="FQL39" s="247"/>
      <c r="FQM39" s="248"/>
      <c r="FQN39" s="249"/>
      <c r="FQO39" s="250"/>
      <c r="FQP39" s="251"/>
      <c r="FQQ39" s="257"/>
      <c r="FQR39" s="246"/>
      <c r="FQS39" s="247"/>
      <c r="FQT39" s="248"/>
      <c r="FQU39" s="249"/>
      <c r="FQV39" s="250"/>
      <c r="FQW39" s="251"/>
      <c r="FQX39" s="257"/>
      <c r="FQY39" s="246"/>
      <c r="FQZ39" s="247"/>
      <c r="FRA39" s="248"/>
      <c r="FRB39" s="249"/>
      <c r="FRC39" s="250"/>
      <c r="FRD39" s="251"/>
      <c r="FRE39" s="257"/>
      <c r="FRF39" s="246"/>
      <c r="FRG39" s="247"/>
      <c r="FRH39" s="248"/>
      <c r="FRI39" s="249"/>
      <c r="FRJ39" s="250"/>
      <c r="FRK39" s="251"/>
      <c r="FRL39" s="257"/>
      <c r="FRM39" s="246"/>
      <c r="FRN39" s="247"/>
      <c r="FRO39" s="248"/>
      <c r="FRP39" s="249"/>
      <c r="FRQ39" s="250"/>
      <c r="FRR39" s="251"/>
      <c r="FRS39" s="257"/>
      <c r="FRT39" s="246"/>
      <c r="FRU39" s="247"/>
      <c r="FRV39" s="248"/>
      <c r="FRW39" s="249"/>
      <c r="FRX39" s="250"/>
      <c r="FRY39" s="251"/>
      <c r="FRZ39" s="257"/>
      <c r="FSA39" s="246"/>
      <c r="FSB39" s="247"/>
      <c r="FSC39" s="248"/>
      <c r="FSD39" s="249"/>
      <c r="FSE39" s="250"/>
      <c r="FSF39" s="251"/>
      <c r="FSG39" s="257"/>
      <c r="FSH39" s="246"/>
      <c r="FSI39" s="247"/>
      <c r="FSJ39" s="248"/>
      <c r="FSK39" s="249"/>
      <c r="FSL39" s="250"/>
      <c r="FSM39" s="251"/>
      <c r="FSN39" s="257"/>
      <c r="FSO39" s="246"/>
      <c r="FSP39" s="247"/>
      <c r="FSQ39" s="248"/>
      <c r="FSR39" s="249"/>
      <c r="FSS39" s="250"/>
      <c r="FST39" s="251"/>
      <c r="FSU39" s="257"/>
      <c r="FSV39" s="246"/>
      <c r="FSW39" s="247"/>
      <c r="FSX39" s="248"/>
      <c r="FSY39" s="249"/>
      <c r="FSZ39" s="250"/>
      <c r="FTA39" s="251"/>
      <c r="FTB39" s="257"/>
      <c r="FTC39" s="246"/>
      <c r="FTD39" s="247"/>
      <c r="FTE39" s="248"/>
      <c r="FTF39" s="249"/>
      <c r="FTG39" s="250"/>
      <c r="FTH39" s="251"/>
      <c r="FTI39" s="257"/>
      <c r="FTJ39" s="246"/>
      <c r="FTK39" s="247"/>
      <c r="FTL39" s="248"/>
      <c r="FTM39" s="249"/>
      <c r="FTN39" s="250"/>
      <c r="FTO39" s="251"/>
      <c r="FTP39" s="257"/>
      <c r="FTQ39" s="246"/>
      <c r="FTR39" s="247"/>
      <c r="FTS39" s="248"/>
      <c r="FTT39" s="249"/>
      <c r="FTU39" s="250"/>
      <c r="FTV39" s="251"/>
      <c r="FTW39" s="257"/>
      <c r="FTX39" s="246"/>
      <c r="FTY39" s="247"/>
      <c r="FTZ39" s="248"/>
      <c r="FUA39" s="249"/>
      <c r="FUB39" s="250"/>
      <c r="FUC39" s="251"/>
      <c r="FUD39" s="257"/>
      <c r="FUE39" s="246"/>
      <c r="FUF39" s="247"/>
      <c r="FUG39" s="248"/>
      <c r="FUH39" s="249"/>
      <c r="FUI39" s="250"/>
      <c r="FUJ39" s="251"/>
      <c r="FUK39" s="257"/>
      <c r="FUL39" s="246"/>
      <c r="FUM39" s="247"/>
      <c r="FUN39" s="248"/>
      <c r="FUO39" s="249"/>
      <c r="FUP39" s="250"/>
      <c r="FUQ39" s="251"/>
      <c r="FUR39" s="257"/>
      <c r="FUS39" s="246"/>
      <c r="FUT39" s="247"/>
      <c r="FUU39" s="248"/>
      <c r="FUV39" s="249"/>
      <c r="FUW39" s="250"/>
      <c r="FUX39" s="251"/>
      <c r="FUY39" s="257"/>
      <c r="FUZ39" s="246"/>
      <c r="FVA39" s="247"/>
      <c r="FVB39" s="248"/>
      <c r="FVC39" s="249"/>
      <c r="FVD39" s="250"/>
      <c r="FVE39" s="251"/>
      <c r="FVF39" s="257"/>
      <c r="FVG39" s="246"/>
      <c r="FVH39" s="247"/>
      <c r="FVI39" s="248"/>
      <c r="FVJ39" s="249"/>
      <c r="FVK39" s="250"/>
      <c r="FVL39" s="251"/>
      <c r="FVM39" s="257"/>
      <c r="FVN39" s="246"/>
      <c r="FVO39" s="247"/>
      <c r="FVP39" s="248"/>
      <c r="FVQ39" s="249"/>
      <c r="FVR39" s="250"/>
      <c r="FVS39" s="251"/>
      <c r="FVT39" s="257"/>
      <c r="FVU39" s="246"/>
      <c r="FVV39" s="247"/>
      <c r="FVW39" s="248"/>
      <c r="FVX39" s="249"/>
      <c r="FVY39" s="250"/>
      <c r="FVZ39" s="251"/>
      <c r="FWA39" s="257"/>
      <c r="FWB39" s="246"/>
      <c r="FWC39" s="247"/>
      <c r="FWD39" s="248"/>
      <c r="FWE39" s="249"/>
      <c r="FWF39" s="250"/>
      <c r="FWG39" s="251"/>
      <c r="FWH39" s="257"/>
      <c r="FWI39" s="246"/>
      <c r="FWJ39" s="247"/>
      <c r="FWK39" s="248"/>
      <c r="FWL39" s="249"/>
      <c r="FWM39" s="250"/>
      <c r="FWN39" s="251"/>
      <c r="FWO39" s="257"/>
      <c r="FWP39" s="246"/>
      <c r="FWQ39" s="247"/>
      <c r="FWR39" s="248"/>
      <c r="FWS39" s="249"/>
      <c r="FWT39" s="250"/>
      <c r="FWU39" s="251"/>
      <c r="FWV39" s="257"/>
      <c r="FWW39" s="246"/>
      <c r="FWX39" s="247"/>
      <c r="FWY39" s="248"/>
      <c r="FWZ39" s="249"/>
      <c r="FXA39" s="250"/>
      <c r="FXB39" s="251"/>
      <c r="FXC39" s="257"/>
      <c r="FXD39" s="246"/>
      <c r="FXE39" s="247"/>
      <c r="FXF39" s="248"/>
      <c r="FXG39" s="249"/>
      <c r="FXH39" s="250"/>
      <c r="FXI39" s="251"/>
      <c r="FXJ39" s="257"/>
      <c r="FXK39" s="246"/>
      <c r="FXL39" s="247"/>
      <c r="FXM39" s="248"/>
      <c r="FXN39" s="249"/>
      <c r="FXO39" s="250"/>
      <c r="FXP39" s="251"/>
      <c r="FXQ39" s="257"/>
      <c r="FXR39" s="246"/>
      <c r="FXS39" s="247"/>
      <c r="FXT39" s="248"/>
      <c r="FXU39" s="249"/>
      <c r="FXV39" s="250"/>
      <c r="FXW39" s="251"/>
      <c r="FXX39" s="257"/>
      <c r="FXY39" s="246"/>
      <c r="FXZ39" s="247"/>
      <c r="FYA39" s="248"/>
      <c r="FYB39" s="249"/>
      <c r="FYC39" s="250"/>
      <c r="FYD39" s="251"/>
      <c r="FYE39" s="257"/>
      <c r="FYF39" s="246"/>
      <c r="FYG39" s="247"/>
      <c r="FYH39" s="248"/>
      <c r="FYI39" s="249"/>
      <c r="FYJ39" s="250"/>
      <c r="FYK39" s="251"/>
      <c r="FYL39" s="257"/>
      <c r="FYM39" s="246"/>
      <c r="FYN39" s="247"/>
      <c r="FYO39" s="248"/>
      <c r="FYP39" s="249"/>
      <c r="FYQ39" s="250"/>
      <c r="FYR39" s="251"/>
      <c r="FYS39" s="257"/>
      <c r="FYT39" s="246"/>
      <c r="FYU39" s="247"/>
      <c r="FYV39" s="248"/>
      <c r="FYW39" s="249"/>
      <c r="FYX39" s="250"/>
      <c r="FYY39" s="251"/>
      <c r="FYZ39" s="257"/>
      <c r="FZA39" s="246"/>
      <c r="FZB39" s="247"/>
      <c r="FZC39" s="248"/>
      <c r="FZD39" s="249"/>
      <c r="FZE39" s="250"/>
      <c r="FZF39" s="251"/>
      <c r="FZG39" s="257"/>
      <c r="FZH39" s="246"/>
      <c r="FZI39" s="247"/>
      <c r="FZJ39" s="248"/>
      <c r="FZK39" s="249"/>
      <c r="FZL39" s="250"/>
      <c r="FZM39" s="251"/>
      <c r="FZN39" s="257"/>
      <c r="FZO39" s="246"/>
      <c r="FZP39" s="247"/>
      <c r="FZQ39" s="248"/>
      <c r="FZR39" s="249"/>
      <c r="FZS39" s="250"/>
      <c r="FZT39" s="251"/>
      <c r="FZU39" s="257"/>
      <c r="FZV39" s="246"/>
      <c r="FZW39" s="247"/>
      <c r="FZX39" s="248"/>
      <c r="FZY39" s="249"/>
      <c r="FZZ39" s="250"/>
      <c r="GAA39" s="251"/>
      <c r="GAB39" s="257"/>
      <c r="GAC39" s="246"/>
      <c r="GAD39" s="247"/>
      <c r="GAE39" s="248"/>
      <c r="GAF39" s="249"/>
      <c r="GAG39" s="250"/>
      <c r="GAH39" s="251"/>
      <c r="GAI39" s="257"/>
      <c r="GAJ39" s="246"/>
      <c r="GAK39" s="247"/>
      <c r="GAL39" s="248"/>
      <c r="GAM39" s="249"/>
      <c r="GAN39" s="250"/>
      <c r="GAO39" s="251"/>
      <c r="GAP39" s="257"/>
      <c r="GAQ39" s="246"/>
      <c r="GAR39" s="247"/>
      <c r="GAS39" s="248"/>
      <c r="GAT39" s="249"/>
      <c r="GAU39" s="250"/>
      <c r="GAV39" s="251"/>
      <c r="GAW39" s="257"/>
      <c r="GAX39" s="246"/>
      <c r="GAY39" s="247"/>
      <c r="GAZ39" s="248"/>
      <c r="GBA39" s="249"/>
      <c r="GBB39" s="250"/>
      <c r="GBC39" s="251"/>
      <c r="GBD39" s="257"/>
      <c r="GBE39" s="246"/>
      <c r="GBF39" s="247"/>
      <c r="GBG39" s="248"/>
      <c r="GBH39" s="249"/>
      <c r="GBI39" s="250"/>
      <c r="GBJ39" s="251"/>
      <c r="GBK39" s="257"/>
      <c r="GBL39" s="246"/>
      <c r="GBM39" s="247"/>
      <c r="GBN39" s="248"/>
      <c r="GBO39" s="249"/>
      <c r="GBP39" s="250"/>
      <c r="GBQ39" s="251"/>
      <c r="GBR39" s="257"/>
      <c r="GBS39" s="246"/>
      <c r="GBT39" s="247"/>
      <c r="GBU39" s="248"/>
      <c r="GBV39" s="249"/>
      <c r="GBW39" s="250"/>
      <c r="GBX39" s="251"/>
      <c r="GBY39" s="257"/>
      <c r="GBZ39" s="246"/>
      <c r="GCA39" s="247"/>
      <c r="GCB39" s="248"/>
      <c r="GCC39" s="249"/>
      <c r="GCD39" s="250"/>
      <c r="GCE39" s="251"/>
      <c r="GCF39" s="257"/>
      <c r="GCG39" s="246"/>
      <c r="GCH39" s="247"/>
      <c r="GCI39" s="248"/>
      <c r="GCJ39" s="249"/>
      <c r="GCK39" s="250"/>
      <c r="GCL39" s="251"/>
      <c r="GCM39" s="257"/>
      <c r="GCN39" s="246"/>
      <c r="GCO39" s="247"/>
      <c r="GCP39" s="248"/>
      <c r="GCQ39" s="249"/>
      <c r="GCR39" s="250"/>
      <c r="GCS39" s="251"/>
      <c r="GCT39" s="257"/>
      <c r="GCU39" s="246"/>
      <c r="GCV39" s="247"/>
      <c r="GCW39" s="248"/>
      <c r="GCX39" s="249"/>
      <c r="GCY39" s="250"/>
      <c r="GCZ39" s="251"/>
      <c r="GDA39" s="257"/>
      <c r="GDB39" s="246"/>
      <c r="GDC39" s="247"/>
      <c r="GDD39" s="248"/>
      <c r="GDE39" s="249"/>
      <c r="GDF39" s="250"/>
      <c r="GDG39" s="251"/>
      <c r="GDH39" s="257"/>
      <c r="GDI39" s="246"/>
      <c r="GDJ39" s="247"/>
      <c r="GDK39" s="248"/>
      <c r="GDL39" s="249"/>
      <c r="GDM39" s="250"/>
      <c r="GDN39" s="251"/>
      <c r="GDO39" s="257"/>
      <c r="GDP39" s="246"/>
      <c r="GDQ39" s="247"/>
      <c r="GDR39" s="248"/>
      <c r="GDS39" s="249"/>
      <c r="GDT39" s="250"/>
      <c r="GDU39" s="251"/>
      <c r="GDV39" s="257"/>
      <c r="GDW39" s="246"/>
      <c r="GDX39" s="247"/>
      <c r="GDY39" s="248"/>
      <c r="GDZ39" s="249"/>
      <c r="GEA39" s="250"/>
      <c r="GEB39" s="251"/>
      <c r="GEC39" s="257"/>
      <c r="GED39" s="246"/>
      <c r="GEE39" s="247"/>
      <c r="GEF39" s="248"/>
      <c r="GEG39" s="249"/>
      <c r="GEH39" s="250"/>
      <c r="GEI39" s="251"/>
      <c r="GEJ39" s="257"/>
      <c r="GEK39" s="246"/>
      <c r="GEL39" s="247"/>
      <c r="GEM39" s="248"/>
      <c r="GEN39" s="249"/>
      <c r="GEO39" s="250"/>
      <c r="GEP39" s="251"/>
      <c r="GEQ39" s="257"/>
      <c r="GER39" s="246"/>
      <c r="GES39" s="247"/>
      <c r="GET39" s="248"/>
      <c r="GEU39" s="249"/>
      <c r="GEV39" s="250"/>
      <c r="GEW39" s="251"/>
      <c r="GEX39" s="257"/>
      <c r="GEY39" s="246"/>
      <c r="GEZ39" s="247"/>
      <c r="GFA39" s="248"/>
      <c r="GFB39" s="249"/>
      <c r="GFC39" s="250"/>
      <c r="GFD39" s="251"/>
      <c r="GFE39" s="257"/>
      <c r="GFF39" s="246"/>
      <c r="GFG39" s="247"/>
      <c r="GFH39" s="248"/>
      <c r="GFI39" s="249"/>
      <c r="GFJ39" s="250"/>
      <c r="GFK39" s="251"/>
      <c r="GFL39" s="257"/>
      <c r="GFM39" s="246"/>
      <c r="GFN39" s="247"/>
      <c r="GFO39" s="248"/>
      <c r="GFP39" s="249"/>
      <c r="GFQ39" s="250"/>
      <c r="GFR39" s="251"/>
      <c r="GFS39" s="257"/>
      <c r="GFT39" s="246"/>
      <c r="GFU39" s="247"/>
      <c r="GFV39" s="248"/>
      <c r="GFW39" s="249"/>
      <c r="GFX39" s="250"/>
      <c r="GFY39" s="251"/>
      <c r="GFZ39" s="257"/>
      <c r="GGA39" s="246"/>
      <c r="GGB39" s="247"/>
      <c r="GGC39" s="248"/>
      <c r="GGD39" s="249"/>
      <c r="GGE39" s="250"/>
      <c r="GGF39" s="251"/>
      <c r="GGG39" s="257"/>
      <c r="GGH39" s="246"/>
      <c r="GGI39" s="247"/>
      <c r="GGJ39" s="248"/>
      <c r="GGK39" s="249"/>
      <c r="GGL39" s="250"/>
      <c r="GGM39" s="251"/>
      <c r="GGN39" s="257"/>
      <c r="GGO39" s="246"/>
      <c r="GGP39" s="247"/>
      <c r="GGQ39" s="248"/>
      <c r="GGR39" s="249"/>
      <c r="GGS39" s="250"/>
      <c r="GGT39" s="251"/>
      <c r="GGU39" s="257"/>
      <c r="GGV39" s="246"/>
      <c r="GGW39" s="247"/>
      <c r="GGX39" s="248"/>
      <c r="GGY39" s="249"/>
      <c r="GGZ39" s="250"/>
      <c r="GHA39" s="251"/>
      <c r="GHB39" s="257"/>
      <c r="GHC39" s="246"/>
      <c r="GHD39" s="247"/>
      <c r="GHE39" s="248"/>
      <c r="GHF39" s="249"/>
      <c r="GHG39" s="250"/>
      <c r="GHH39" s="251"/>
      <c r="GHI39" s="257"/>
      <c r="GHJ39" s="246"/>
      <c r="GHK39" s="247"/>
      <c r="GHL39" s="248"/>
      <c r="GHM39" s="249"/>
      <c r="GHN39" s="250"/>
      <c r="GHO39" s="251"/>
      <c r="GHP39" s="257"/>
      <c r="GHQ39" s="246"/>
      <c r="GHR39" s="247"/>
      <c r="GHS39" s="248"/>
      <c r="GHT39" s="249"/>
      <c r="GHU39" s="250"/>
      <c r="GHV39" s="251"/>
      <c r="GHW39" s="257"/>
      <c r="GHX39" s="246"/>
      <c r="GHY39" s="247"/>
      <c r="GHZ39" s="248"/>
      <c r="GIA39" s="249"/>
      <c r="GIB39" s="250"/>
      <c r="GIC39" s="251"/>
      <c r="GID39" s="257"/>
      <c r="GIE39" s="246"/>
      <c r="GIF39" s="247"/>
      <c r="GIG39" s="248"/>
      <c r="GIH39" s="249"/>
      <c r="GII39" s="250"/>
      <c r="GIJ39" s="251"/>
      <c r="GIK39" s="257"/>
      <c r="GIL39" s="246"/>
      <c r="GIM39" s="247"/>
      <c r="GIN39" s="248"/>
      <c r="GIO39" s="249"/>
      <c r="GIP39" s="250"/>
      <c r="GIQ39" s="251"/>
      <c r="GIR39" s="257"/>
      <c r="GIS39" s="246"/>
      <c r="GIT39" s="247"/>
      <c r="GIU39" s="248"/>
      <c r="GIV39" s="249"/>
      <c r="GIW39" s="250"/>
      <c r="GIX39" s="251"/>
      <c r="GIY39" s="257"/>
      <c r="GIZ39" s="246"/>
      <c r="GJA39" s="247"/>
      <c r="GJB39" s="248"/>
      <c r="GJC39" s="249"/>
      <c r="GJD39" s="250"/>
      <c r="GJE39" s="251"/>
      <c r="GJF39" s="257"/>
      <c r="GJG39" s="246"/>
      <c r="GJH39" s="247"/>
      <c r="GJI39" s="248"/>
      <c r="GJJ39" s="249"/>
      <c r="GJK39" s="250"/>
      <c r="GJL39" s="251"/>
      <c r="GJM39" s="257"/>
      <c r="GJN39" s="246"/>
      <c r="GJO39" s="247"/>
      <c r="GJP39" s="248"/>
      <c r="GJQ39" s="249"/>
      <c r="GJR39" s="250"/>
      <c r="GJS39" s="251"/>
      <c r="GJT39" s="257"/>
      <c r="GJU39" s="246"/>
      <c r="GJV39" s="247"/>
      <c r="GJW39" s="248"/>
      <c r="GJX39" s="249"/>
      <c r="GJY39" s="250"/>
      <c r="GJZ39" s="251"/>
      <c r="GKA39" s="257"/>
      <c r="GKB39" s="246"/>
      <c r="GKC39" s="247"/>
      <c r="GKD39" s="248"/>
      <c r="GKE39" s="249"/>
      <c r="GKF39" s="250"/>
      <c r="GKG39" s="251"/>
      <c r="GKH39" s="257"/>
      <c r="GKI39" s="246"/>
      <c r="GKJ39" s="247"/>
      <c r="GKK39" s="248"/>
      <c r="GKL39" s="249"/>
      <c r="GKM39" s="250"/>
      <c r="GKN39" s="251"/>
      <c r="GKO39" s="257"/>
      <c r="GKP39" s="246"/>
      <c r="GKQ39" s="247"/>
      <c r="GKR39" s="248"/>
      <c r="GKS39" s="249"/>
      <c r="GKT39" s="250"/>
      <c r="GKU39" s="251"/>
      <c r="GKV39" s="257"/>
      <c r="GKW39" s="246"/>
      <c r="GKX39" s="247"/>
      <c r="GKY39" s="248"/>
      <c r="GKZ39" s="249"/>
      <c r="GLA39" s="250"/>
      <c r="GLB39" s="251"/>
      <c r="GLC39" s="257"/>
      <c r="GLD39" s="246"/>
      <c r="GLE39" s="247"/>
      <c r="GLF39" s="248"/>
      <c r="GLG39" s="249"/>
      <c r="GLH39" s="250"/>
      <c r="GLI39" s="251"/>
      <c r="GLJ39" s="257"/>
      <c r="GLK39" s="246"/>
      <c r="GLL39" s="247"/>
      <c r="GLM39" s="248"/>
      <c r="GLN39" s="249"/>
      <c r="GLO39" s="250"/>
      <c r="GLP39" s="251"/>
      <c r="GLQ39" s="257"/>
      <c r="GLR39" s="246"/>
      <c r="GLS39" s="247"/>
      <c r="GLT39" s="248"/>
      <c r="GLU39" s="249"/>
      <c r="GLV39" s="250"/>
      <c r="GLW39" s="251"/>
      <c r="GLX39" s="257"/>
      <c r="GLY39" s="246"/>
      <c r="GLZ39" s="247"/>
      <c r="GMA39" s="248"/>
      <c r="GMB39" s="249"/>
      <c r="GMC39" s="250"/>
      <c r="GMD39" s="251"/>
      <c r="GME39" s="257"/>
      <c r="GMF39" s="246"/>
      <c r="GMG39" s="247"/>
      <c r="GMH39" s="248"/>
      <c r="GMI39" s="249"/>
      <c r="GMJ39" s="250"/>
      <c r="GMK39" s="251"/>
      <c r="GML39" s="257"/>
      <c r="GMM39" s="246"/>
      <c r="GMN39" s="247"/>
      <c r="GMO39" s="248"/>
      <c r="GMP39" s="249"/>
      <c r="GMQ39" s="250"/>
      <c r="GMR39" s="251"/>
      <c r="GMS39" s="257"/>
      <c r="GMT39" s="246"/>
      <c r="GMU39" s="247"/>
      <c r="GMV39" s="248"/>
      <c r="GMW39" s="249"/>
      <c r="GMX39" s="250"/>
      <c r="GMY39" s="251"/>
      <c r="GMZ39" s="257"/>
      <c r="GNA39" s="246"/>
      <c r="GNB39" s="247"/>
      <c r="GNC39" s="248"/>
      <c r="GND39" s="249"/>
      <c r="GNE39" s="250"/>
      <c r="GNF39" s="251"/>
      <c r="GNG39" s="257"/>
      <c r="GNH39" s="246"/>
      <c r="GNI39" s="247"/>
      <c r="GNJ39" s="248"/>
      <c r="GNK39" s="249"/>
      <c r="GNL39" s="250"/>
      <c r="GNM39" s="251"/>
      <c r="GNN39" s="257"/>
      <c r="GNO39" s="246"/>
      <c r="GNP39" s="247"/>
      <c r="GNQ39" s="248"/>
      <c r="GNR39" s="249"/>
      <c r="GNS39" s="250"/>
      <c r="GNT39" s="251"/>
      <c r="GNU39" s="257"/>
      <c r="GNV39" s="246"/>
      <c r="GNW39" s="247"/>
      <c r="GNX39" s="248"/>
      <c r="GNY39" s="249"/>
      <c r="GNZ39" s="250"/>
      <c r="GOA39" s="251"/>
      <c r="GOB39" s="257"/>
      <c r="GOC39" s="246"/>
      <c r="GOD39" s="247"/>
      <c r="GOE39" s="248"/>
      <c r="GOF39" s="249"/>
      <c r="GOG39" s="250"/>
      <c r="GOH39" s="251"/>
      <c r="GOI39" s="257"/>
      <c r="GOJ39" s="246"/>
      <c r="GOK39" s="247"/>
      <c r="GOL39" s="248"/>
      <c r="GOM39" s="249"/>
      <c r="GON39" s="250"/>
      <c r="GOO39" s="251"/>
      <c r="GOP39" s="257"/>
      <c r="GOQ39" s="246"/>
      <c r="GOR39" s="247"/>
      <c r="GOS39" s="248"/>
      <c r="GOT39" s="249"/>
      <c r="GOU39" s="250"/>
      <c r="GOV39" s="251"/>
      <c r="GOW39" s="257"/>
      <c r="GOX39" s="246"/>
      <c r="GOY39" s="247"/>
      <c r="GOZ39" s="248"/>
      <c r="GPA39" s="249"/>
      <c r="GPB39" s="250"/>
      <c r="GPC39" s="251"/>
      <c r="GPD39" s="257"/>
      <c r="GPE39" s="246"/>
      <c r="GPF39" s="247"/>
      <c r="GPG39" s="248"/>
      <c r="GPH39" s="249"/>
      <c r="GPI39" s="250"/>
      <c r="GPJ39" s="251"/>
      <c r="GPK39" s="257"/>
      <c r="GPL39" s="246"/>
      <c r="GPM39" s="247"/>
      <c r="GPN39" s="248"/>
      <c r="GPO39" s="249"/>
      <c r="GPP39" s="250"/>
      <c r="GPQ39" s="251"/>
      <c r="GPR39" s="257"/>
      <c r="GPS39" s="246"/>
      <c r="GPT39" s="247"/>
      <c r="GPU39" s="248"/>
      <c r="GPV39" s="249"/>
      <c r="GPW39" s="250"/>
      <c r="GPX39" s="251"/>
      <c r="GPY39" s="257"/>
      <c r="GPZ39" s="246"/>
      <c r="GQA39" s="247"/>
      <c r="GQB39" s="248"/>
      <c r="GQC39" s="249"/>
      <c r="GQD39" s="250"/>
      <c r="GQE39" s="251"/>
      <c r="GQF39" s="257"/>
      <c r="GQG39" s="246"/>
      <c r="GQH39" s="247"/>
      <c r="GQI39" s="248"/>
      <c r="GQJ39" s="249"/>
      <c r="GQK39" s="250"/>
      <c r="GQL39" s="251"/>
      <c r="GQM39" s="257"/>
      <c r="GQN39" s="246"/>
      <c r="GQO39" s="247"/>
      <c r="GQP39" s="248"/>
      <c r="GQQ39" s="249"/>
      <c r="GQR39" s="250"/>
      <c r="GQS39" s="251"/>
      <c r="GQT39" s="257"/>
      <c r="GQU39" s="246"/>
      <c r="GQV39" s="247"/>
      <c r="GQW39" s="248"/>
      <c r="GQX39" s="249"/>
      <c r="GQY39" s="250"/>
      <c r="GQZ39" s="251"/>
      <c r="GRA39" s="257"/>
      <c r="GRB39" s="246"/>
      <c r="GRC39" s="247"/>
      <c r="GRD39" s="248"/>
      <c r="GRE39" s="249"/>
      <c r="GRF39" s="250"/>
      <c r="GRG39" s="251"/>
      <c r="GRH39" s="257"/>
      <c r="GRI39" s="246"/>
      <c r="GRJ39" s="247"/>
      <c r="GRK39" s="248"/>
      <c r="GRL39" s="249"/>
      <c r="GRM39" s="250"/>
      <c r="GRN39" s="251"/>
      <c r="GRO39" s="257"/>
      <c r="GRP39" s="246"/>
      <c r="GRQ39" s="247"/>
      <c r="GRR39" s="248"/>
      <c r="GRS39" s="249"/>
      <c r="GRT39" s="250"/>
      <c r="GRU39" s="251"/>
      <c r="GRV39" s="257"/>
      <c r="GRW39" s="246"/>
      <c r="GRX39" s="247"/>
      <c r="GRY39" s="248"/>
      <c r="GRZ39" s="249"/>
      <c r="GSA39" s="250"/>
      <c r="GSB39" s="251"/>
      <c r="GSC39" s="257"/>
      <c r="GSD39" s="246"/>
      <c r="GSE39" s="247"/>
      <c r="GSF39" s="248"/>
      <c r="GSG39" s="249"/>
      <c r="GSH39" s="250"/>
      <c r="GSI39" s="251"/>
      <c r="GSJ39" s="257"/>
      <c r="GSK39" s="246"/>
      <c r="GSL39" s="247"/>
      <c r="GSM39" s="248"/>
      <c r="GSN39" s="249"/>
      <c r="GSO39" s="250"/>
      <c r="GSP39" s="251"/>
      <c r="GSQ39" s="257"/>
      <c r="GSR39" s="246"/>
      <c r="GSS39" s="247"/>
      <c r="GST39" s="248"/>
      <c r="GSU39" s="249"/>
      <c r="GSV39" s="250"/>
      <c r="GSW39" s="251"/>
      <c r="GSX39" s="257"/>
      <c r="GSY39" s="246"/>
      <c r="GSZ39" s="247"/>
      <c r="GTA39" s="248"/>
      <c r="GTB39" s="249"/>
      <c r="GTC39" s="250"/>
      <c r="GTD39" s="251"/>
      <c r="GTE39" s="257"/>
      <c r="GTF39" s="246"/>
      <c r="GTG39" s="247"/>
      <c r="GTH39" s="248"/>
      <c r="GTI39" s="249"/>
      <c r="GTJ39" s="250"/>
      <c r="GTK39" s="251"/>
      <c r="GTL39" s="257"/>
      <c r="GTM39" s="246"/>
      <c r="GTN39" s="247"/>
      <c r="GTO39" s="248"/>
      <c r="GTP39" s="249"/>
      <c r="GTQ39" s="250"/>
      <c r="GTR39" s="251"/>
      <c r="GTS39" s="257"/>
      <c r="GTT39" s="246"/>
      <c r="GTU39" s="247"/>
      <c r="GTV39" s="248"/>
      <c r="GTW39" s="249"/>
      <c r="GTX39" s="250"/>
      <c r="GTY39" s="251"/>
      <c r="GTZ39" s="257"/>
      <c r="GUA39" s="246"/>
      <c r="GUB39" s="247"/>
      <c r="GUC39" s="248"/>
      <c r="GUD39" s="249"/>
      <c r="GUE39" s="250"/>
      <c r="GUF39" s="251"/>
      <c r="GUG39" s="257"/>
      <c r="GUH39" s="246"/>
      <c r="GUI39" s="247"/>
      <c r="GUJ39" s="248"/>
      <c r="GUK39" s="249"/>
      <c r="GUL39" s="250"/>
      <c r="GUM39" s="251"/>
      <c r="GUN39" s="257"/>
      <c r="GUO39" s="246"/>
      <c r="GUP39" s="247"/>
      <c r="GUQ39" s="248"/>
      <c r="GUR39" s="249"/>
      <c r="GUS39" s="250"/>
      <c r="GUT39" s="251"/>
      <c r="GUU39" s="257"/>
      <c r="GUV39" s="246"/>
      <c r="GUW39" s="247"/>
      <c r="GUX39" s="248"/>
      <c r="GUY39" s="249"/>
      <c r="GUZ39" s="250"/>
      <c r="GVA39" s="251"/>
      <c r="GVB39" s="257"/>
      <c r="GVC39" s="246"/>
      <c r="GVD39" s="247"/>
      <c r="GVE39" s="248"/>
      <c r="GVF39" s="249"/>
      <c r="GVG39" s="250"/>
      <c r="GVH39" s="251"/>
      <c r="GVI39" s="257"/>
      <c r="GVJ39" s="246"/>
      <c r="GVK39" s="247"/>
      <c r="GVL39" s="248"/>
      <c r="GVM39" s="249"/>
      <c r="GVN39" s="250"/>
      <c r="GVO39" s="251"/>
      <c r="GVP39" s="257"/>
      <c r="GVQ39" s="246"/>
      <c r="GVR39" s="247"/>
      <c r="GVS39" s="248"/>
      <c r="GVT39" s="249"/>
      <c r="GVU39" s="250"/>
      <c r="GVV39" s="251"/>
      <c r="GVW39" s="257"/>
      <c r="GVX39" s="246"/>
      <c r="GVY39" s="247"/>
      <c r="GVZ39" s="248"/>
      <c r="GWA39" s="249"/>
      <c r="GWB39" s="250"/>
      <c r="GWC39" s="251"/>
      <c r="GWD39" s="257"/>
      <c r="GWE39" s="246"/>
      <c r="GWF39" s="247"/>
      <c r="GWG39" s="248"/>
      <c r="GWH39" s="249"/>
      <c r="GWI39" s="250"/>
      <c r="GWJ39" s="251"/>
      <c r="GWK39" s="257"/>
      <c r="GWL39" s="246"/>
      <c r="GWM39" s="247"/>
      <c r="GWN39" s="248"/>
      <c r="GWO39" s="249"/>
      <c r="GWP39" s="250"/>
      <c r="GWQ39" s="251"/>
      <c r="GWR39" s="257"/>
      <c r="GWS39" s="246"/>
      <c r="GWT39" s="247"/>
      <c r="GWU39" s="248"/>
      <c r="GWV39" s="249"/>
      <c r="GWW39" s="250"/>
      <c r="GWX39" s="251"/>
      <c r="GWY39" s="257"/>
      <c r="GWZ39" s="246"/>
      <c r="GXA39" s="247"/>
      <c r="GXB39" s="248"/>
      <c r="GXC39" s="249"/>
      <c r="GXD39" s="250"/>
      <c r="GXE39" s="251"/>
      <c r="GXF39" s="257"/>
      <c r="GXG39" s="246"/>
      <c r="GXH39" s="247"/>
      <c r="GXI39" s="248"/>
      <c r="GXJ39" s="249"/>
      <c r="GXK39" s="250"/>
      <c r="GXL39" s="251"/>
      <c r="GXM39" s="257"/>
      <c r="GXN39" s="246"/>
      <c r="GXO39" s="247"/>
      <c r="GXP39" s="248"/>
      <c r="GXQ39" s="249"/>
      <c r="GXR39" s="250"/>
      <c r="GXS39" s="251"/>
      <c r="GXT39" s="257"/>
      <c r="GXU39" s="246"/>
      <c r="GXV39" s="247"/>
      <c r="GXW39" s="248"/>
      <c r="GXX39" s="249"/>
      <c r="GXY39" s="250"/>
      <c r="GXZ39" s="251"/>
      <c r="GYA39" s="257"/>
      <c r="GYB39" s="246"/>
      <c r="GYC39" s="247"/>
      <c r="GYD39" s="248"/>
      <c r="GYE39" s="249"/>
      <c r="GYF39" s="250"/>
      <c r="GYG39" s="251"/>
      <c r="GYH39" s="257"/>
      <c r="GYI39" s="246"/>
      <c r="GYJ39" s="247"/>
      <c r="GYK39" s="248"/>
      <c r="GYL39" s="249"/>
      <c r="GYM39" s="250"/>
      <c r="GYN39" s="251"/>
      <c r="GYO39" s="257"/>
      <c r="GYP39" s="246"/>
      <c r="GYQ39" s="247"/>
      <c r="GYR39" s="248"/>
      <c r="GYS39" s="249"/>
      <c r="GYT39" s="250"/>
      <c r="GYU39" s="251"/>
      <c r="GYV39" s="257"/>
      <c r="GYW39" s="246"/>
      <c r="GYX39" s="247"/>
      <c r="GYY39" s="248"/>
      <c r="GYZ39" s="249"/>
      <c r="GZA39" s="250"/>
      <c r="GZB39" s="251"/>
      <c r="GZC39" s="257"/>
      <c r="GZD39" s="246"/>
      <c r="GZE39" s="247"/>
      <c r="GZF39" s="248"/>
      <c r="GZG39" s="249"/>
      <c r="GZH39" s="250"/>
      <c r="GZI39" s="251"/>
      <c r="GZJ39" s="257"/>
      <c r="GZK39" s="246"/>
      <c r="GZL39" s="247"/>
      <c r="GZM39" s="248"/>
      <c r="GZN39" s="249"/>
      <c r="GZO39" s="250"/>
      <c r="GZP39" s="251"/>
      <c r="GZQ39" s="257"/>
      <c r="GZR39" s="246"/>
      <c r="GZS39" s="247"/>
      <c r="GZT39" s="248"/>
      <c r="GZU39" s="249"/>
      <c r="GZV39" s="250"/>
      <c r="GZW39" s="251"/>
      <c r="GZX39" s="257"/>
      <c r="GZY39" s="246"/>
      <c r="GZZ39" s="247"/>
      <c r="HAA39" s="248"/>
      <c r="HAB39" s="249"/>
      <c r="HAC39" s="250"/>
      <c r="HAD39" s="251"/>
      <c r="HAE39" s="257"/>
      <c r="HAF39" s="246"/>
      <c r="HAG39" s="247"/>
      <c r="HAH39" s="248"/>
      <c r="HAI39" s="249"/>
      <c r="HAJ39" s="250"/>
      <c r="HAK39" s="251"/>
      <c r="HAL39" s="257"/>
      <c r="HAM39" s="246"/>
      <c r="HAN39" s="247"/>
      <c r="HAO39" s="248"/>
      <c r="HAP39" s="249"/>
      <c r="HAQ39" s="250"/>
      <c r="HAR39" s="251"/>
      <c r="HAS39" s="257"/>
      <c r="HAT39" s="246"/>
      <c r="HAU39" s="247"/>
      <c r="HAV39" s="248"/>
      <c r="HAW39" s="249"/>
      <c r="HAX39" s="250"/>
      <c r="HAY39" s="251"/>
      <c r="HAZ39" s="257"/>
      <c r="HBA39" s="246"/>
      <c r="HBB39" s="247"/>
      <c r="HBC39" s="248"/>
      <c r="HBD39" s="249"/>
      <c r="HBE39" s="250"/>
      <c r="HBF39" s="251"/>
      <c r="HBG39" s="257"/>
      <c r="HBH39" s="246"/>
      <c r="HBI39" s="247"/>
      <c r="HBJ39" s="248"/>
      <c r="HBK39" s="249"/>
      <c r="HBL39" s="250"/>
      <c r="HBM39" s="251"/>
      <c r="HBN39" s="257"/>
      <c r="HBO39" s="246"/>
      <c r="HBP39" s="247"/>
      <c r="HBQ39" s="248"/>
      <c r="HBR39" s="249"/>
      <c r="HBS39" s="250"/>
      <c r="HBT39" s="251"/>
      <c r="HBU39" s="257"/>
      <c r="HBV39" s="246"/>
      <c r="HBW39" s="247"/>
      <c r="HBX39" s="248"/>
      <c r="HBY39" s="249"/>
      <c r="HBZ39" s="250"/>
      <c r="HCA39" s="251"/>
      <c r="HCB39" s="257"/>
      <c r="HCC39" s="246"/>
      <c r="HCD39" s="247"/>
      <c r="HCE39" s="248"/>
      <c r="HCF39" s="249"/>
      <c r="HCG39" s="250"/>
      <c r="HCH39" s="251"/>
      <c r="HCI39" s="257"/>
      <c r="HCJ39" s="246"/>
      <c r="HCK39" s="247"/>
      <c r="HCL39" s="248"/>
      <c r="HCM39" s="249"/>
      <c r="HCN39" s="250"/>
      <c r="HCO39" s="251"/>
      <c r="HCP39" s="257"/>
      <c r="HCQ39" s="246"/>
      <c r="HCR39" s="247"/>
      <c r="HCS39" s="248"/>
      <c r="HCT39" s="249"/>
      <c r="HCU39" s="250"/>
      <c r="HCV39" s="251"/>
      <c r="HCW39" s="257"/>
      <c r="HCX39" s="246"/>
      <c r="HCY39" s="247"/>
      <c r="HCZ39" s="248"/>
      <c r="HDA39" s="249"/>
      <c r="HDB39" s="250"/>
      <c r="HDC39" s="251"/>
      <c r="HDD39" s="257"/>
      <c r="HDE39" s="246"/>
      <c r="HDF39" s="247"/>
      <c r="HDG39" s="248"/>
      <c r="HDH39" s="249"/>
      <c r="HDI39" s="250"/>
      <c r="HDJ39" s="251"/>
      <c r="HDK39" s="257"/>
      <c r="HDL39" s="246"/>
      <c r="HDM39" s="247"/>
      <c r="HDN39" s="248"/>
      <c r="HDO39" s="249"/>
      <c r="HDP39" s="250"/>
      <c r="HDQ39" s="251"/>
      <c r="HDR39" s="257"/>
      <c r="HDS39" s="246"/>
      <c r="HDT39" s="247"/>
      <c r="HDU39" s="248"/>
      <c r="HDV39" s="249"/>
      <c r="HDW39" s="250"/>
      <c r="HDX39" s="251"/>
      <c r="HDY39" s="257"/>
      <c r="HDZ39" s="246"/>
      <c r="HEA39" s="247"/>
      <c r="HEB39" s="248"/>
      <c r="HEC39" s="249"/>
      <c r="HED39" s="250"/>
      <c r="HEE39" s="251"/>
      <c r="HEF39" s="257"/>
      <c r="HEG39" s="246"/>
      <c r="HEH39" s="247"/>
      <c r="HEI39" s="248"/>
      <c r="HEJ39" s="249"/>
      <c r="HEK39" s="250"/>
      <c r="HEL39" s="251"/>
      <c r="HEM39" s="257"/>
      <c r="HEN39" s="246"/>
      <c r="HEO39" s="247"/>
      <c r="HEP39" s="248"/>
      <c r="HEQ39" s="249"/>
      <c r="HER39" s="250"/>
      <c r="HES39" s="251"/>
      <c r="HET39" s="257"/>
      <c r="HEU39" s="246"/>
      <c r="HEV39" s="247"/>
      <c r="HEW39" s="248"/>
      <c r="HEX39" s="249"/>
      <c r="HEY39" s="250"/>
      <c r="HEZ39" s="251"/>
      <c r="HFA39" s="257"/>
      <c r="HFB39" s="246"/>
      <c r="HFC39" s="247"/>
      <c r="HFD39" s="248"/>
      <c r="HFE39" s="249"/>
      <c r="HFF39" s="250"/>
      <c r="HFG39" s="251"/>
      <c r="HFH39" s="257"/>
      <c r="HFI39" s="246"/>
      <c r="HFJ39" s="247"/>
      <c r="HFK39" s="248"/>
      <c r="HFL39" s="249"/>
      <c r="HFM39" s="250"/>
      <c r="HFN39" s="251"/>
      <c r="HFO39" s="257"/>
      <c r="HFP39" s="246"/>
      <c r="HFQ39" s="247"/>
      <c r="HFR39" s="248"/>
      <c r="HFS39" s="249"/>
      <c r="HFT39" s="250"/>
      <c r="HFU39" s="251"/>
      <c r="HFV39" s="257"/>
      <c r="HFW39" s="246"/>
      <c r="HFX39" s="247"/>
      <c r="HFY39" s="248"/>
      <c r="HFZ39" s="249"/>
      <c r="HGA39" s="250"/>
      <c r="HGB39" s="251"/>
      <c r="HGC39" s="257"/>
      <c r="HGD39" s="246"/>
      <c r="HGE39" s="247"/>
      <c r="HGF39" s="248"/>
      <c r="HGG39" s="249"/>
      <c r="HGH39" s="250"/>
      <c r="HGI39" s="251"/>
      <c r="HGJ39" s="257"/>
      <c r="HGK39" s="246"/>
      <c r="HGL39" s="247"/>
      <c r="HGM39" s="248"/>
      <c r="HGN39" s="249"/>
      <c r="HGO39" s="250"/>
      <c r="HGP39" s="251"/>
      <c r="HGQ39" s="257"/>
      <c r="HGR39" s="246"/>
      <c r="HGS39" s="247"/>
      <c r="HGT39" s="248"/>
      <c r="HGU39" s="249"/>
      <c r="HGV39" s="250"/>
      <c r="HGW39" s="251"/>
      <c r="HGX39" s="257"/>
      <c r="HGY39" s="246"/>
      <c r="HGZ39" s="247"/>
      <c r="HHA39" s="248"/>
      <c r="HHB39" s="249"/>
      <c r="HHC39" s="250"/>
      <c r="HHD39" s="251"/>
      <c r="HHE39" s="257"/>
      <c r="HHF39" s="246"/>
      <c r="HHG39" s="247"/>
      <c r="HHH39" s="248"/>
      <c r="HHI39" s="249"/>
      <c r="HHJ39" s="250"/>
      <c r="HHK39" s="251"/>
      <c r="HHL39" s="257"/>
      <c r="HHM39" s="246"/>
      <c r="HHN39" s="247"/>
      <c r="HHO39" s="248"/>
      <c r="HHP39" s="249"/>
      <c r="HHQ39" s="250"/>
      <c r="HHR39" s="251"/>
      <c r="HHS39" s="257"/>
      <c r="HHT39" s="246"/>
      <c r="HHU39" s="247"/>
      <c r="HHV39" s="248"/>
      <c r="HHW39" s="249"/>
      <c r="HHX39" s="250"/>
      <c r="HHY39" s="251"/>
      <c r="HHZ39" s="257"/>
      <c r="HIA39" s="246"/>
      <c r="HIB39" s="247"/>
      <c r="HIC39" s="248"/>
      <c r="HID39" s="249"/>
      <c r="HIE39" s="250"/>
      <c r="HIF39" s="251"/>
      <c r="HIG39" s="257"/>
      <c r="HIH39" s="246"/>
      <c r="HII39" s="247"/>
      <c r="HIJ39" s="248"/>
      <c r="HIK39" s="249"/>
      <c r="HIL39" s="250"/>
      <c r="HIM39" s="251"/>
      <c r="HIN39" s="257"/>
      <c r="HIO39" s="246"/>
      <c r="HIP39" s="247"/>
      <c r="HIQ39" s="248"/>
      <c r="HIR39" s="249"/>
      <c r="HIS39" s="250"/>
      <c r="HIT39" s="251"/>
      <c r="HIU39" s="257"/>
      <c r="HIV39" s="246"/>
      <c r="HIW39" s="247"/>
      <c r="HIX39" s="248"/>
      <c r="HIY39" s="249"/>
      <c r="HIZ39" s="250"/>
      <c r="HJA39" s="251"/>
      <c r="HJB39" s="257"/>
      <c r="HJC39" s="246"/>
      <c r="HJD39" s="247"/>
      <c r="HJE39" s="248"/>
      <c r="HJF39" s="249"/>
      <c r="HJG39" s="250"/>
      <c r="HJH39" s="251"/>
      <c r="HJI39" s="257"/>
      <c r="HJJ39" s="246"/>
      <c r="HJK39" s="247"/>
      <c r="HJL39" s="248"/>
      <c r="HJM39" s="249"/>
      <c r="HJN39" s="250"/>
      <c r="HJO39" s="251"/>
      <c r="HJP39" s="257"/>
      <c r="HJQ39" s="246"/>
      <c r="HJR39" s="247"/>
      <c r="HJS39" s="248"/>
      <c r="HJT39" s="249"/>
      <c r="HJU39" s="250"/>
      <c r="HJV39" s="251"/>
      <c r="HJW39" s="257"/>
      <c r="HJX39" s="246"/>
      <c r="HJY39" s="247"/>
      <c r="HJZ39" s="248"/>
      <c r="HKA39" s="249"/>
      <c r="HKB39" s="250"/>
      <c r="HKC39" s="251"/>
      <c r="HKD39" s="257"/>
      <c r="HKE39" s="246"/>
      <c r="HKF39" s="247"/>
      <c r="HKG39" s="248"/>
      <c r="HKH39" s="249"/>
      <c r="HKI39" s="250"/>
      <c r="HKJ39" s="251"/>
      <c r="HKK39" s="257"/>
      <c r="HKL39" s="246"/>
      <c r="HKM39" s="247"/>
      <c r="HKN39" s="248"/>
      <c r="HKO39" s="249"/>
      <c r="HKP39" s="250"/>
      <c r="HKQ39" s="251"/>
      <c r="HKR39" s="257"/>
      <c r="HKS39" s="246"/>
      <c r="HKT39" s="247"/>
      <c r="HKU39" s="248"/>
      <c r="HKV39" s="249"/>
      <c r="HKW39" s="250"/>
      <c r="HKX39" s="251"/>
      <c r="HKY39" s="257"/>
      <c r="HKZ39" s="246"/>
      <c r="HLA39" s="247"/>
      <c r="HLB39" s="248"/>
      <c r="HLC39" s="249"/>
      <c r="HLD39" s="250"/>
      <c r="HLE39" s="251"/>
      <c r="HLF39" s="257"/>
      <c r="HLG39" s="246"/>
      <c r="HLH39" s="247"/>
      <c r="HLI39" s="248"/>
      <c r="HLJ39" s="249"/>
      <c r="HLK39" s="250"/>
      <c r="HLL39" s="251"/>
      <c r="HLM39" s="257"/>
      <c r="HLN39" s="246"/>
      <c r="HLO39" s="247"/>
      <c r="HLP39" s="248"/>
      <c r="HLQ39" s="249"/>
      <c r="HLR39" s="250"/>
      <c r="HLS39" s="251"/>
      <c r="HLT39" s="257"/>
      <c r="HLU39" s="246"/>
      <c r="HLV39" s="247"/>
      <c r="HLW39" s="248"/>
      <c r="HLX39" s="249"/>
      <c r="HLY39" s="250"/>
      <c r="HLZ39" s="251"/>
      <c r="HMA39" s="257"/>
      <c r="HMB39" s="246"/>
      <c r="HMC39" s="247"/>
      <c r="HMD39" s="248"/>
      <c r="HME39" s="249"/>
      <c r="HMF39" s="250"/>
      <c r="HMG39" s="251"/>
      <c r="HMH39" s="257"/>
      <c r="HMI39" s="246"/>
      <c r="HMJ39" s="247"/>
      <c r="HMK39" s="248"/>
      <c r="HML39" s="249"/>
      <c r="HMM39" s="250"/>
      <c r="HMN39" s="251"/>
      <c r="HMO39" s="257"/>
      <c r="HMP39" s="246"/>
      <c r="HMQ39" s="247"/>
      <c r="HMR39" s="248"/>
      <c r="HMS39" s="249"/>
      <c r="HMT39" s="250"/>
      <c r="HMU39" s="251"/>
      <c r="HMV39" s="257"/>
      <c r="HMW39" s="246"/>
      <c r="HMX39" s="247"/>
      <c r="HMY39" s="248"/>
      <c r="HMZ39" s="249"/>
      <c r="HNA39" s="250"/>
      <c r="HNB39" s="251"/>
      <c r="HNC39" s="257"/>
      <c r="HND39" s="246"/>
      <c r="HNE39" s="247"/>
      <c r="HNF39" s="248"/>
      <c r="HNG39" s="249"/>
      <c r="HNH39" s="250"/>
      <c r="HNI39" s="251"/>
      <c r="HNJ39" s="257"/>
      <c r="HNK39" s="246"/>
      <c r="HNL39" s="247"/>
      <c r="HNM39" s="248"/>
      <c r="HNN39" s="249"/>
      <c r="HNO39" s="250"/>
      <c r="HNP39" s="251"/>
      <c r="HNQ39" s="257"/>
      <c r="HNR39" s="246"/>
      <c r="HNS39" s="247"/>
      <c r="HNT39" s="248"/>
      <c r="HNU39" s="249"/>
      <c r="HNV39" s="250"/>
      <c r="HNW39" s="251"/>
      <c r="HNX39" s="257"/>
      <c r="HNY39" s="246"/>
      <c r="HNZ39" s="247"/>
      <c r="HOA39" s="248"/>
      <c r="HOB39" s="249"/>
      <c r="HOC39" s="250"/>
      <c r="HOD39" s="251"/>
      <c r="HOE39" s="257"/>
      <c r="HOF39" s="246"/>
      <c r="HOG39" s="247"/>
      <c r="HOH39" s="248"/>
      <c r="HOI39" s="249"/>
      <c r="HOJ39" s="250"/>
      <c r="HOK39" s="251"/>
      <c r="HOL39" s="257"/>
      <c r="HOM39" s="246"/>
      <c r="HON39" s="247"/>
      <c r="HOO39" s="248"/>
      <c r="HOP39" s="249"/>
      <c r="HOQ39" s="250"/>
      <c r="HOR39" s="251"/>
      <c r="HOS39" s="257"/>
      <c r="HOT39" s="246"/>
      <c r="HOU39" s="247"/>
      <c r="HOV39" s="248"/>
      <c r="HOW39" s="249"/>
      <c r="HOX39" s="250"/>
      <c r="HOY39" s="251"/>
      <c r="HOZ39" s="257"/>
      <c r="HPA39" s="246"/>
      <c r="HPB39" s="247"/>
      <c r="HPC39" s="248"/>
      <c r="HPD39" s="249"/>
      <c r="HPE39" s="250"/>
      <c r="HPF39" s="251"/>
      <c r="HPG39" s="257"/>
      <c r="HPH39" s="246"/>
      <c r="HPI39" s="247"/>
      <c r="HPJ39" s="248"/>
      <c r="HPK39" s="249"/>
      <c r="HPL39" s="250"/>
      <c r="HPM39" s="251"/>
      <c r="HPN39" s="257"/>
      <c r="HPO39" s="246"/>
      <c r="HPP39" s="247"/>
      <c r="HPQ39" s="248"/>
      <c r="HPR39" s="249"/>
      <c r="HPS39" s="250"/>
      <c r="HPT39" s="251"/>
      <c r="HPU39" s="257"/>
      <c r="HPV39" s="246"/>
      <c r="HPW39" s="247"/>
      <c r="HPX39" s="248"/>
      <c r="HPY39" s="249"/>
      <c r="HPZ39" s="250"/>
      <c r="HQA39" s="251"/>
      <c r="HQB39" s="257"/>
      <c r="HQC39" s="246"/>
      <c r="HQD39" s="247"/>
      <c r="HQE39" s="248"/>
      <c r="HQF39" s="249"/>
      <c r="HQG39" s="250"/>
      <c r="HQH39" s="251"/>
      <c r="HQI39" s="257"/>
      <c r="HQJ39" s="246"/>
      <c r="HQK39" s="247"/>
      <c r="HQL39" s="248"/>
      <c r="HQM39" s="249"/>
      <c r="HQN39" s="250"/>
      <c r="HQO39" s="251"/>
      <c r="HQP39" s="257"/>
      <c r="HQQ39" s="246"/>
      <c r="HQR39" s="247"/>
      <c r="HQS39" s="248"/>
      <c r="HQT39" s="249"/>
      <c r="HQU39" s="250"/>
      <c r="HQV39" s="251"/>
      <c r="HQW39" s="257"/>
      <c r="HQX39" s="246"/>
      <c r="HQY39" s="247"/>
      <c r="HQZ39" s="248"/>
      <c r="HRA39" s="249"/>
      <c r="HRB39" s="250"/>
      <c r="HRC39" s="251"/>
      <c r="HRD39" s="257"/>
      <c r="HRE39" s="246"/>
      <c r="HRF39" s="247"/>
      <c r="HRG39" s="248"/>
      <c r="HRH39" s="249"/>
      <c r="HRI39" s="250"/>
      <c r="HRJ39" s="251"/>
      <c r="HRK39" s="257"/>
      <c r="HRL39" s="246"/>
      <c r="HRM39" s="247"/>
      <c r="HRN39" s="248"/>
      <c r="HRO39" s="249"/>
      <c r="HRP39" s="250"/>
      <c r="HRQ39" s="251"/>
      <c r="HRR39" s="257"/>
      <c r="HRS39" s="246"/>
      <c r="HRT39" s="247"/>
      <c r="HRU39" s="248"/>
      <c r="HRV39" s="249"/>
      <c r="HRW39" s="250"/>
      <c r="HRX39" s="251"/>
      <c r="HRY39" s="257"/>
      <c r="HRZ39" s="246"/>
      <c r="HSA39" s="247"/>
      <c r="HSB39" s="248"/>
      <c r="HSC39" s="249"/>
      <c r="HSD39" s="250"/>
      <c r="HSE39" s="251"/>
      <c r="HSF39" s="257"/>
      <c r="HSG39" s="246"/>
      <c r="HSH39" s="247"/>
      <c r="HSI39" s="248"/>
      <c r="HSJ39" s="249"/>
      <c r="HSK39" s="250"/>
      <c r="HSL39" s="251"/>
      <c r="HSM39" s="257"/>
      <c r="HSN39" s="246"/>
      <c r="HSO39" s="247"/>
      <c r="HSP39" s="248"/>
      <c r="HSQ39" s="249"/>
      <c r="HSR39" s="250"/>
      <c r="HSS39" s="251"/>
      <c r="HST39" s="257"/>
      <c r="HSU39" s="246"/>
      <c r="HSV39" s="247"/>
      <c r="HSW39" s="248"/>
      <c r="HSX39" s="249"/>
      <c r="HSY39" s="250"/>
      <c r="HSZ39" s="251"/>
      <c r="HTA39" s="257"/>
      <c r="HTB39" s="246"/>
      <c r="HTC39" s="247"/>
      <c r="HTD39" s="248"/>
      <c r="HTE39" s="249"/>
      <c r="HTF39" s="250"/>
      <c r="HTG39" s="251"/>
      <c r="HTH39" s="257"/>
      <c r="HTI39" s="246"/>
      <c r="HTJ39" s="247"/>
      <c r="HTK39" s="248"/>
      <c r="HTL39" s="249"/>
      <c r="HTM39" s="250"/>
      <c r="HTN39" s="251"/>
      <c r="HTO39" s="257"/>
      <c r="HTP39" s="246"/>
      <c r="HTQ39" s="247"/>
      <c r="HTR39" s="248"/>
      <c r="HTS39" s="249"/>
      <c r="HTT39" s="250"/>
      <c r="HTU39" s="251"/>
      <c r="HTV39" s="257"/>
      <c r="HTW39" s="246"/>
      <c r="HTX39" s="247"/>
      <c r="HTY39" s="248"/>
      <c r="HTZ39" s="249"/>
      <c r="HUA39" s="250"/>
      <c r="HUB39" s="251"/>
      <c r="HUC39" s="257"/>
      <c r="HUD39" s="246"/>
      <c r="HUE39" s="247"/>
      <c r="HUF39" s="248"/>
      <c r="HUG39" s="249"/>
      <c r="HUH39" s="250"/>
      <c r="HUI39" s="251"/>
      <c r="HUJ39" s="257"/>
      <c r="HUK39" s="246"/>
      <c r="HUL39" s="247"/>
      <c r="HUM39" s="248"/>
      <c r="HUN39" s="249"/>
      <c r="HUO39" s="250"/>
      <c r="HUP39" s="251"/>
      <c r="HUQ39" s="257"/>
      <c r="HUR39" s="246"/>
      <c r="HUS39" s="247"/>
      <c r="HUT39" s="248"/>
      <c r="HUU39" s="249"/>
      <c r="HUV39" s="250"/>
      <c r="HUW39" s="251"/>
      <c r="HUX39" s="257"/>
      <c r="HUY39" s="246"/>
      <c r="HUZ39" s="247"/>
      <c r="HVA39" s="248"/>
      <c r="HVB39" s="249"/>
      <c r="HVC39" s="250"/>
      <c r="HVD39" s="251"/>
      <c r="HVE39" s="257"/>
      <c r="HVF39" s="246"/>
      <c r="HVG39" s="247"/>
      <c r="HVH39" s="248"/>
      <c r="HVI39" s="249"/>
      <c r="HVJ39" s="250"/>
      <c r="HVK39" s="251"/>
      <c r="HVL39" s="257"/>
      <c r="HVM39" s="246"/>
      <c r="HVN39" s="247"/>
      <c r="HVO39" s="248"/>
      <c r="HVP39" s="249"/>
      <c r="HVQ39" s="250"/>
      <c r="HVR39" s="251"/>
      <c r="HVS39" s="257"/>
      <c r="HVT39" s="246"/>
      <c r="HVU39" s="247"/>
      <c r="HVV39" s="248"/>
      <c r="HVW39" s="249"/>
      <c r="HVX39" s="250"/>
      <c r="HVY39" s="251"/>
      <c r="HVZ39" s="257"/>
      <c r="HWA39" s="246"/>
      <c r="HWB39" s="247"/>
      <c r="HWC39" s="248"/>
      <c r="HWD39" s="249"/>
      <c r="HWE39" s="250"/>
      <c r="HWF39" s="251"/>
      <c r="HWG39" s="257"/>
      <c r="HWH39" s="246"/>
      <c r="HWI39" s="247"/>
      <c r="HWJ39" s="248"/>
      <c r="HWK39" s="249"/>
      <c r="HWL39" s="250"/>
      <c r="HWM39" s="251"/>
      <c r="HWN39" s="257"/>
      <c r="HWO39" s="246"/>
      <c r="HWP39" s="247"/>
      <c r="HWQ39" s="248"/>
      <c r="HWR39" s="249"/>
      <c r="HWS39" s="250"/>
      <c r="HWT39" s="251"/>
      <c r="HWU39" s="257"/>
      <c r="HWV39" s="246"/>
      <c r="HWW39" s="247"/>
      <c r="HWX39" s="248"/>
      <c r="HWY39" s="249"/>
      <c r="HWZ39" s="250"/>
      <c r="HXA39" s="251"/>
      <c r="HXB39" s="257"/>
      <c r="HXC39" s="246"/>
      <c r="HXD39" s="247"/>
      <c r="HXE39" s="248"/>
      <c r="HXF39" s="249"/>
      <c r="HXG39" s="250"/>
      <c r="HXH39" s="251"/>
      <c r="HXI39" s="257"/>
      <c r="HXJ39" s="246"/>
      <c r="HXK39" s="247"/>
      <c r="HXL39" s="248"/>
      <c r="HXM39" s="249"/>
      <c r="HXN39" s="250"/>
      <c r="HXO39" s="251"/>
      <c r="HXP39" s="257"/>
      <c r="HXQ39" s="246"/>
      <c r="HXR39" s="247"/>
      <c r="HXS39" s="248"/>
      <c r="HXT39" s="249"/>
      <c r="HXU39" s="250"/>
      <c r="HXV39" s="251"/>
      <c r="HXW39" s="257"/>
      <c r="HXX39" s="246"/>
      <c r="HXY39" s="247"/>
      <c r="HXZ39" s="248"/>
      <c r="HYA39" s="249"/>
      <c r="HYB39" s="250"/>
      <c r="HYC39" s="251"/>
      <c r="HYD39" s="257"/>
      <c r="HYE39" s="246"/>
      <c r="HYF39" s="247"/>
      <c r="HYG39" s="248"/>
      <c r="HYH39" s="249"/>
      <c r="HYI39" s="250"/>
      <c r="HYJ39" s="251"/>
      <c r="HYK39" s="257"/>
      <c r="HYL39" s="246"/>
      <c r="HYM39" s="247"/>
      <c r="HYN39" s="248"/>
      <c r="HYO39" s="249"/>
      <c r="HYP39" s="250"/>
      <c r="HYQ39" s="251"/>
      <c r="HYR39" s="257"/>
      <c r="HYS39" s="246"/>
      <c r="HYT39" s="247"/>
      <c r="HYU39" s="248"/>
      <c r="HYV39" s="249"/>
      <c r="HYW39" s="250"/>
      <c r="HYX39" s="251"/>
      <c r="HYY39" s="257"/>
      <c r="HYZ39" s="246"/>
      <c r="HZA39" s="247"/>
      <c r="HZB39" s="248"/>
      <c r="HZC39" s="249"/>
      <c r="HZD39" s="250"/>
      <c r="HZE39" s="251"/>
      <c r="HZF39" s="257"/>
      <c r="HZG39" s="246"/>
      <c r="HZH39" s="247"/>
      <c r="HZI39" s="248"/>
      <c r="HZJ39" s="249"/>
      <c r="HZK39" s="250"/>
      <c r="HZL39" s="251"/>
      <c r="HZM39" s="257"/>
      <c r="HZN39" s="246"/>
      <c r="HZO39" s="247"/>
      <c r="HZP39" s="248"/>
      <c r="HZQ39" s="249"/>
      <c r="HZR39" s="250"/>
      <c r="HZS39" s="251"/>
      <c r="HZT39" s="257"/>
      <c r="HZU39" s="246"/>
      <c r="HZV39" s="247"/>
      <c r="HZW39" s="248"/>
      <c r="HZX39" s="249"/>
      <c r="HZY39" s="250"/>
      <c r="HZZ39" s="251"/>
      <c r="IAA39" s="257"/>
      <c r="IAB39" s="246"/>
      <c r="IAC39" s="247"/>
      <c r="IAD39" s="248"/>
      <c r="IAE39" s="249"/>
      <c r="IAF39" s="250"/>
      <c r="IAG39" s="251"/>
      <c r="IAH39" s="257"/>
      <c r="IAI39" s="246"/>
      <c r="IAJ39" s="247"/>
      <c r="IAK39" s="248"/>
      <c r="IAL39" s="249"/>
      <c r="IAM39" s="250"/>
      <c r="IAN39" s="251"/>
      <c r="IAO39" s="257"/>
      <c r="IAP39" s="246"/>
      <c r="IAQ39" s="247"/>
      <c r="IAR39" s="248"/>
      <c r="IAS39" s="249"/>
      <c r="IAT39" s="250"/>
      <c r="IAU39" s="251"/>
      <c r="IAV39" s="257"/>
      <c r="IAW39" s="246"/>
      <c r="IAX39" s="247"/>
      <c r="IAY39" s="248"/>
      <c r="IAZ39" s="249"/>
      <c r="IBA39" s="250"/>
      <c r="IBB39" s="251"/>
      <c r="IBC39" s="257"/>
      <c r="IBD39" s="246"/>
      <c r="IBE39" s="247"/>
      <c r="IBF39" s="248"/>
      <c r="IBG39" s="249"/>
      <c r="IBH39" s="250"/>
      <c r="IBI39" s="251"/>
      <c r="IBJ39" s="257"/>
      <c r="IBK39" s="246"/>
      <c r="IBL39" s="247"/>
      <c r="IBM39" s="248"/>
      <c r="IBN39" s="249"/>
      <c r="IBO39" s="250"/>
      <c r="IBP39" s="251"/>
      <c r="IBQ39" s="257"/>
      <c r="IBR39" s="246"/>
      <c r="IBS39" s="247"/>
      <c r="IBT39" s="248"/>
      <c r="IBU39" s="249"/>
      <c r="IBV39" s="250"/>
      <c r="IBW39" s="251"/>
      <c r="IBX39" s="257"/>
      <c r="IBY39" s="246"/>
      <c r="IBZ39" s="247"/>
      <c r="ICA39" s="248"/>
      <c r="ICB39" s="249"/>
      <c r="ICC39" s="250"/>
      <c r="ICD39" s="251"/>
      <c r="ICE39" s="257"/>
      <c r="ICF39" s="246"/>
      <c r="ICG39" s="247"/>
      <c r="ICH39" s="248"/>
      <c r="ICI39" s="249"/>
      <c r="ICJ39" s="250"/>
      <c r="ICK39" s="251"/>
      <c r="ICL39" s="257"/>
      <c r="ICM39" s="246"/>
      <c r="ICN39" s="247"/>
      <c r="ICO39" s="248"/>
      <c r="ICP39" s="249"/>
      <c r="ICQ39" s="250"/>
      <c r="ICR39" s="251"/>
      <c r="ICS39" s="257"/>
      <c r="ICT39" s="246"/>
      <c r="ICU39" s="247"/>
      <c r="ICV39" s="248"/>
      <c r="ICW39" s="249"/>
      <c r="ICX39" s="250"/>
      <c r="ICY39" s="251"/>
      <c r="ICZ39" s="257"/>
      <c r="IDA39" s="246"/>
      <c r="IDB39" s="247"/>
      <c r="IDC39" s="248"/>
      <c r="IDD39" s="249"/>
      <c r="IDE39" s="250"/>
      <c r="IDF39" s="251"/>
      <c r="IDG39" s="257"/>
      <c r="IDH39" s="246"/>
      <c r="IDI39" s="247"/>
      <c r="IDJ39" s="248"/>
      <c r="IDK39" s="249"/>
      <c r="IDL39" s="250"/>
      <c r="IDM39" s="251"/>
      <c r="IDN39" s="257"/>
      <c r="IDO39" s="246"/>
      <c r="IDP39" s="247"/>
      <c r="IDQ39" s="248"/>
      <c r="IDR39" s="249"/>
      <c r="IDS39" s="250"/>
      <c r="IDT39" s="251"/>
      <c r="IDU39" s="257"/>
      <c r="IDV39" s="246"/>
      <c r="IDW39" s="247"/>
      <c r="IDX39" s="248"/>
      <c r="IDY39" s="249"/>
      <c r="IDZ39" s="250"/>
      <c r="IEA39" s="251"/>
      <c r="IEB39" s="257"/>
      <c r="IEC39" s="246"/>
      <c r="IED39" s="247"/>
      <c r="IEE39" s="248"/>
      <c r="IEF39" s="249"/>
      <c r="IEG39" s="250"/>
      <c r="IEH39" s="251"/>
      <c r="IEI39" s="257"/>
      <c r="IEJ39" s="246"/>
      <c r="IEK39" s="247"/>
      <c r="IEL39" s="248"/>
      <c r="IEM39" s="249"/>
      <c r="IEN39" s="250"/>
      <c r="IEO39" s="251"/>
      <c r="IEP39" s="257"/>
      <c r="IEQ39" s="246"/>
      <c r="IER39" s="247"/>
      <c r="IES39" s="248"/>
      <c r="IET39" s="249"/>
      <c r="IEU39" s="250"/>
      <c r="IEV39" s="251"/>
      <c r="IEW39" s="257"/>
      <c r="IEX39" s="246"/>
      <c r="IEY39" s="247"/>
      <c r="IEZ39" s="248"/>
      <c r="IFA39" s="249"/>
      <c r="IFB39" s="250"/>
      <c r="IFC39" s="251"/>
      <c r="IFD39" s="257"/>
      <c r="IFE39" s="246"/>
      <c r="IFF39" s="247"/>
      <c r="IFG39" s="248"/>
      <c r="IFH39" s="249"/>
      <c r="IFI39" s="250"/>
      <c r="IFJ39" s="251"/>
      <c r="IFK39" s="257"/>
      <c r="IFL39" s="246"/>
      <c r="IFM39" s="247"/>
      <c r="IFN39" s="248"/>
      <c r="IFO39" s="249"/>
      <c r="IFP39" s="250"/>
      <c r="IFQ39" s="251"/>
      <c r="IFR39" s="257"/>
      <c r="IFS39" s="246"/>
      <c r="IFT39" s="247"/>
      <c r="IFU39" s="248"/>
      <c r="IFV39" s="249"/>
      <c r="IFW39" s="250"/>
      <c r="IFX39" s="251"/>
      <c r="IFY39" s="257"/>
      <c r="IFZ39" s="246"/>
      <c r="IGA39" s="247"/>
      <c r="IGB39" s="248"/>
      <c r="IGC39" s="249"/>
      <c r="IGD39" s="250"/>
      <c r="IGE39" s="251"/>
      <c r="IGF39" s="257"/>
      <c r="IGG39" s="246"/>
      <c r="IGH39" s="247"/>
      <c r="IGI39" s="248"/>
      <c r="IGJ39" s="249"/>
      <c r="IGK39" s="250"/>
      <c r="IGL39" s="251"/>
      <c r="IGM39" s="257"/>
      <c r="IGN39" s="246"/>
      <c r="IGO39" s="247"/>
      <c r="IGP39" s="248"/>
      <c r="IGQ39" s="249"/>
      <c r="IGR39" s="250"/>
      <c r="IGS39" s="251"/>
      <c r="IGT39" s="257"/>
      <c r="IGU39" s="246"/>
      <c r="IGV39" s="247"/>
      <c r="IGW39" s="248"/>
      <c r="IGX39" s="249"/>
      <c r="IGY39" s="250"/>
      <c r="IGZ39" s="251"/>
      <c r="IHA39" s="257"/>
      <c r="IHB39" s="246"/>
      <c r="IHC39" s="247"/>
      <c r="IHD39" s="248"/>
      <c r="IHE39" s="249"/>
      <c r="IHF39" s="250"/>
      <c r="IHG39" s="251"/>
      <c r="IHH39" s="257"/>
      <c r="IHI39" s="246"/>
      <c r="IHJ39" s="247"/>
      <c r="IHK39" s="248"/>
      <c r="IHL39" s="249"/>
      <c r="IHM39" s="250"/>
      <c r="IHN39" s="251"/>
      <c r="IHO39" s="257"/>
      <c r="IHP39" s="246"/>
      <c r="IHQ39" s="247"/>
      <c r="IHR39" s="248"/>
      <c r="IHS39" s="249"/>
      <c r="IHT39" s="250"/>
      <c r="IHU39" s="251"/>
      <c r="IHV39" s="257"/>
      <c r="IHW39" s="246"/>
      <c r="IHX39" s="247"/>
      <c r="IHY39" s="248"/>
      <c r="IHZ39" s="249"/>
      <c r="IIA39" s="250"/>
      <c r="IIB39" s="251"/>
      <c r="IIC39" s="257"/>
      <c r="IID39" s="246"/>
      <c r="IIE39" s="247"/>
      <c r="IIF39" s="248"/>
      <c r="IIG39" s="249"/>
      <c r="IIH39" s="250"/>
      <c r="III39" s="251"/>
      <c r="IIJ39" s="257"/>
      <c r="IIK39" s="246"/>
      <c r="IIL39" s="247"/>
      <c r="IIM39" s="248"/>
      <c r="IIN39" s="249"/>
      <c r="IIO39" s="250"/>
      <c r="IIP39" s="251"/>
      <c r="IIQ39" s="257"/>
      <c r="IIR39" s="246"/>
      <c r="IIS39" s="247"/>
      <c r="IIT39" s="248"/>
      <c r="IIU39" s="249"/>
      <c r="IIV39" s="250"/>
      <c r="IIW39" s="251"/>
      <c r="IIX39" s="257"/>
      <c r="IIY39" s="246"/>
      <c r="IIZ39" s="247"/>
      <c r="IJA39" s="248"/>
      <c r="IJB39" s="249"/>
      <c r="IJC39" s="250"/>
      <c r="IJD39" s="251"/>
      <c r="IJE39" s="257"/>
      <c r="IJF39" s="246"/>
      <c r="IJG39" s="247"/>
      <c r="IJH39" s="248"/>
      <c r="IJI39" s="249"/>
      <c r="IJJ39" s="250"/>
      <c r="IJK39" s="251"/>
      <c r="IJL39" s="257"/>
      <c r="IJM39" s="246"/>
      <c r="IJN39" s="247"/>
      <c r="IJO39" s="248"/>
      <c r="IJP39" s="249"/>
      <c r="IJQ39" s="250"/>
      <c r="IJR39" s="251"/>
      <c r="IJS39" s="257"/>
      <c r="IJT39" s="246"/>
      <c r="IJU39" s="247"/>
      <c r="IJV39" s="248"/>
      <c r="IJW39" s="249"/>
      <c r="IJX39" s="250"/>
      <c r="IJY39" s="251"/>
      <c r="IJZ39" s="257"/>
      <c r="IKA39" s="246"/>
      <c r="IKB39" s="247"/>
      <c r="IKC39" s="248"/>
      <c r="IKD39" s="249"/>
      <c r="IKE39" s="250"/>
      <c r="IKF39" s="251"/>
      <c r="IKG39" s="257"/>
      <c r="IKH39" s="246"/>
      <c r="IKI39" s="247"/>
      <c r="IKJ39" s="248"/>
      <c r="IKK39" s="249"/>
      <c r="IKL39" s="250"/>
      <c r="IKM39" s="251"/>
      <c r="IKN39" s="257"/>
      <c r="IKO39" s="246"/>
      <c r="IKP39" s="247"/>
      <c r="IKQ39" s="248"/>
      <c r="IKR39" s="249"/>
      <c r="IKS39" s="250"/>
      <c r="IKT39" s="251"/>
      <c r="IKU39" s="257"/>
      <c r="IKV39" s="246"/>
      <c r="IKW39" s="247"/>
      <c r="IKX39" s="248"/>
      <c r="IKY39" s="249"/>
      <c r="IKZ39" s="250"/>
      <c r="ILA39" s="251"/>
      <c r="ILB39" s="257"/>
      <c r="ILC39" s="246"/>
      <c r="ILD39" s="247"/>
      <c r="ILE39" s="248"/>
      <c r="ILF39" s="249"/>
      <c r="ILG39" s="250"/>
      <c r="ILH39" s="251"/>
      <c r="ILI39" s="257"/>
      <c r="ILJ39" s="246"/>
      <c r="ILK39" s="247"/>
      <c r="ILL39" s="248"/>
      <c r="ILM39" s="249"/>
      <c r="ILN39" s="250"/>
      <c r="ILO39" s="251"/>
      <c r="ILP39" s="257"/>
      <c r="ILQ39" s="246"/>
      <c r="ILR39" s="247"/>
      <c r="ILS39" s="248"/>
      <c r="ILT39" s="249"/>
      <c r="ILU39" s="250"/>
      <c r="ILV39" s="251"/>
      <c r="ILW39" s="257"/>
      <c r="ILX39" s="246"/>
      <c r="ILY39" s="247"/>
      <c r="ILZ39" s="248"/>
      <c r="IMA39" s="249"/>
      <c r="IMB39" s="250"/>
      <c r="IMC39" s="251"/>
      <c r="IMD39" s="257"/>
      <c r="IME39" s="246"/>
      <c r="IMF39" s="247"/>
      <c r="IMG39" s="248"/>
      <c r="IMH39" s="249"/>
      <c r="IMI39" s="250"/>
      <c r="IMJ39" s="251"/>
      <c r="IMK39" s="257"/>
      <c r="IML39" s="246"/>
      <c r="IMM39" s="247"/>
      <c r="IMN39" s="248"/>
      <c r="IMO39" s="249"/>
      <c r="IMP39" s="250"/>
      <c r="IMQ39" s="251"/>
      <c r="IMR39" s="257"/>
      <c r="IMS39" s="246"/>
      <c r="IMT39" s="247"/>
      <c r="IMU39" s="248"/>
      <c r="IMV39" s="249"/>
      <c r="IMW39" s="250"/>
      <c r="IMX39" s="251"/>
      <c r="IMY39" s="257"/>
      <c r="IMZ39" s="246"/>
      <c r="INA39" s="247"/>
      <c r="INB39" s="248"/>
      <c r="INC39" s="249"/>
      <c r="IND39" s="250"/>
      <c r="INE39" s="251"/>
      <c r="INF39" s="257"/>
      <c r="ING39" s="246"/>
      <c r="INH39" s="247"/>
      <c r="INI39" s="248"/>
      <c r="INJ39" s="249"/>
      <c r="INK39" s="250"/>
      <c r="INL39" s="251"/>
      <c r="INM39" s="257"/>
      <c r="INN39" s="246"/>
      <c r="INO39" s="247"/>
      <c r="INP39" s="248"/>
      <c r="INQ39" s="249"/>
      <c r="INR39" s="250"/>
      <c r="INS39" s="251"/>
      <c r="INT39" s="257"/>
      <c r="INU39" s="246"/>
      <c r="INV39" s="247"/>
      <c r="INW39" s="248"/>
      <c r="INX39" s="249"/>
      <c r="INY39" s="250"/>
      <c r="INZ39" s="251"/>
      <c r="IOA39" s="257"/>
      <c r="IOB39" s="246"/>
      <c r="IOC39" s="247"/>
      <c r="IOD39" s="248"/>
      <c r="IOE39" s="249"/>
      <c r="IOF39" s="250"/>
      <c r="IOG39" s="251"/>
      <c r="IOH39" s="257"/>
      <c r="IOI39" s="246"/>
      <c r="IOJ39" s="247"/>
      <c r="IOK39" s="248"/>
      <c r="IOL39" s="249"/>
      <c r="IOM39" s="250"/>
      <c r="ION39" s="251"/>
      <c r="IOO39" s="257"/>
      <c r="IOP39" s="246"/>
      <c r="IOQ39" s="247"/>
      <c r="IOR39" s="248"/>
      <c r="IOS39" s="249"/>
      <c r="IOT39" s="250"/>
      <c r="IOU39" s="251"/>
      <c r="IOV39" s="257"/>
      <c r="IOW39" s="246"/>
      <c r="IOX39" s="247"/>
      <c r="IOY39" s="248"/>
      <c r="IOZ39" s="249"/>
      <c r="IPA39" s="250"/>
      <c r="IPB39" s="251"/>
      <c r="IPC39" s="257"/>
      <c r="IPD39" s="246"/>
      <c r="IPE39" s="247"/>
      <c r="IPF39" s="248"/>
      <c r="IPG39" s="249"/>
      <c r="IPH39" s="250"/>
      <c r="IPI39" s="251"/>
      <c r="IPJ39" s="257"/>
      <c r="IPK39" s="246"/>
      <c r="IPL39" s="247"/>
      <c r="IPM39" s="248"/>
      <c r="IPN39" s="249"/>
      <c r="IPO39" s="250"/>
      <c r="IPP39" s="251"/>
      <c r="IPQ39" s="257"/>
      <c r="IPR39" s="246"/>
      <c r="IPS39" s="247"/>
      <c r="IPT39" s="248"/>
      <c r="IPU39" s="249"/>
      <c r="IPV39" s="250"/>
      <c r="IPW39" s="251"/>
      <c r="IPX39" s="257"/>
      <c r="IPY39" s="246"/>
      <c r="IPZ39" s="247"/>
      <c r="IQA39" s="248"/>
      <c r="IQB39" s="249"/>
      <c r="IQC39" s="250"/>
      <c r="IQD39" s="251"/>
      <c r="IQE39" s="257"/>
      <c r="IQF39" s="246"/>
      <c r="IQG39" s="247"/>
      <c r="IQH39" s="248"/>
      <c r="IQI39" s="249"/>
      <c r="IQJ39" s="250"/>
      <c r="IQK39" s="251"/>
      <c r="IQL39" s="257"/>
      <c r="IQM39" s="246"/>
      <c r="IQN39" s="247"/>
      <c r="IQO39" s="248"/>
      <c r="IQP39" s="249"/>
      <c r="IQQ39" s="250"/>
      <c r="IQR39" s="251"/>
      <c r="IQS39" s="257"/>
      <c r="IQT39" s="246"/>
      <c r="IQU39" s="247"/>
      <c r="IQV39" s="248"/>
      <c r="IQW39" s="249"/>
      <c r="IQX39" s="250"/>
      <c r="IQY39" s="251"/>
      <c r="IQZ39" s="257"/>
      <c r="IRA39" s="246"/>
      <c r="IRB39" s="247"/>
      <c r="IRC39" s="248"/>
      <c r="IRD39" s="249"/>
      <c r="IRE39" s="250"/>
      <c r="IRF39" s="251"/>
      <c r="IRG39" s="257"/>
      <c r="IRH39" s="246"/>
      <c r="IRI39" s="247"/>
      <c r="IRJ39" s="248"/>
      <c r="IRK39" s="249"/>
      <c r="IRL39" s="250"/>
      <c r="IRM39" s="251"/>
      <c r="IRN39" s="257"/>
      <c r="IRO39" s="246"/>
      <c r="IRP39" s="247"/>
      <c r="IRQ39" s="248"/>
      <c r="IRR39" s="249"/>
      <c r="IRS39" s="250"/>
      <c r="IRT39" s="251"/>
      <c r="IRU39" s="257"/>
      <c r="IRV39" s="246"/>
      <c r="IRW39" s="247"/>
      <c r="IRX39" s="248"/>
      <c r="IRY39" s="249"/>
      <c r="IRZ39" s="250"/>
      <c r="ISA39" s="251"/>
      <c r="ISB39" s="257"/>
      <c r="ISC39" s="246"/>
      <c r="ISD39" s="247"/>
      <c r="ISE39" s="248"/>
      <c r="ISF39" s="249"/>
      <c r="ISG39" s="250"/>
      <c r="ISH39" s="251"/>
      <c r="ISI39" s="257"/>
      <c r="ISJ39" s="246"/>
      <c r="ISK39" s="247"/>
      <c r="ISL39" s="248"/>
      <c r="ISM39" s="249"/>
      <c r="ISN39" s="250"/>
      <c r="ISO39" s="251"/>
      <c r="ISP39" s="257"/>
      <c r="ISQ39" s="246"/>
      <c r="ISR39" s="247"/>
      <c r="ISS39" s="248"/>
      <c r="IST39" s="249"/>
      <c r="ISU39" s="250"/>
      <c r="ISV39" s="251"/>
      <c r="ISW39" s="257"/>
      <c r="ISX39" s="246"/>
      <c r="ISY39" s="247"/>
      <c r="ISZ39" s="248"/>
      <c r="ITA39" s="249"/>
      <c r="ITB39" s="250"/>
      <c r="ITC39" s="251"/>
      <c r="ITD39" s="257"/>
      <c r="ITE39" s="246"/>
      <c r="ITF39" s="247"/>
      <c r="ITG39" s="248"/>
      <c r="ITH39" s="249"/>
      <c r="ITI39" s="250"/>
      <c r="ITJ39" s="251"/>
      <c r="ITK39" s="257"/>
      <c r="ITL39" s="246"/>
      <c r="ITM39" s="247"/>
      <c r="ITN39" s="248"/>
      <c r="ITO39" s="249"/>
      <c r="ITP39" s="250"/>
      <c r="ITQ39" s="251"/>
      <c r="ITR39" s="257"/>
      <c r="ITS39" s="246"/>
      <c r="ITT39" s="247"/>
      <c r="ITU39" s="248"/>
      <c r="ITV39" s="249"/>
      <c r="ITW39" s="250"/>
      <c r="ITX39" s="251"/>
      <c r="ITY39" s="257"/>
      <c r="ITZ39" s="246"/>
      <c r="IUA39" s="247"/>
      <c r="IUB39" s="248"/>
      <c r="IUC39" s="249"/>
      <c r="IUD39" s="250"/>
      <c r="IUE39" s="251"/>
      <c r="IUF39" s="257"/>
      <c r="IUG39" s="246"/>
      <c r="IUH39" s="247"/>
      <c r="IUI39" s="248"/>
      <c r="IUJ39" s="249"/>
      <c r="IUK39" s="250"/>
      <c r="IUL39" s="251"/>
      <c r="IUM39" s="257"/>
      <c r="IUN39" s="246"/>
      <c r="IUO39" s="247"/>
      <c r="IUP39" s="248"/>
      <c r="IUQ39" s="249"/>
      <c r="IUR39" s="250"/>
      <c r="IUS39" s="251"/>
      <c r="IUT39" s="257"/>
      <c r="IUU39" s="246"/>
      <c r="IUV39" s="247"/>
      <c r="IUW39" s="248"/>
      <c r="IUX39" s="249"/>
      <c r="IUY39" s="250"/>
      <c r="IUZ39" s="251"/>
      <c r="IVA39" s="257"/>
      <c r="IVB39" s="246"/>
      <c r="IVC39" s="247"/>
      <c r="IVD39" s="248"/>
      <c r="IVE39" s="249"/>
      <c r="IVF39" s="250"/>
      <c r="IVG39" s="251"/>
      <c r="IVH39" s="257"/>
      <c r="IVI39" s="246"/>
      <c r="IVJ39" s="247"/>
      <c r="IVK39" s="248"/>
      <c r="IVL39" s="249"/>
      <c r="IVM39" s="250"/>
      <c r="IVN39" s="251"/>
      <c r="IVO39" s="257"/>
      <c r="IVP39" s="246"/>
      <c r="IVQ39" s="247"/>
      <c r="IVR39" s="248"/>
      <c r="IVS39" s="249"/>
      <c r="IVT39" s="250"/>
      <c r="IVU39" s="251"/>
      <c r="IVV39" s="257"/>
      <c r="IVW39" s="246"/>
      <c r="IVX39" s="247"/>
      <c r="IVY39" s="248"/>
      <c r="IVZ39" s="249"/>
      <c r="IWA39" s="250"/>
      <c r="IWB39" s="251"/>
      <c r="IWC39" s="257"/>
      <c r="IWD39" s="246"/>
      <c r="IWE39" s="247"/>
      <c r="IWF39" s="248"/>
      <c r="IWG39" s="249"/>
      <c r="IWH39" s="250"/>
      <c r="IWI39" s="251"/>
      <c r="IWJ39" s="257"/>
      <c r="IWK39" s="246"/>
      <c r="IWL39" s="247"/>
      <c r="IWM39" s="248"/>
      <c r="IWN39" s="249"/>
      <c r="IWO39" s="250"/>
      <c r="IWP39" s="251"/>
      <c r="IWQ39" s="257"/>
      <c r="IWR39" s="246"/>
      <c r="IWS39" s="247"/>
      <c r="IWT39" s="248"/>
      <c r="IWU39" s="249"/>
      <c r="IWV39" s="250"/>
      <c r="IWW39" s="251"/>
      <c r="IWX39" s="257"/>
      <c r="IWY39" s="246"/>
      <c r="IWZ39" s="247"/>
      <c r="IXA39" s="248"/>
      <c r="IXB39" s="249"/>
      <c r="IXC39" s="250"/>
      <c r="IXD39" s="251"/>
      <c r="IXE39" s="257"/>
      <c r="IXF39" s="246"/>
      <c r="IXG39" s="247"/>
      <c r="IXH39" s="248"/>
      <c r="IXI39" s="249"/>
      <c r="IXJ39" s="250"/>
      <c r="IXK39" s="251"/>
      <c r="IXL39" s="257"/>
      <c r="IXM39" s="246"/>
      <c r="IXN39" s="247"/>
      <c r="IXO39" s="248"/>
      <c r="IXP39" s="249"/>
      <c r="IXQ39" s="250"/>
      <c r="IXR39" s="251"/>
      <c r="IXS39" s="257"/>
      <c r="IXT39" s="246"/>
      <c r="IXU39" s="247"/>
      <c r="IXV39" s="248"/>
      <c r="IXW39" s="249"/>
      <c r="IXX39" s="250"/>
      <c r="IXY39" s="251"/>
      <c r="IXZ39" s="257"/>
      <c r="IYA39" s="246"/>
      <c r="IYB39" s="247"/>
      <c r="IYC39" s="248"/>
      <c r="IYD39" s="249"/>
      <c r="IYE39" s="250"/>
      <c r="IYF39" s="251"/>
      <c r="IYG39" s="257"/>
      <c r="IYH39" s="246"/>
      <c r="IYI39" s="247"/>
      <c r="IYJ39" s="248"/>
      <c r="IYK39" s="249"/>
      <c r="IYL39" s="250"/>
      <c r="IYM39" s="251"/>
      <c r="IYN39" s="257"/>
      <c r="IYO39" s="246"/>
      <c r="IYP39" s="247"/>
      <c r="IYQ39" s="248"/>
      <c r="IYR39" s="249"/>
      <c r="IYS39" s="250"/>
      <c r="IYT39" s="251"/>
      <c r="IYU39" s="257"/>
      <c r="IYV39" s="246"/>
      <c r="IYW39" s="247"/>
      <c r="IYX39" s="248"/>
      <c r="IYY39" s="249"/>
      <c r="IYZ39" s="250"/>
      <c r="IZA39" s="251"/>
      <c r="IZB39" s="257"/>
      <c r="IZC39" s="246"/>
      <c r="IZD39" s="247"/>
      <c r="IZE39" s="248"/>
      <c r="IZF39" s="249"/>
      <c r="IZG39" s="250"/>
      <c r="IZH39" s="251"/>
      <c r="IZI39" s="257"/>
      <c r="IZJ39" s="246"/>
      <c r="IZK39" s="247"/>
      <c r="IZL39" s="248"/>
      <c r="IZM39" s="249"/>
      <c r="IZN39" s="250"/>
      <c r="IZO39" s="251"/>
      <c r="IZP39" s="257"/>
      <c r="IZQ39" s="246"/>
      <c r="IZR39" s="247"/>
      <c r="IZS39" s="248"/>
      <c r="IZT39" s="249"/>
      <c r="IZU39" s="250"/>
      <c r="IZV39" s="251"/>
      <c r="IZW39" s="257"/>
      <c r="IZX39" s="246"/>
      <c r="IZY39" s="247"/>
      <c r="IZZ39" s="248"/>
      <c r="JAA39" s="249"/>
      <c r="JAB39" s="250"/>
      <c r="JAC39" s="251"/>
      <c r="JAD39" s="257"/>
      <c r="JAE39" s="246"/>
      <c r="JAF39" s="247"/>
      <c r="JAG39" s="248"/>
      <c r="JAH39" s="249"/>
      <c r="JAI39" s="250"/>
      <c r="JAJ39" s="251"/>
      <c r="JAK39" s="257"/>
      <c r="JAL39" s="246"/>
      <c r="JAM39" s="247"/>
      <c r="JAN39" s="248"/>
      <c r="JAO39" s="249"/>
      <c r="JAP39" s="250"/>
      <c r="JAQ39" s="251"/>
      <c r="JAR39" s="257"/>
      <c r="JAS39" s="246"/>
      <c r="JAT39" s="247"/>
      <c r="JAU39" s="248"/>
      <c r="JAV39" s="249"/>
      <c r="JAW39" s="250"/>
      <c r="JAX39" s="251"/>
      <c r="JAY39" s="257"/>
      <c r="JAZ39" s="246"/>
      <c r="JBA39" s="247"/>
      <c r="JBB39" s="248"/>
      <c r="JBC39" s="249"/>
      <c r="JBD39" s="250"/>
      <c r="JBE39" s="251"/>
      <c r="JBF39" s="257"/>
      <c r="JBG39" s="246"/>
      <c r="JBH39" s="247"/>
      <c r="JBI39" s="248"/>
      <c r="JBJ39" s="249"/>
      <c r="JBK39" s="250"/>
      <c r="JBL39" s="251"/>
      <c r="JBM39" s="257"/>
      <c r="JBN39" s="246"/>
      <c r="JBO39" s="247"/>
      <c r="JBP39" s="248"/>
      <c r="JBQ39" s="249"/>
      <c r="JBR39" s="250"/>
      <c r="JBS39" s="251"/>
      <c r="JBT39" s="257"/>
      <c r="JBU39" s="246"/>
      <c r="JBV39" s="247"/>
      <c r="JBW39" s="248"/>
      <c r="JBX39" s="249"/>
      <c r="JBY39" s="250"/>
      <c r="JBZ39" s="251"/>
      <c r="JCA39" s="257"/>
      <c r="JCB39" s="246"/>
      <c r="JCC39" s="247"/>
      <c r="JCD39" s="248"/>
      <c r="JCE39" s="249"/>
      <c r="JCF39" s="250"/>
      <c r="JCG39" s="251"/>
      <c r="JCH39" s="257"/>
      <c r="JCI39" s="246"/>
      <c r="JCJ39" s="247"/>
      <c r="JCK39" s="248"/>
      <c r="JCL39" s="249"/>
      <c r="JCM39" s="250"/>
      <c r="JCN39" s="251"/>
      <c r="JCO39" s="257"/>
      <c r="JCP39" s="246"/>
      <c r="JCQ39" s="247"/>
      <c r="JCR39" s="248"/>
      <c r="JCS39" s="249"/>
      <c r="JCT39" s="250"/>
      <c r="JCU39" s="251"/>
      <c r="JCV39" s="257"/>
      <c r="JCW39" s="246"/>
      <c r="JCX39" s="247"/>
      <c r="JCY39" s="248"/>
      <c r="JCZ39" s="249"/>
      <c r="JDA39" s="250"/>
      <c r="JDB39" s="251"/>
      <c r="JDC39" s="257"/>
      <c r="JDD39" s="246"/>
      <c r="JDE39" s="247"/>
      <c r="JDF39" s="248"/>
      <c r="JDG39" s="249"/>
      <c r="JDH39" s="250"/>
      <c r="JDI39" s="251"/>
      <c r="JDJ39" s="257"/>
      <c r="JDK39" s="246"/>
      <c r="JDL39" s="247"/>
      <c r="JDM39" s="248"/>
      <c r="JDN39" s="249"/>
      <c r="JDO39" s="250"/>
      <c r="JDP39" s="251"/>
      <c r="JDQ39" s="257"/>
      <c r="JDR39" s="246"/>
      <c r="JDS39" s="247"/>
      <c r="JDT39" s="248"/>
      <c r="JDU39" s="249"/>
      <c r="JDV39" s="250"/>
      <c r="JDW39" s="251"/>
      <c r="JDX39" s="257"/>
      <c r="JDY39" s="246"/>
      <c r="JDZ39" s="247"/>
      <c r="JEA39" s="248"/>
      <c r="JEB39" s="249"/>
      <c r="JEC39" s="250"/>
      <c r="JED39" s="251"/>
      <c r="JEE39" s="257"/>
      <c r="JEF39" s="246"/>
      <c r="JEG39" s="247"/>
      <c r="JEH39" s="248"/>
      <c r="JEI39" s="249"/>
      <c r="JEJ39" s="250"/>
      <c r="JEK39" s="251"/>
      <c r="JEL39" s="257"/>
      <c r="JEM39" s="246"/>
      <c r="JEN39" s="247"/>
      <c r="JEO39" s="248"/>
      <c r="JEP39" s="249"/>
      <c r="JEQ39" s="250"/>
      <c r="JER39" s="251"/>
      <c r="JES39" s="257"/>
      <c r="JET39" s="246"/>
      <c r="JEU39" s="247"/>
      <c r="JEV39" s="248"/>
      <c r="JEW39" s="249"/>
      <c r="JEX39" s="250"/>
      <c r="JEY39" s="251"/>
      <c r="JEZ39" s="257"/>
      <c r="JFA39" s="246"/>
      <c r="JFB39" s="247"/>
      <c r="JFC39" s="248"/>
      <c r="JFD39" s="249"/>
      <c r="JFE39" s="250"/>
      <c r="JFF39" s="251"/>
      <c r="JFG39" s="257"/>
      <c r="JFH39" s="246"/>
      <c r="JFI39" s="247"/>
      <c r="JFJ39" s="248"/>
      <c r="JFK39" s="249"/>
      <c r="JFL39" s="250"/>
      <c r="JFM39" s="251"/>
      <c r="JFN39" s="257"/>
      <c r="JFO39" s="246"/>
      <c r="JFP39" s="247"/>
      <c r="JFQ39" s="248"/>
      <c r="JFR39" s="249"/>
      <c r="JFS39" s="250"/>
      <c r="JFT39" s="251"/>
      <c r="JFU39" s="257"/>
      <c r="JFV39" s="246"/>
      <c r="JFW39" s="247"/>
      <c r="JFX39" s="248"/>
      <c r="JFY39" s="249"/>
      <c r="JFZ39" s="250"/>
      <c r="JGA39" s="251"/>
      <c r="JGB39" s="257"/>
      <c r="JGC39" s="246"/>
      <c r="JGD39" s="247"/>
      <c r="JGE39" s="248"/>
      <c r="JGF39" s="249"/>
      <c r="JGG39" s="250"/>
      <c r="JGH39" s="251"/>
      <c r="JGI39" s="257"/>
      <c r="JGJ39" s="246"/>
      <c r="JGK39" s="247"/>
      <c r="JGL39" s="248"/>
      <c r="JGM39" s="249"/>
      <c r="JGN39" s="250"/>
      <c r="JGO39" s="251"/>
      <c r="JGP39" s="257"/>
      <c r="JGQ39" s="246"/>
      <c r="JGR39" s="247"/>
      <c r="JGS39" s="248"/>
      <c r="JGT39" s="249"/>
      <c r="JGU39" s="250"/>
      <c r="JGV39" s="251"/>
      <c r="JGW39" s="257"/>
      <c r="JGX39" s="246"/>
      <c r="JGY39" s="247"/>
      <c r="JGZ39" s="248"/>
      <c r="JHA39" s="249"/>
      <c r="JHB39" s="250"/>
      <c r="JHC39" s="251"/>
      <c r="JHD39" s="257"/>
      <c r="JHE39" s="246"/>
      <c r="JHF39" s="247"/>
      <c r="JHG39" s="248"/>
      <c r="JHH39" s="249"/>
      <c r="JHI39" s="250"/>
      <c r="JHJ39" s="251"/>
      <c r="JHK39" s="257"/>
      <c r="JHL39" s="246"/>
      <c r="JHM39" s="247"/>
      <c r="JHN39" s="248"/>
      <c r="JHO39" s="249"/>
      <c r="JHP39" s="250"/>
      <c r="JHQ39" s="251"/>
      <c r="JHR39" s="257"/>
      <c r="JHS39" s="246"/>
      <c r="JHT39" s="247"/>
      <c r="JHU39" s="248"/>
      <c r="JHV39" s="249"/>
      <c r="JHW39" s="250"/>
      <c r="JHX39" s="251"/>
      <c r="JHY39" s="257"/>
      <c r="JHZ39" s="246"/>
      <c r="JIA39" s="247"/>
      <c r="JIB39" s="248"/>
      <c r="JIC39" s="249"/>
      <c r="JID39" s="250"/>
      <c r="JIE39" s="251"/>
      <c r="JIF39" s="257"/>
      <c r="JIG39" s="246"/>
      <c r="JIH39" s="247"/>
      <c r="JII39" s="248"/>
      <c r="JIJ39" s="249"/>
      <c r="JIK39" s="250"/>
      <c r="JIL39" s="251"/>
      <c r="JIM39" s="257"/>
      <c r="JIN39" s="246"/>
      <c r="JIO39" s="247"/>
      <c r="JIP39" s="248"/>
      <c r="JIQ39" s="249"/>
      <c r="JIR39" s="250"/>
      <c r="JIS39" s="251"/>
      <c r="JIT39" s="257"/>
      <c r="JIU39" s="246"/>
      <c r="JIV39" s="247"/>
      <c r="JIW39" s="248"/>
      <c r="JIX39" s="249"/>
      <c r="JIY39" s="250"/>
      <c r="JIZ39" s="251"/>
      <c r="JJA39" s="257"/>
      <c r="JJB39" s="246"/>
      <c r="JJC39" s="247"/>
      <c r="JJD39" s="248"/>
      <c r="JJE39" s="249"/>
      <c r="JJF39" s="250"/>
      <c r="JJG39" s="251"/>
      <c r="JJH39" s="257"/>
      <c r="JJI39" s="246"/>
      <c r="JJJ39" s="247"/>
      <c r="JJK39" s="248"/>
      <c r="JJL39" s="249"/>
      <c r="JJM39" s="250"/>
      <c r="JJN39" s="251"/>
      <c r="JJO39" s="257"/>
      <c r="JJP39" s="246"/>
      <c r="JJQ39" s="247"/>
      <c r="JJR39" s="248"/>
      <c r="JJS39" s="249"/>
      <c r="JJT39" s="250"/>
      <c r="JJU39" s="251"/>
      <c r="JJV39" s="257"/>
      <c r="JJW39" s="246"/>
      <c r="JJX39" s="247"/>
      <c r="JJY39" s="248"/>
      <c r="JJZ39" s="249"/>
      <c r="JKA39" s="250"/>
      <c r="JKB39" s="251"/>
      <c r="JKC39" s="257"/>
      <c r="JKD39" s="246"/>
      <c r="JKE39" s="247"/>
      <c r="JKF39" s="248"/>
      <c r="JKG39" s="249"/>
      <c r="JKH39" s="250"/>
      <c r="JKI39" s="251"/>
      <c r="JKJ39" s="257"/>
      <c r="JKK39" s="246"/>
      <c r="JKL39" s="247"/>
      <c r="JKM39" s="248"/>
      <c r="JKN39" s="249"/>
      <c r="JKO39" s="250"/>
      <c r="JKP39" s="251"/>
      <c r="JKQ39" s="257"/>
      <c r="JKR39" s="246"/>
      <c r="JKS39" s="247"/>
      <c r="JKT39" s="248"/>
      <c r="JKU39" s="249"/>
      <c r="JKV39" s="250"/>
      <c r="JKW39" s="251"/>
      <c r="JKX39" s="257"/>
      <c r="JKY39" s="246"/>
      <c r="JKZ39" s="247"/>
      <c r="JLA39" s="248"/>
      <c r="JLB39" s="249"/>
      <c r="JLC39" s="250"/>
      <c r="JLD39" s="251"/>
      <c r="JLE39" s="257"/>
      <c r="JLF39" s="246"/>
      <c r="JLG39" s="247"/>
      <c r="JLH39" s="248"/>
      <c r="JLI39" s="249"/>
      <c r="JLJ39" s="250"/>
      <c r="JLK39" s="251"/>
      <c r="JLL39" s="257"/>
      <c r="JLM39" s="246"/>
      <c r="JLN39" s="247"/>
      <c r="JLO39" s="248"/>
      <c r="JLP39" s="249"/>
      <c r="JLQ39" s="250"/>
      <c r="JLR39" s="251"/>
      <c r="JLS39" s="257"/>
      <c r="JLT39" s="246"/>
      <c r="JLU39" s="247"/>
      <c r="JLV39" s="248"/>
      <c r="JLW39" s="249"/>
      <c r="JLX39" s="250"/>
      <c r="JLY39" s="251"/>
      <c r="JLZ39" s="257"/>
      <c r="JMA39" s="246"/>
      <c r="JMB39" s="247"/>
      <c r="JMC39" s="248"/>
      <c r="JMD39" s="249"/>
      <c r="JME39" s="250"/>
      <c r="JMF39" s="251"/>
      <c r="JMG39" s="257"/>
      <c r="JMH39" s="246"/>
      <c r="JMI39" s="247"/>
      <c r="JMJ39" s="248"/>
      <c r="JMK39" s="249"/>
      <c r="JML39" s="250"/>
      <c r="JMM39" s="251"/>
      <c r="JMN39" s="257"/>
      <c r="JMO39" s="246"/>
      <c r="JMP39" s="247"/>
      <c r="JMQ39" s="248"/>
      <c r="JMR39" s="249"/>
      <c r="JMS39" s="250"/>
      <c r="JMT39" s="251"/>
      <c r="JMU39" s="257"/>
      <c r="JMV39" s="246"/>
      <c r="JMW39" s="247"/>
      <c r="JMX39" s="248"/>
      <c r="JMY39" s="249"/>
      <c r="JMZ39" s="250"/>
      <c r="JNA39" s="251"/>
      <c r="JNB39" s="257"/>
      <c r="JNC39" s="246"/>
      <c r="JND39" s="247"/>
      <c r="JNE39" s="248"/>
      <c r="JNF39" s="249"/>
      <c r="JNG39" s="250"/>
      <c r="JNH39" s="251"/>
      <c r="JNI39" s="257"/>
      <c r="JNJ39" s="246"/>
      <c r="JNK39" s="247"/>
      <c r="JNL39" s="248"/>
      <c r="JNM39" s="249"/>
      <c r="JNN39" s="250"/>
      <c r="JNO39" s="251"/>
      <c r="JNP39" s="257"/>
      <c r="JNQ39" s="246"/>
      <c r="JNR39" s="247"/>
      <c r="JNS39" s="248"/>
      <c r="JNT39" s="249"/>
      <c r="JNU39" s="250"/>
      <c r="JNV39" s="251"/>
      <c r="JNW39" s="257"/>
      <c r="JNX39" s="246"/>
      <c r="JNY39" s="247"/>
      <c r="JNZ39" s="248"/>
      <c r="JOA39" s="249"/>
      <c r="JOB39" s="250"/>
      <c r="JOC39" s="251"/>
      <c r="JOD39" s="257"/>
      <c r="JOE39" s="246"/>
      <c r="JOF39" s="247"/>
      <c r="JOG39" s="248"/>
      <c r="JOH39" s="249"/>
      <c r="JOI39" s="250"/>
      <c r="JOJ39" s="251"/>
      <c r="JOK39" s="257"/>
      <c r="JOL39" s="246"/>
      <c r="JOM39" s="247"/>
      <c r="JON39" s="248"/>
      <c r="JOO39" s="249"/>
      <c r="JOP39" s="250"/>
      <c r="JOQ39" s="251"/>
      <c r="JOR39" s="257"/>
      <c r="JOS39" s="246"/>
      <c r="JOT39" s="247"/>
      <c r="JOU39" s="248"/>
      <c r="JOV39" s="249"/>
      <c r="JOW39" s="250"/>
      <c r="JOX39" s="251"/>
      <c r="JOY39" s="257"/>
      <c r="JOZ39" s="246"/>
      <c r="JPA39" s="247"/>
      <c r="JPB39" s="248"/>
      <c r="JPC39" s="249"/>
      <c r="JPD39" s="250"/>
      <c r="JPE39" s="251"/>
      <c r="JPF39" s="257"/>
      <c r="JPG39" s="246"/>
      <c r="JPH39" s="247"/>
      <c r="JPI39" s="248"/>
      <c r="JPJ39" s="249"/>
      <c r="JPK39" s="250"/>
      <c r="JPL39" s="251"/>
      <c r="JPM39" s="257"/>
      <c r="JPN39" s="246"/>
      <c r="JPO39" s="247"/>
      <c r="JPP39" s="248"/>
      <c r="JPQ39" s="249"/>
      <c r="JPR39" s="250"/>
      <c r="JPS39" s="251"/>
      <c r="JPT39" s="257"/>
      <c r="JPU39" s="246"/>
      <c r="JPV39" s="247"/>
      <c r="JPW39" s="248"/>
      <c r="JPX39" s="249"/>
      <c r="JPY39" s="250"/>
      <c r="JPZ39" s="251"/>
      <c r="JQA39" s="257"/>
      <c r="JQB39" s="246"/>
      <c r="JQC39" s="247"/>
      <c r="JQD39" s="248"/>
      <c r="JQE39" s="249"/>
      <c r="JQF39" s="250"/>
      <c r="JQG39" s="251"/>
      <c r="JQH39" s="257"/>
      <c r="JQI39" s="246"/>
      <c r="JQJ39" s="247"/>
      <c r="JQK39" s="248"/>
      <c r="JQL39" s="249"/>
      <c r="JQM39" s="250"/>
      <c r="JQN39" s="251"/>
      <c r="JQO39" s="257"/>
      <c r="JQP39" s="246"/>
      <c r="JQQ39" s="247"/>
      <c r="JQR39" s="248"/>
      <c r="JQS39" s="249"/>
      <c r="JQT39" s="250"/>
      <c r="JQU39" s="251"/>
      <c r="JQV39" s="257"/>
      <c r="JQW39" s="246"/>
      <c r="JQX39" s="247"/>
      <c r="JQY39" s="248"/>
      <c r="JQZ39" s="249"/>
      <c r="JRA39" s="250"/>
      <c r="JRB39" s="251"/>
      <c r="JRC39" s="257"/>
      <c r="JRD39" s="246"/>
      <c r="JRE39" s="247"/>
      <c r="JRF39" s="248"/>
      <c r="JRG39" s="249"/>
      <c r="JRH39" s="250"/>
      <c r="JRI39" s="251"/>
      <c r="JRJ39" s="257"/>
      <c r="JRK39" s="246"/>
      <c r="JRL39" s="247"/>
      <c r="JRM39" s="248"/>
      <c r="JRN39" s="249"/>
      <c r="JRO39" s="250"/>
      <c r="JRP39" s="251"/>
      <c r="JRQ39" s="257"/>
      <c r="JRR39" s="246"/>
      <c r="JRS39" s="247"/>
      <c r="JRT39" s="248"/>
      <c r="JRU39" s="249"/>
      <c r="JRV39" s="250"/>
      <c r="JRW39" s="251"/>
      <c r="JRX39" s="257"/>
      <c r="JRY39" s="246"/>
      <c r="JRZ39" s="247"/>
      <c r="JSA39" s="248"/>
      <c r="JSB39" s="249"/>
      <c r="JSC39" s="250"/>
      <c r="JSD39" s="251"/>
      <c r="JSE39" s="257"/>
      <c r="JSF39" s="246"/>
      <c r="JSG39" s="247"/>
      <c r="JSH39" s="248"/>
      <c r="JSI39" s="249"/>
      <c r="JSJ39" s="250"/>
      <c r="JSK39" s="251"/>
      <c r="JSL39" s="257"/>
      <c r="JSM39" s="246"/>
      <c r="JSN39" s="247"/>
      <c r="JSO39" s="248"/>
      <c r="JSP39" s="249"/>
      <c r="JSQ39" s="250"/>
      <c r="JSR39" s="251"/>
      <c r="JSS39" s="257"/>
      <c r="JST39" s="246"/>
      <c r="JSU39" s="247"/>
      <c r="JSV39" s="248"/>
      <c r="JSW39" s="249"/>
      <c r="JSX39" s="250"/>
      <c r="JSY39" s="251"/>
      <c r="JSZ39" s="257"/>
      <c r="JTA39" s="246"/>
      <c r="JTB39" s="247"/>
      <c r="JTC39" s="248"/>
      <c r="JTD39" s="249"/>
      <c r="JTE39" s="250"/>
      <c r="JTF39" s="251"/>
      <c r="JTG39" s="257"/>
      <c r="JTH39" s="246"/>
      <c r="JTI39" s="247"/>
      <c r="JTJ39" s="248"/>
      <c r="JTK39" s="249"/>
      <c r="JTL39" s="250"/>
      <c r="JTM39" s="251"/>
      <c r="JTN39" s="257"/>
      <c r="JTO39" s="246"/>
      <c r="JTP39" s="247"/>
      <c r="JTQ39" s="248"/>
      <c r="JTR39" s="249"/>
      <c r="JTS39" s="250"/>
      <c r="JTT39" s="251"/>
      <c r="JTU39" s="257"/>
      <c r="JTV39" s="246"/>
      <c r="JTW39" s="247"/>
      <c r="JTX39" s="248"/>
      <c r="JTY39" s="249"/>
      <c r="JTZ39" s="250"/>
      <c r="JUA39" s="251"/>
      <c r="JUB39" s="257"/>
      <c r="JUC39" s="246"/>
      <c r="JUD39" s="247"/>
      <c r="JUE39" s="248"/>
      <c r="JUF39" s="249"/>
      <c r="JUG39" s="250"/>
      <c r="JUH39" s="251"/>
      <c r="JUI39" s="257"/>
      <c r="JUJ39" s="246"/>
      <c r="JUK39" s="247"/>
      <c r="JUL39" s="248"/>
      <c r="JUM39" s="249"/>
      <c r="JUN39" s="250"/>
      <c r="JUO39" s="251"/>
      <c r="JUP39" s="257"/>
      <c r="JUQ39" s="246"/>
      <c r="JUR39" s="247"/>
      <c r="JUS39" s="248"/>
      <c r="JUT39" s="249"/>
      <c r="JUU39" s="250"/>
      <c r="JUV39" s="251"/>
      <c r="JUW39" s="257"/>
      <c r="JUX39" s="246"/>
      <c r="JUY39" s="247"/>
      <c r="JUZ39" s="248"/>
      <c r="JVA39" s="249"/>
      <c r="JVB39" s="250"/>
      <c r="JVC39" s="251"/>
      <c r="JVD39" s="257"/>
      <c r="JVE39" s="246"/>
      <c r="JVF39" s="247"/>
      <c r="JVG39" s="248"/>
      <c r="JVH39" s="249"/>
      <c r="JVI39" s="250"/>
      <c r="JVJ39" s="251"/>
      <c r="JVK39" s="257"/>
      <c r="JVL39" s="246"/>
      <c r="JVM39" s="247"/>
      <c r="JVN39" s="248"/>
      <c r="JVO39" s="249"/>
      <c r="JVP39" s="250"/>
      <c r="JVQ39" s="251"/>
      <c r="JVR39" s="257"/>
      <c r="JVS39" s="246"/>
      <c r="JVT39" s="247"/>
      <c r="JVU39" s="248"/>
      <c r="JVV39" s="249"/>
      <c r="JVW39" s="250"/>
      <c r="JVX39" s="251"/>
      <c r="JVY39" s="257"/>
      <c r="JVZ39" s="246"/>
      <c r="JWA39" s="247"/>
      <c r="JWB39" s="248"/>
      <c r="JWC39" s="249"/>
      <c r="JWD39" s="250"/>
      <c r="JWE39" s="251"/>
      <c r="JWF39" s="257"/>
      <c r="JWG39" s="246"/>
      <c r="JWH39" s="247"/>
      <c r="JWI39" s="248"/>
      <c r="JWJ39" s="249"/>
      <c r="JWK39" s="250"/>
      <c r="JWL39" s="251"/>
      <c r="JWM39" s="257"/>
      <c r="JWN39" s="246"/>
      <c r="JWO39" s="247"/>
      <c r="JWP39" s="248"/>
      <c r="JWQ39" s="249"/>
      <c r="JWR39" s="250"/>
      <c r="JWS39" s="251"/>
      <c r="JWT39" s="257"/>
      <c r="JWU39" s="246"/>
      <c r="JWV39" s="247"/>
      <c r="JWW39" s="248"/>
      <c r="JWX39" s="249"/>
      <c r="JWY39" s="250"/>
      <c r="JWZ39" s="251"/>
      <c r="JXA39" s="257"/>
      <c r="JXB39" s="246"/>
      <c r="JXC39" s="247"/>
      <c r="JXD39" s="248"/>
      <c r="JXE39" s="249"/>
      <c r="JXF39" s="250"/>
      <c r="JXG39" s="251"/>
      <c r="JXH39" s="257"/>
      <c r="JXI39" s="246"/>
      <c r="JXJ39" s="247"/>
      <c r="JXK39" s="248"/>
      <c r="JXL39" s="249"/>
      <c r="JXM39" s="250"/>
      <c r="JXN39" s="251"/>
      <c r="JXO39" s="257"/>
      <c r="JXP39" s="246"/>
      <c r="JXQ39" s="247"/>
      <c r="JXR39" s="248"/>
      <c r="JXS39" s="249"/>
      <c r="JXT39" s="250"/>
      <c r="JXU39" s="251"/>
      <c r="JXV39" s="257"/>
      <c r="JXW39" s="246"/>
      <c r="JXX39" s="247"/>
      <c r="JXY39" s="248"/>
      <c r="JXZ39" s="249"/>
      <c r="JYA39" s="250"/>
      <c r="JYB39" s="251"/>
      <c r="JYC39" s="257"/>
      <c r="JYD39" s="246"/>
      <c r="JYE39" s="247"/>
      <c r="JYF39" s="248"/>
      <c r="JYG39" s="249"/>
      <c r="JYH39" s="250"/>
      <c r="JYI39" s="251"/>
      <c r="JYJ39" s="257"/>
      <c r="JYK39" s="246"/>
      <c r="JYL39" s="247"/>
      <c r="JYM39" s="248"/>
      <c r="JYN39" s="249"/>
      <c r="JYO39" s="250"/>
      <c r="JYP39" s="251"/>
      <c r="JYQ39" s="257"/>
      <c r="JYR39" s="246"/>
      <c r="JYS39" s="247"/>
      <c r="JYT39" s="248"/>
      <c r="JYU39" s="249"/>
      <c r="JYV39" s="250"/>
      <c r="JYW39" s="251"/>
      <c r="JYX39" s="257"/>
      <c r="JYY39" s="246"/>
      <c r="JYZ39" s="247"/>
      <c r="JZA39" s="248"/>
      <c r="JZB39" s="249"/>
      <c r="JZC39" s="250"/>
      <c r="JZD39" s="251"/>
      <c r="JZE39" s="257"/>
      <c r="JZF39" s="246"/>
      <c r="JZG39" s="247"/>
      <c r="JZH39" s="248"/>
      <c r="JZI39" s="249"/>
      <c r="JZJ39" s="250"/>
      <c r="JZK39" s="251"/>
      <c r="JZL39" s="257"/>
      <c r="JZM39" s="246"/>
      <c r="JZN39" s="247"/>
      <c r="JZO39" s="248"/>
      <c r="JZP39" s="249"/>
      <c r="JZQ39" s="250"/>
      <c r="JZR39" s="251"/>
      <c r="JZS39" s="257"/>
      <c r="JZT39" s="246"/>
      <c r="JZU39" s="247"/>
      <c r="JZV39" s="248"/>
      <c r="JZW39" s="249"/>
      <c r="JZX39" s="250"/>
      <c r="JZY39" s="251"/>
      <c r="JZZ39" s="257"/>
      <c r="KAA39" s="246"/>
      <c r="KAB39" s="247"/>
      <c r="KAC39" s="248"/>
      <c r="KAD39" s="249"/>
      <c r="KAE39" s="250"/>
      <c r="KAF39" s="251"/>
      <c r="KAG39" s="257"/>
      <c r="KAH39" s="246"/>
      <c r="KAI39" s="247"/>
      <c r="KAJ39" s="248"/>
      <c r="KAK39" s="249"/>
      <c r="KAL39" s="250"/>
      <c r="KAM39" s="251"/>
      <c r="KAN39" s="257"/>
      <c r="KAO39" s="246"/>
      <c r="KAP39" s="247"/>
      <c r="KAQ39" s="248"/>
      <c r="KAR39" s="249"/>
      <c r="KAS39" s="250"/>
      <c r="KAT39" s="251"/>
      <c r="KAU39" s="257"/>
      <c r="KAV39" s="246"/>
      <c r="KAW39" s="247"/>
      <c r="KAX39" s="248"/>
      <c r="KAY39" s="249"/>
      <c r="KAZ39" s="250"/>
      <c r="KBA39" s="251"/>
      <c r="KBB39" s="257"/>
      <c r="KBC39" s="246"/>
      <c r="KBD39" s="247"/>
      <c r="KBE39" s="248"/>
      <c r="KBF39" s="249"/>
      <c r="KBG39" s="250"/>
      <c r="KBH39" s="251"/>
      <c r="KBI39" s="257"/>
      <c r="KBJ39" s="246"/>
      <c r="KBK39" s="247"/>
      <c r="KBL39" s="248"/>
      <c r="KBM39" s="249"/>
      <c r="KBN39" s="250"/>
      <c r="KBO39" s="251"/>
      <c r="KBP39" s="257"/>
      <c r="KBQ39" s="246"/>
      <c r="KBR39" s="247"/>
      <c r="KBS39" s="248"/>
      <c r="KBT39" s="249"/>
      <c r="KBU39" s="250"/>
      <c r="KBV39" s="251"/>
      <c r="KBW39" s="257"/>
      <c r="KBX39" s="246"/>
      <c r="KBY39" s="247"/>
      <c r="KBZ39" s="248"/>
      <c r="KCA39" s="249"/>
      <c r="KCB39" s="250"/>
      <c r="KCC39" s="251"/>
      <c r="KCD39" s="257"/>
      <c r="KCE39" s="246"/>
      <c r="KCF39" s="247"/>
      <c r="KCG39" s="248"/>
      <c r="KCH39" s="249"/>
      <c r="KCI39" s="250"/>
      <c r="KCJ39" s="251"/>
      <c r="KCK39" s="257"/>
      <c r="KCL39" s="246"/>
      <c r="KCM39" s="247"/>
      <c r="KCN39" s="248"/>
      <c r="KCO39" s="249"/>
      <c r="KCP39" s="250"/>
      <c r="KCQ39" s="251"/>
      <c r="KCR39" s="257"/>
      <c r="KCS39" s="246"/>
      <c r="KCT39" s="247"/>
      <c r="KCU39" s="248"/>
      <c r="KCV39" s="249"/>
      <c r="KCW39" s="250"/>
      <c r="KCX39" s="251"/>
      <c r="KCY39" s="257"/>
      <c r="KCZ39" s="246"/>
      <c r="KDA39" s="247"/>
      <c r="KDB39" s="248"/>
      <c r="KDC39" s="249"/>
      <c r="KDD39" s="250"/>
      <c r="KDE39" s="251"/>
      <c r="KDF39" s="257"/>
      <c r="KDG39" s="246"/>
      <c r="KDH39" s="247"/>
      <c r="KDI39" s="248"/>
      <c r="KDJ39" s="249"/>
      <c r="KDK39" s="250"/>
      <c r="KDL39" s="251"/>
      <c r="KDM39" s="257"/>
      <c r="KDN39" s="246"/>
      <c r="KDO39" s="247"/>
      <c r="KDP39" s="248"/>
      <c r="KDQ39" s="249"/>
      <c r="KDR39" s="250"/>
      <c r="KDS39" s="251"/>
      <c r="KDT39" s="257"/>
      <c r="KDU39" s="246"/>
      <c r="KDV39" s="247"/>
      <c r="KDW39" s="248"/>
      <c r="KDX39" s="249"/>
      <c r="KDY39" s="250"/>
      <c r="KDZ39" s="251"/>
      <c r="KEA39" s="257"/>
      <c r="KEB39" s="246"/>
      <c r="KEC39" s="247"/>
      <c r="KED39" s="248"/>
      <c r="KEE39" s="249"/>
      <c r="KEF39" s="250"/>
      <c r="KEG39" s="251"/>
      <c r="KEH39" s="257"/>
      <c r="KEI39" s="246"/>
      <c r="KEJ39" s="247"/>
      <c r="KEK39" s="248"/>
      <c r="KEL39" s="249"/>
      <c r="KEM39" s="250"/>
      <c r="KEN39" s="251"/>
      <c r="KEO39" s="257"/>
      <c r="KEP39" s="246"/>
      <c r="KEQ39" s="247"/>
      <c r="KER39" s="248"/>
      <c r="KES39" s="249"/>
      <c r="KET39" s="250"/>
      <c r="KEU39" s="251"/>
      <c r="KEV39" s="257"/>
      <c r="KEW39" s="246"/>
      <c r="KEX39" s="247"/>
      <c r="KEY39" s="248"/>
      <c r="KEZ39" s="249"/>
      <c r="KFA39" s="250"/>
      <c r="KFB39" s="251"/>
      <c r="KFC39" s="257"/>
      <c r="KFD39" s="246"/>
      <c r="KFE39" s="247"/>
      <c r="KFF39" s="248"/>
      <c r="KFG39" s="249"/>
      <c r="KFH39" s="250"/>
      <c r="KFI39" s="251"/>
      <c r="KFJ39" s="257"/>
      <c r="KFK39" s="246"/>
      <c r="KFL39" s="247"/>
      <c r="KFM39" s="248"/>
      <c r="KFN39" s="249"/>
      <c r="KFO39" s="250"/>
      <c r="KFP39" s="251"/>
      <c r="KFQ39" s="257"/>
      <c r="KFR39" s="246"/>
      <c r="KFS39" s="247"/>
      <c r="KFT39" s="248"/>
      <c r="KFU39" s="249"/>
      <c r="KFV39" s="250"/>
      <c r="KFW39" s="251"/>
      <c r="KFX39" s="257"/>
      <c r="KFY39" s="246"/>
      <c r="KFZ39" s="247"/>
      <c r="KGA39" s="248"/>
      <c r="KGB39" s="249"/>
      <c r="KGC39" s="250"/>
      <c r="KGD39" s="251"/>
      <c r="KGE39" s="257"/>
      <c r="KGF39" s="246"/>
      <c r="KGG39" s="247"/>
      <c r="KGH39" s="248"/>
      <c r="KGI39" s="249"/>
      <c r="KGJ39" s="250"/>
      <c r="KGK39" s="251"/>
      <c r="KGL39" s="257"/>
      <c r="KGM39" s="246"/>
      <c r="KGN39" s="247"/>
      <c r="KGO39" s="248"/>
      <c r="KGP39" s="249"/>
      <c r="KGQ39" s="250"/>
      <c r="KGR39" s="251"/>
      <c r="KGS39" s="257"/>
      <c r="KGT39" s="246"/>
      <c r="KGU39" s="247"/>
      <c r="KGV39" s="248"/>
      <c r="KGW39" s="249"/>
      <c r="KGX39" s="250"/>
      <c r="KGY39" s="251"/>
      <c r="KGZ39" s="257"/>
      <c r="KHA39" s="246"/>
      <c r="KHB39" s="247"/>
      <c r="KHC39" s="248"/>
      <c r="KHD39" s="249"/>
      <c r="KHE39" s="250"/>
      <c r="KHF39" s="251"/>
      <c r="KHG39" s="257"/>
      <c r="KHH39" s="246"/>
      <c r="KHI39" s="247"/>
      <c r="KHJ39" s="248"/>
      <c r="KHK39" s="249"/>
      <c r="KHL39" s="250"/>
      <c r="KHM39" s="251"/>
      <c r="KHN39" s="257"/>
      <c r="KHO39" s="246"/>
      <c r="KHP39" s="247"/>
      <c r="KHQ39" s="248"/>
      <c r="KHR39" s="249"/>
      <c r="KHS39" s="250"/>
      <c r="KHT39" s="251"/>
      <c r="KHU39" s="257"/>
      <c r="KHV39" s="246"/>
      <c r="KHW39" s="247"/>
      <c r="KHX39" s="248"/>
      <c r="KHY39" s="249"/>
      <c r="KHZ39" s="250"/>
      <c r="KIA39" s="251"/>
      <c r="KIB39" s="257"/>
      <c r="KIC39" s="246"/>
      <c r="KID39" s="247"/>
      <c r="KIE39" s="248"/>
      <c r="KIF39" s="249"/>
      <c r="KIG39" s="250"/>
      <c r="KIH39" s="251"/>
      <c r="KII39" s="257"/>
      <c r="KIJ39" s="246"/>
      <c r="KIK39" s="247"/>
      <c r="KIL39" s="248"/>
      <c r="KIM39" s="249"/>
      <c r="KIN39" s="250"/>
      <c r="KIO39" s="251"/>
      <c r="KIP39" s="257"/>
      <c r="KIQ39" s="246"/>
      <c r="KIR39" s="247"/>
      <c r="KIS39" s="248"/>
      <c r="KIT39" s="249"/>
      <c r="KIU39" s="250"/>
      <c r="KIV39" s="251"/>
      <c r="KIW39" s="257"/>
      <c r="KIX39" s="246"/>
      <c r="KIY39" s="247"/>
      <c r="KIZ39" s="248"/>
      <c r="KJA39" s="249"/>
      <c r="KJB39" s="250"/>
      <c r="KJC39" s="251"/>
      <c r="KJD39" s="257"/>
      <c r="KJE39" s="246"/>
      <c r="KJF39" s="247"/>
      <c r="KJG39" s="248"/>
      <c r="KJH39" s="249"/>
      <c r="KJI39" s="250"/>
      <c r="KJJ39" s="251"/>
      <c r="KJK39" s="257"/>
      <c r="KJL39" s="246"/>
      <c r="KJM39" s="247"/>
      <c r="KJN39" s="248"/>
      <c r="KJO39" s="249"/>
      <c r="KJP39" s="250"/>
      <c r="KJQ39" s="251"/>
      <c r="KJR39" s="257"/>
      <c r="KJS39" s="246"/>
      <c r="KJT39" s="247"/>
      <c r="KJU39" s="248"/>
      <c r="KJV39" s="249"/>
      <c r="KJW39" s="250"/>
      <c r="KJX39" s="251"/>
      <c r="KJY39" s="257"/>
      <c r="KJZ39" s="246"/>
      <c r="KKA39" s="247"/>
      <c r="KKB39" s="248"/>
      <c r="KKC39" s="249"/>
      <c r="KKD39" s="250"/>
      <c r="KKE39" s="251"/>
      <c r="KKF39" s="257"/>
      <c r="KKG39" s="246"/>
      <c r="KKH39" s="247"/>
      <c r="KKI39" s="248"/>
      <c r="KKJ39" s="249"/>
      <c r="KKK39" s="250"/>
      <c r="KKL39" s="251"/>
      <c r="KKM39" s="257"/>
      <c r="KKN39" s="246"/>
      <c r="KKO39" s="247"/>
      <c r="KKP39" s="248"/>
      <c r="KKQ39" s="249"/>
      <c r="KKR39" s="250"/>
      <c r="KKS39" s="251"/>
      <c r="KKT39" s="257"/>
      <c r="KKU39" s="246"/>
      <c r="KKV39" s="247"/>
      <c r="KKW39" s="248"/>
      <c r="KKX39" s="249"/>
      <c r="KKY39" s="250"/>
      <c r="KKZ39" s="251"/>
      <c r="KLA39" s="257"/>
      <c r="KLB39" s="246"/>
      <c r="KLC39" s="247"/>
      <c r="KLD39" s="248"/>
      <c r="KLE39" s="249"/>
      <c r="KLF39" s="250"/>
      <c r="KLG39" s="251"/>
      <c r="KLH39" s="257"/>
      <c r="KLI39" s="246"/>
      <c r="KLJ39" s="247"/>
      <c r="KLK39" s="248"/>
      <c r="KLL39" s="249"/>
      <c r="KLM39" s="250"/>
      <c r="KLN39" s="251"/>
      <c r="KLO39" s="257"/>
      <c r="KLP39" s="246"/>
      <c r="KLQ39" s="247"/>
      <c r="KLR39" s="248"/>
      <c r="KLS39" s="249"/>
      <c r="KLT39" s="250"/>
      <c r="KLU39" s="251"/>
      <c r="KLV39" s="257"/>
      <c r="KLW39" s="246"/>
      <c r="KLX39" s="247"/>
      <c r="KLY39" s="248"/>
      <c r="KLZ39" s="249"/>
      <c r="KMA39" s="250"/>
      <c r="KMB39" s="251"/>
      <c r="KMC39" s="257"/>
      <c r="KMD39" s="246"/>
      <c r="KME39" s="247"/>
      <c r="KMF39" s="248"/>
      <c r="KMG39" s="249"/>
      <c r="KMH39" s="250"/>
      <c r="KMI39" s="251"/>
      <c r="KMJ39" s="257"/>
      <c r="KMK39" s="246"/>
      <c r="KML39" s="247"/>
      <c r="KMM39" s="248"/>
      <c r="KMN39" s="249"/>
      <c r="KMO39" s="250"/>
      <c r="KMP39" s="251"/>
      <c r="KMQ39" s="257"/>
      <c r="KMR39" s="246"/>
      <c r="KMS39" s="247"/>
      <c r="KMT39" s="248"/>
      <c r="KMU39" s="249"/>
      <c r="KMV39" s="250"/>
      <c r="KMW39" s="251"/>
      <c r="KMX39" s="257"/>
      <c r="KMY39" s="246"/>
      <c r="KMZ39" s="247"/>
      <c r="KNA39" s="248"/>
      <c r="KNB39" s="249"/>
      <c r="KNC39" s="250"/>
      <c r="KND39" s="251"/>
      <c r="KNE39" s="257"/>
      <c r="KNF39" s="246"/>
      <c r="KNG39" s="247"/>
      <c r="KNH39" s="248"/>
      <c r="KNI39" s="249"/>
      <c r="KNJ39" s="250"/>
      <c r="KNK39" s="251"/>
      <c r="KNL39" s="257"/>
      <c r="KNM39" s="246"/>
      <c r="KNN39" s="247"/>
      <c r="KNO39" s="248"/>
      <c r="KNP39" s="249"/>
      <c r="KNQ39" s="250"/>
      <c r="KNR39" s="251"/>
      <c r="KNS39" s="257"/>
      <c r="KNT39" s="246"/>
      <c r="KNU39" s="247"/>
      <c r="KNV39" s="248"/>
      <c r="KNW39" s="249"/>
      <c r="KNX39" s="250"/>
      <c r="KNY39" s="251"/>
      <c r="KNZ39" s="257"/>
      <c r="KOA39" s="246"/>
      <c r="KOB39" s="247"/>
      <c r="KOC39" s="248"/>
      <c r="KOD39" s="249"/>
      <c r="KOE39" s="250"/>
      <c r="KOF39" s="251"/>
      <c r="KOG39" s="257"/>
      <c r="KOH39" s="246"/>
      <c r="KOI39" s="247"/>
      <c r="KOJ39" s="248"/>
      <c r="KOK39" s="249"/>
      <c r="KOL39" s="250"/>
      <c r="KOM39" s="251"/>
      <c r="KON39" s="257"/>
      <c r="KOO39" s="246"/>
      <c r="KOP39" s="247"/>
      <c r="KOQ39" s="248"/>
      <c r="KOR39" s="249"/>
      <c r="KOS39" s="250"/>
      <c r="KOT39" s="251"/>
      <c r="KOU39" s="257"/>
      <c r="KOV39" s="246"/>
      <c r="KOW39" s="247"/>
      <c r="KOX39" s="248"/>
      <c r="KOY39" s="249"/>
      <c r="KOZ39" s="250"/>
      <c r="KPA39" s="251"/>
      <c r="KPB39" s="257"/>
      <c r="KPC39" s="246"/>
      <c r="KPD39" s="247"/>
      <c r="KPE39" s="248"/>
      <c r="KPF39" s="249"/>
      <c r="KPG39" s="250"/>
      <c r="KPH39" s="251"/>
      <c r="KPI39" s="257"/>
      <c r="KPJ39" s="246"/>
      <c r="KPK39" s="247"/>
      <c r="KPL39" s="248"/>
      <c r="KPM39" s="249"/>
      <c r="KPN39" s="250"/>
      <c r="KPO39" s="251"/>
      <c r="KPP39" s="257"/>
      <c r="KPQ39" s="246"/>
      <c r="KPR39" s="247"/>
      <c r="KPS39" s="248"/>
      <c r="KPT39" s="249"/>
      <c r="KPU39" s="250"/>
      <c r="KPV39" s="251"/>
      <c r="KPW39" s="257"/>
      <c r="KPX39" s="246"/>
      <c r="KPY39" s="247"/>
      <c r="KPZ39" s="248"/>
      <c r="KQA39" s="249"/>
      <c r="KQB39" s="250"/>
      <c r="KQC39" s="251"/>
      <c r="KQD39" s="257"/>
      <c r="KQE39" s="246"/>
      <c r="KQF39" s="247"/>
      <c r="KQG39" s="248"/>
      <c r="KQH39" s="249"/>
      <c r="KQI39" s="250"/>
      <c r="KQJ39" s="251"/>
      <c r="KQK39" s="257"/>
      <c r="KQL39" s="246"/>
      <c r="KQM39" s="247"/>
      <c r="KQN39" s="248"/>
      <c r="KQO39" s="249"/>
      <c r="KQP39" s="250"/>
      <c r="KQQ39" s="251"/>
      <c r="KQR39" s="257"/>
      <c r="KQS39" s="246"/>
      <c r="KQT39" s="247"/>
      <c r="KQU39" s="248"/>
      <c r="KQV39" s="249"/>
      <c r="KQW39" s="250"/>
      <c r="KQX39" s="251"/>
      <c r="KQY39" s="257"/>
      <c r="KQZ39" s="246"/>
      <c r="KRA39" s="247"/>
      <c r="KRB39" s="248"/>
      <c r="KRC39" s="249"/>
      <c r="KRD39" s="250"/>
      <c r="KRE39" s="251"/>
      <c r="KRF39" s="257"/>
      <c r="KRG39" s="246"/>
      <c r="KRH39" s="247"/>
      <c r="KRI39" s="248"/>
      <c r="KRJ39" s="249"/>
      <c r="KRK39" s="250"/>
      <c r="KRL39" s="251"/>
      <c r="KRM39" s="257"/>
      <c r="KRN39" s="246"/>
      <c r="KRO39" s="247"/>
      <c r="KRP39" s="248"/>
      <c r="KRQ39" s="249"/>
      <c r="KRR39" s="250"/>
      <c r="KRS39" s="251"/>
      <c r="KRT39" s="257"/>
      <c r="KRU39" s="246"/>
      <c r="KRV39" s="247"/>
      <c r="KRW39" s="248"/>
      <c r="KRX39" s="249"/>
      <c r="KRY39" s="250"/>
      <c r="KRZ39" s="251"/>
      <c r="KSA39" s="257"/>
      <c r="KSB39" s="246"/>
      <c r="KSC39" s="247"/>
      <c r="KSD39" s="248"/>
      <c r="KSE39" s="249"/>
      <c r="KSF39" s="250"/>
      <c r="KSG39" s="251"/>
      <c r="KSH39" s="257"/>
      <c r="KSI39" s="246"/>
      <c r="KSJ39" s="247"/>
      <c r="KSK39" s="248"/>
      <c r="KSL39" s="249"/>
      <c r="KSM39" s="250"/>
      <c r="KSN39" s="251"/>
      <c r="KSO39" s="257"/>
      <c r="KSP39" s="246"/>
      <c r="KSQ39" s="247"/>
      <c r="KSR39" s="248"/>
      <c r="KSS39" s="249"/>
      <c r="KST39" s="250"/>
      <c r="KSU39" s="251"/>
      <c r="KSV39" s="257"/>
      <c r="KSW39" s="246"/>
      <c r="KSX39" s="247"/>
      <c r="KSY39" s="248"/>
      <c r="KSZ39" s="249"/>
      <c r="KTA39" s="250"/>
      <c r="KTB39" s="251"/>
      <c r="KTC39" s="257"/>
      <c r="KTD39" s="246"/>
      <c r="KTE39" s="247"/>
      <c r="KTF39" s="248"/>
      <c r="KTG39" s="249"/>
      <c r="KTH39" s="250"/>
      <c r="KTI39" s="251"/>
      <c r="KTJ39" s="257"/>
      <c r="KTK39" s="246"/>
      <c r="KTL39" s="247"/>
      <c r="KTM39" s="248"/>
      <c r="KTN39" s="249"/>
      <c r="KTO39" s="250"/>
      <c r="KTP39" s="251"/>
      <c r="KTQ39" s="257"/>
      <c r="KTR39" s="246"/>
      <c r="KTS39" s="247"/>
      <c r="KTT39" s="248"/>
      <c r="KTU39" s="249"/>
      <c r="KTV39" s="250"/>
      <c r="KTW39" s="251"/>
      <c r="KTX39" s="257"/>
      <c r="KTY39" s="246"/>
      <c r="KTZ39" s="247"/>
      <c r="KUA39" s="248"/>
      <c r="KUB39" s="249"/>
      <c r="KUC39" s="250"/>
      <c r="KUD39" s="251"/>
      <c r="KUE39" s="257"/>
      <c r="KUF39" s="246"/>
      <c r="KUG39" s="247"/>
      <c r="KUH39" s="248"/>
      <c r="KUI39" s="249"/>
      <c r="KUJ39" s="250"/>
      <c r="KUK39" s="251"/>
      <c r="KUL39" s="257"/>
      <c r="KUM39" s="246"/>
      <c r="KUN39" s="247"/>
      <c r="KUO39" s="248"/>
      <c r="KUP39" s="249"/>
      <c r="KUQ39" s="250"/>
      <c r="KUR39" s="251"/>
      <c r="KUS39" s="257"/>
      <c r="KUT39" s="246"/>
      <c r="KUU39" s="247"/>
      <c r="KUV39" s="248"/>
      <c r="KUW39" s="249"/>
      <c r="KUX39" s="250"/>
      <c r="KUY39" s="251"/>
      <c r="KUZ39" s="257"/>
      <c r="KVA39" s="246"/>
      <c r="KVB39" s="247"/>
      <c r="KVC39" s="248"/>
      <c r="KVD39" s="249"/>
      <c r="KVE39" s="250"/>
      <c r="KVF39" s="251"/>
      <c r="KVG39" s="257"/>
      <c r="KVH39" s="246"/>
      <c r="KVI39" s="247"/>
      <c r="KVJ39" s="248"/>
      <c r="KVK39" s="249"/>
      <c r="KVL39" s="250"/>
      <c r="KVM39" s="251"/>
      <c r="KVN39" s="257"/>
      <c r="KVO39" s="246"/>
      <c r="KVP39" s="247"/>
      <c r="KVQ39" s="248"/>
      <c r="KVR39" s="249"/>
      <c r="KVS39" s="250"/>
      <c r="KVT39" s="251"/>
      <c r="KVU39" s="257"/>
      <c r="KVV39" s="246"/>
      <c r="KVW39" s="247"/>
      <c r="KVX39" s="248"/>
      <c r="KVY39" s="249"/>
      <c r="KVZ39" s="250"/>
      <c r="KWA39" s="251"/>
      <c r="KWB39" s="257"/>
      <c r="KWC39" s="246"/>
      <c r="KWD39" s="247"/>
      <c r="KWE39" s="248"/>
      <c r="KWF39" s="249"/>
      <c r="KWG39" s="250"/>
      <c r="KWH39" s="251"/>
      <c r="KWI39" s="257"/>
      <c r="KWJ39" s="246"/>
      <c r="KWK39" s="247"/>
      <c r="KWL39" s="248"/>
      <c r="KWM39" s="249"/>
      <c r="KWN39" s="250"/>
      <c r="KWO39" s="251"/>
      <c r="KWP39" s="257"/>
      <c r="KWQ39" s="246"/>
      <c r="KWR39" s="247"/>
      <c r="KWS39" s="248"/>
      <c r="KWT39" s="249"/>
      <c r="KWU39" s="250"/>
      <c r="KWV39" s="251"/>
      <c r="KWW39" s="257"/>
      <c r="KWX39" s="246"/>
      <c r="KWY39" s="247"/>
      <c r="KWZ39" s="248"/>
      <c r="KXA39" s="249"/>
      <c r="KXB39" s="250"/>
      <c r="KXC39" s="251"/>
      <c r="KXD39" s="257"/>
      <c r="KXE39" s="246"/>
      <c r="KXF39" s="247"/>
      <c r="KXG39" s="248"/>
      <c r="KXH39" s="249"/>
      <c r="KXI39" s="250"/>
      <c r="KXJ39" s="251"/>
      <c r="KXK39" s="257"/>
      <c r="KXL39" s="246"/>
      <c r="KXM39" s="247"/>
      <c r="KXN39" s="248"/>
      <c r="KXO39" s="249"/>
      <c r="KXP39" s="250"/>
      <c r="KXQ39" s="251"/>
      <c r="KXR39" s="257"/>
      <c r="KXS39" s="246"/>
      <c r="KXT39" s="247"/>
      <c r="KXU39" s="248"/>
      <c r="KXV39" s="249"/>
      <c r="KXW39" s="250"/>
      <c r="KXX39" s="251"/>
      <c r="KXY39" s="257"/>
      <c r="KXZ39" s="246"/>
      <c r="KYA39" s="247"/>
      <c r="KYB39" s="248"/>
      <c r="KYC39" s="249"/>
      <c r="KYD39" s="250"/>
      <c r="KYE39" s="251"/>
      <c r="KYF39" s="257"/>
      <c r="KYG39" s="246"/>
      <c r="KYH39" s="247"/>
      <c r="KYI39" s="248"/>
      <c r="KYJ39" s="249"/>
      <c r="KYK39" s="250"/>
      <c r="KYL39" s="251"/>
      <c r="KYM39" s="257"/>
      <c r="KYN39" s="246"/>
      <c r="KYO39" s="247"/>
      <c r="KYP39" s="248"/>
      <c r="KYQ39" s="249"/>
      <c r="KYR39" s="250"/>
      <c r="KYS39" s="251"/>
      <c r="KYT39" s="257"/>
      <c r="KYU39" s="246"/>
      <c r="KYV39" s="247"/>
      <c r="KYW39" s="248"/>
      <c r="KYX39" s="249"/>
      <c r="KYY39" s="250"/>
      <c r="KYZ39" s="251"/>
      <c r="KZA39" s="257"/>
      <c r="KZB39" s="246"/>
      <c r="KZC39" s="247"/>
      <c r="KZD39" s="248"/>
      <c r="KZE39" s="249"/>
      <c r="KZF39" s="250"/>
      <c r="KZG39" s="251"/>
      <c r="KZH39" s="257"/>
      <c r="KZI39" s="246"/>
      <c r="KZJ39" s="247"/>
      <c r="KZK39" s="248"/>
      <c r="KZL39" s="249"/>
      <c r="KZM39" s="250"/>
      <c r="KZN39" s="251"/>
      <c r="KZO39" s="257"/>
      <c r="KZP39" s="246"/>
      <c r="KZQ39" s="247"/>
      <c r="KZR39" s="248"/>
      <c r="KZS39" s="249"/>
      <c r="KZT39" s="250"/>
      <c r="KZU39" s="251"/>
      <c r="KZV39" s="257"/>
      <c r="KZW39" s="246"/>
      <c r="KZX39" s="247"/>
      <c r="KZY39" s="248"/>
      <c r="KZZ39" s="249"/>
      <c r="LAA39" s="250"/>
      <c r="LAB39" s="251"/>
      <c r="LAC39" s="257"/>
      <c r="LAD39" s="246"/>
      <c r="LAE39" s="247"/>
      <c r="LAF39" s="248"/>
      <c r="LAG39" s="249"/>
      <c r="LAH39" s="250"/>
      <c r="LAI39" s="251"/>
      <c r="LAJ39" s="257"/>
      <c r="LAK39" s="246"/>
      <c r="LAL39" s="247"/>
      <c r="LAM39" s="248"/>
      <c r="LAN39" s="249"/>
      <c r="LAO39" s="250"/>
      <c r="LAP39" s="251"/>
      <c r="LAQ39" s="257"/>
      <c r="LAR39" s="246"/>
      <c r="LAS39" s="247"/>
      <c r="LAT39" s="248"/>
      <c r="LAU39" s="249"/>
      <c r="LAV39" s="250"/>
      <c r="LAW39" s="251"/>
      <c r="LAX39" s="257"/>
      <c r="LAY39" s="246"/>
      <c r="LAZ39" s="247"/>
      <c r="LBA39" s="248"/>
      <c r="LBB39" s="249"/>
      <c r="LBC39" s="250"/>
      <c r="LBD39" s="251"/>
      <c r="LBE39" s="257"/>
      <c r="LBF39" s="246"/>
      <c r="LBG39" s="247"/>
      <c r="LBH39" s="248"/>
      <c r="LBI39" s="249"/>
      <c r="LBJ39" s="250"/>
      <c r="LBK39" s="251"/>
      <c r="LBL39" s="257"/>
      <c r="LBM39" s="246"/>
      <c r="LBN39" s="247"/>
      <c r="LBO39" s="248"/>
      <c r="LBP39" s="249"/>
      <c r="LBQ39" s="250"/>
      <c r="LBR39" s="251"/>
      <c r="LBS39" s="257"/>
      <c r="LBT39" s="246"/>
      <c r="LBU39" s="247"/>
      <c r="LBV39" s="248"/>
      <c r="LBW39" s="249"/>
      <c r="LBX39" s="250"/>
      <c r="LBY39" s="251"/>
      <c r="LBZ39" s="257"/>
      <c r="LCA39" s="246"/>
      <c r="LCB39" s="247"/>
      <c r="LCC39" s="248"/>
      <c r="LCD39" s="249"/>
      <c r="LCE39" s="250"/>
      <c r="LCF39" s="251"/>
      <c r="LCG39" s="257"/>
      <c r="LCH39" s="246"/>
      <c r="LCI39" s="247"/>
      <c r="LCJ39" s="248"/>
      <c r="LCK39" s="249"/>
      <c r="LCL39" s="250"/>
      <c r="LCM39" s="251"/>
      <c r="LCN39" s="257"/>
      <c r="LCO39" s="246"/>
      <c r="LCP39" s="247"/>
      <c r="LCQ39" s="248"/>
      <c r="LCR39" s="249"/>
      <c r="LCS39" s="250"/>
      <c r="LCT39" s="251"/>
      <c r="LCU39" s="257"/>
      <c r="LCV39" s="246"/>
      <c r="LCW39" s="247"/>
      <c r="LCX39" s="248"/>
      <c r="LCY39" s="249"/>
      <c r="LCZ39" s="250"/>
      <c r="LDA39" s="251"/>
      <c r="LDB39" s="257"/>
      <c r="LDC39" s="246"/>
      <c r="LDD39" s="247"/>
      <c r="LDE39" s="248"/>
      <c r="LDF39" s="249"/>
      <c r="LDG39" s="250"/>
      <c r="LDH39" s="251"/>
      <c r="LDI39" s="257"/>
      <c r="LDJ39" s="246"/>
      <c r="LDK39" s="247"/>
      <c r="LDL39" s="248"/>
      <c r="LDM39" s="249"/>
      <c r="LDN39" s="250"/>
      <c r="LDO39" s="251"/>
      <c r="LDP39" s="257"/>
      <c r="LDQ39" s="246"/>
      <c r="LDR39" s="247"/>
      <c r="LDS39" s="248"/>
      <c r="LDT39" s="249"/>
      <c r="LDU39" s="250"/>
      <c r="LDV39" s="251"/>
      <c r="LDW39" s="257"/>
      <c r="LDX39" s="246"/>
      <c r="LDY39" s="247"/>
      <c r="LDZ39" s="248"/>
      <c r="LEA39" s="249"/>
      <c r="LEB39" s="250"/>
      <c r="LEC39" s="251"/>
      <c r="LED39" s="257"/>
      <c r="LEE39" s="246"/>
      <c r="LEF39" s="247"/>
      <c r="LEG39" s="248"/>
      <c r="LEH39" s="249"/>
      <c r="LEI39" s="250"/>
      <c r="LEJ39" s="251"/>
      <c r="LEK39" s="257"/>
      <c r="LEL39" s="246"/>
      <c r="LEM39" s="247"/>
      <c r="LEN39" s="248"/>
      <c r="LEO39" s="249"/>
      <c r="LEP39" s="250"/>
      <c r="LEQ39" s="251"/>
      <c r="LER39" s="257"/>
      <c r="LES39" s="246"/>
      <c r="LET39" s="247"/>
      <c r="LEU39" s="248"/>
      <c r="LEV39" s="249"/>
      <c r="LEW39" s="250"/>
      <c r="LEX39" s="251"/>
      <c r="LEY39" s="257"/>
      <c r="LEZ39" s="246"/>
      <c r="LFA39" s="247"/>
      <c r="LFB39" s="248"/>
      <c r="LFC39" s="249"/>
      <c r="LFD39" s="250"/>
      <c r="LFE39" s="251"/>
      <c r="LFF39" s="257"/>
      <c r="LFG39" s="246"/>
      <c r="LFH39" s="247"/>
      <c r="LFI39" s="248"/>
      <c r="LFJ39" s="249"/>
      <c r="LFK39" s="250"/>
      <c r="LFL39" s="251"/>
      <c r="LFM39" s="257"/>
      <c r="LFN39" s="246"/>
      <c r="LFO39" s="247"/>
      <c r="LFP39" s="248"/>
      <c r="LFQ39" s="249"/>
      <c r="LFR39" s="250"/>
      <c r="LFS39" s="251"/>
      <c r="LFT39" s="257"/>
      <c r="LFU39" s="246"/>
      <c r="LFV39" s="247"/>
      <c r="LFW39" s="248"/>
      <c r="LFX39" s="249"/>
      <c r="LFY39" s="250"/>
      <c r="LFZ39" s="251"/>
      <c r="LGA39" s="257"/>
      <c r="LGB39" s="246"/>
      <c r="LGC39" s="247"/>
      <c r="LGD39" s="248"/>
      <c r="LGE39" s="249"/>
      <c r="LGF39" s="250"/>
      <c r="LGG39" s="251"/>
      <c r="LGH39" s="257"/>
      <c r="LGI39" s="246"/>
      <c r="LGJ39" s="247"/>
      <c r="LGK39" s="248"/>
      <c r="LGL39" s="249"/>
      <c r="LGM39" s="250"/>
      <c r="LGN39" s="251"/>
      <c r="LGO39" s="257"/>
      <c r="LGP39" s="246"/>
      <c r="LGQ39" s="247"/>
      <c r="LGR39" s="248"/>
      <c r="LGS39" s="249"/>
      <c r="LGT39" s="250"/>
      <c r="LGU39" s="251"/>
      <c r="LGV39" s="257"/>
      <c r="LGW39" s="246"/>
      <c r="LGX39" s="247"/>
      <c r="LGY39" s="248"/>
      <c r="LGZ39" s="249"/>
      <c r="LHA39" s="250"/>
      <c r="LHB39" s="251"/>
      <c r="LHC39" s="257"/>
      <c r="LHD39" s="246"/>
      <c r="LHE39" s="247"/>
      <c r="LHF39" s="248"/>
      <c r="LHG39" s="249"/>
      <c r="LHH39" s="250"/>
      <c r="LHI39" s="251"/>
      <c r="LHJ39" s="257"/>
      <c r="LHK39" s="246"/>
      <c r="LHL39" s="247"/>
      <c r="LHM39" s="248"/>
      <c r="LHN39" s="249"/>
      <c r="LHO39" s="250"/>
      <c r="LHP39" s="251"/>
      <c r="LHQ39" s="257"/>
      <c r="LHR39" s="246"/>
      <c r="LHS39" s="247"/>
      <c r="LHT39" s="248"/>
      <c r="LHU39" s="249"/>
      <c r="LHV39" s="250"/>
      <c r="LHW39" s="251"/>
      <c r="LHX39" s="257"/>
      <c r="LHY39" s="246"/>
      <c r="LHZ39" s="247"/>
      <c r="LIA39" s="248"/>
      <c r="LIB39" s="249"/>
      <c r="LIC39" s="250"/>
      <c r="LID39" s="251"/>
      <c r="LIE39" s="257"/>
      <c r="LIF39" s="246"/>
      <c r="LIG39" s="247"/>
      <c r="LIH39" s="248"/>
      <c r="LII39" s="249"/>
      <c r="LIJ39" s="250"/>
      <c r="LIK39" s="251"/>
      <c r="LIL39" s="257"/>
      <c r="LIM39" s="246"/>
      <c r="LIN39" s="247"/>
      <c r="LIO39" s="248"/>
      <c r="LIP39" s="249"/>
      <c r="LIQ39" s="250"/>
      <c r="LIR39" s="251"/>
      <c r="LIS39" s="257"/>
      <c r="LIT39" s="246"/>
      <c r="LIU39" s="247"/>
      <c r="LIV39" s="248"/>
      <c r="LIW39" s="249"/>
      <c r="LIX39" s="250"/>
      <c r="LIY39" s="251"/>
      <c r="LIZ39" s="257"/>
      <c r="LJA39" s="246"/>
      <c r="LJB39" s="247"/>
      <c r="LJC39" s="248"/>
      <c r="LJD39" s="249"/>
      <c r="LJE39" s="250"/>
      <c r="LJF39" s="251"/>
      <c r="LJG39" s="257"/>
      <c r="LJH39" s="246"/>
      <c r="LJI39" s="247"/>
      <c r="LJJ39" s="248"/>
      <c r="LJK39" s="249"/>
      <c r="LJL39" s="250"/>
      <c r="LJM39" s="251"/>
      <c r="LJN39" s="257"/>
      <c r="LJO39" s="246"/>
      <c r="LJP39" s="247"/>
      <c r="LJQ39" s="248"/>
      <c r="LJR39" s="249"/>
      <c r="LJS39" s="250"/>
      <c r="LJT39" s="251"/>
      <c r="LJU39" s="257"/>
      <c r="LJV39" s="246"/>
      <c r="LJW39" s="247"/>
      <c r="LJX39" s="248"/>
      <c r="LJY39" s="249"/>
      <c r="LJZ39" s="250"/>
      <c r="LKA39" s="251"/>
      <c r="LKB39" s="257"/>
      <c r="LKC39" s="246"/>
      <c r="LKD39" s="247"/>
      <c r="LKE39" s="248"/>
      <c r="LKF39" s="249"/>
      <c r="LKG39" s="250"/>
      <c r="LKH39" s="251"/>
      <c r="LKI39" s="257"/>
      <c r="LKJ39" s="246"/>
      <c r="LKK39" s="247"/>
      <c r="LKL39" s="248"/>
      <c r="LKM39" s="249"/>
      <c r="LKN39" s="250"/>
      <c r="LKO39" s="251"/>
      <c r="LKP39" s="257"/>
      <c r="LKQ39" s="246"/>
      <c r="LKR39" s="247"/>
      <c r="LKS39" s="248"/>
      <c r="LKT39" s="249"/>
      <c r="LKU39" s="250"/>
      <c r="LKV39" s="251"/>
      <c r="LKW39" s="257"/>
      <c r="LKX39" s="246"/>
      <c r="LKY39" s="247"/>
      <c r="LKZ39" s="248"/>
      <c r="LLA39" s="249"/>
      <c r="LLB39" s="250"/>
      <c r="LLC39" s="251"/>
      <c r="LLD39" s="257"/>
      <c r="LLE39" s="246"/>
      <c r="LLF39" s="247"/>
      <c r="LLG39" s="248"/>
      <c r="LLH39" s="249"/>
      <c r="LLI39" s="250"/>
      <c r="LLJ39" s="251"/>
      <c r="LLK39" s="257"/>
      <c r="LLL39" s="246"/>
      <c r="LLM39" s="247"/>
      <c r="LLN39" s="248"/>
      <c r="LLO39" s="249"/>
      <c r="LLP39" s="250"/>
      <c r="LLQ39" s="251"/>
      <c r="LLR39" s="257"/>
      <c r="LLS39" s="246"/>
      <c r="LLT39" s="247"/>
      <c r="LLU39" s="248"/>
      <c r="LLV39" s="249"/>
      <c r="LLW39" s="250"/>
      <c r="LLX39" s="251"/>
      <c r="LLY39" s="257"/>
      <c r="LLZ39" s="246"/>
      <c r="LMA39" s="247"/>
      <c r="LMB39" s="248"/>
      <c r="LMC39" s="249"/>
      <c r="LMD39" s="250"/>
      <c r="LME39" s="251"/>
      <c r="LMF39" s="257"/>
      <c r="LMG39" s="246"/>
      <c r="LMH39" s="247"/>
      <c r="LMI39" s="248"/>
      <c r="LMJ39" s="249"/>
      <c r="LMK39" s="250"/>
      <c r="LML39" s="251"/>
      <c r="LMM39" s="257"/>
      <c r="LMN39" s="246"/>
      <c r="LMO39" s="247"/>
      <c r="LMP39" s="248"/>
      <c r="LMQ39" s="249"/>
      <c r="LMR39" s="250"/>
      <c r="LMS39" s="251"/>
      <c r="LMT39" s="257"/>
      <c r="LMU39" s="246"/>
      <c r="LMV39" s="247"/>
      <c r="LMW39" s="248"/>
      <c r="LMX39" s="249"/>
      <c r="LMY39" s="250"/>
      <c r="LMZ39" s="251"/>
      <c r="LNA39" s="257"/>
      <c r="LNB39" s="246"/>
      <c r="LNC39" s="247"/>
      <c r="LND39" s="248"/>
      <c r="LNE39" s="249"/>
      <c r="LNF39" s="250"/>
      <c r="LNG39" s="251"/>
      <c r="LNH39" s="257"/>
      <c r="LNI39" s="246"/>
      <c r="LNJ39" s="247"/>
      <c r="LNK39" s="248"/>
      <c r="LNL39" s="249"/>
      <c r="LNM39" s="250"/>
      <c r="LNN39" s="251"/>
      <c r="LNO39" s="257"/>
      <c r="LNP39" s="246"/>
      <c r="LNQ39" s="247"/>
      <c r="LNR39" s="248"/>
      <c r="LNS39" s="249"/>
      <c r="LNT39" s="250"/>
      <c r="LNU39" s="251"/>
      <c r="LNV39" s="257"/>
      <c r="LNW39" s="246"/>
      <c r="LNX39" s="247"/>
      <c r="LNY39" s="248"/>
      <c r="LNZ39" s="249"/>
      <c r="LOA39" s="250"/>
      <c r="LOB39" s="251"/>
      <c r="LOC39" s="257"/>
      <c r="LOD39" s="246"/>
      <c r="LOE39" s="247"/>
      <c r="LOF39" s="248"/>
      <c r="LOG39" s="249"/>
      <c r="LOH39" s="250"/>
      <c r="LOI39" s="251"/>
      <c r="LOJ39" s="257"/>
      <c r="LOK39" s="246"/>
      <c r="LOL39" s="247"/>
      <c r="LOM39" s="248"/>
      <c r="LON39" s="249"/>
      <c r="LOO39" s="250"/>
      <c r="LOP39" s="251"/>
      <c r="LOQ39" s="257"/>
      <c r="LOR39" s="246"/>
      <c r="LOS39" s="247"/>
      <c r="LOT39" s="248"/>
      <c r="LOU39" s="249"/>
      <c r="LOV39" s="250"/>
      <c r="LOW39" s="251"/>
      <c r="LOX39" s="257"/>
      <c r="LOY39" s="246"/>
      <c r="LOZ39" s="247"/>
      <c r="LPA39" s="248"/>
      <c r="LPB39" s="249"/>
      <c r="LPC39" s="250"/>
      <c r="LPD39" s="251"/>
      <c r="LPE39" s="257"/>
      <c r="LPF39" s="246"/>
      <c r="LPG39" s="247"/>
      <c r="LPH39" s="248"/>
      <c r="LPI39" s="249"/>
      <c r="LPJ39" s="250"/>
      <c r="LPK39" s="251"/>
      <c r="LPL39" s="257"/>
      <c r="LPM39" s="246"/>
      <c r="LPN39" s="247"/>
      <c r="LPO39" s="248"/>
      <c r="LPP39" s="249"/>
      <c r="LPQ39" s="250"/>
      <c r="LPR39" s="251"/>
      <c r="LPS39" s="257"/>
      <c r="LPT39" s="246"/>
      <c r="LPU39" s="247"/>
      <c r="LPV39" s="248"/>
      <c r="LPW39" s="249"/>
      <c r="LPX39" s="250"/>
      <c r="LPY39" s="251"/>
      <c r="LPZ39" s="257"/>
      <c r="LQA39" s="246"/>
      <c r="LQB39" s="247"/>
      <c r="LQC39" s="248"/>
      <c r="LQD39" s="249"/>
      <c r="LQE39" s="250"/>
      <c r="LQF39" s="251"/>
      <c r="LQG39" s="257"/>
      <c r="LQH39" s="246"/>
      <c r="LQI39" s="247"/>
      <c r="LQJ39" s="248"/>
      <c r="LQK39" s="249"/>
      <c r="LQL39" s="250"/>
      <c r="LQM39" s="251"/>
      <c r="LQN39" s="257"/>
      <c r="LQO39" s="246"/>
      <c r="LQP39" s="247"/>
      <c r="LQQ39" s="248"/>
      <c r="LQR39" s="249"/>
      <c r="LQS39" s="250"/>
      <c r="LQT39" s="251"/>
      <c r="LQU39" s="257"/>
      <c r="LQV39" s="246"/>
      <c r="LQW39" s="247"/>
      <c r="LQX39" s="248"/>
      <c r="LQY39" s="249"/>
      <c r="LQZ39" s="250"/>
      <c r="LRA39" s="251"/>
      <c r="LRB39" s="257"/>
      <c r="LRC39" s="246"/>
      <c r="LRD39" s="247"/>
      <c r="LRE39" s="248"/>
      <c r="LRF39" s="249"/>
      <c r="LRG39" s="250"/>
      <c r="LRH39" s="251"/>
      <c r="LRI39" s="257"/>
      <c r="LRJ39" s="246"/>
      <c r="LRK39" s="247"/>
      <c r="LRL39" s="248"/>
      <c r="LRM39" s="249"/>
      <c r="LRN39" s="250"/>
      <c r="LRO39" s="251"/>
      <c r="LRP39" s="257"/>
      <c r="LRQ39" s="246"/>
      <c r="LRR39" s="247"/>
      <c r="LRS39" s="248"/>
      <c r="LRT39" s="249"/>
      <c r="LRU39" s="250"/>
      <c r="LRV39" s="251"/>
      <c r="LRW39" s="257"/>
      <c r="LRX39" s="246"/>
      <c r="LRY39" s="247"/>
      <c r="LRZ39" s="248"/>
      <c r="LSA39" s="249"/>
      <c r="LSB39" s="250"/>
      <c r="LSC39" s="251"/>
      <c r="LSD39" s="257"/>
      <c r="LSE39" s="246"/>
      <c r="LSF39" s="247"/>
      <c r="LSG39" s="248"/>
      <c r="LSH39" s="249"/>
      <c r="LSI39" s="250"/>
      <c r="LSJ39" s="251"/>
      <c r="LSK39" s="257"/>
      <c r="LSL39" s="246"/>
      <c r="LSM39" s="247"/>
      <c r="LSN39" s="248"/>
      <c r="LSO39" s="249"/>
      <c r="LSP39" s="250"/>
      <c r="LSQ39" s="251"/>
      <c r="LSR39" s="257"/>
      <c r="LSS39" s="246"/>
      <c r="LST39" s="247"/>
      <c r="LSU39" s="248"/>
      <c r="LSV39" s="249"/>
      <c r="LSW39" s="250"/>
      <c r="LSX39" s="251"/>
      <c r="LSY39" s="257"/>
      <c r="LSZ39" s="246"/>
      <c r="LTA39" s="247"/>
      <c r="LTB39" s="248"/>
      <c r="LTC39" s="249"/>
      <c r="LTD39" s="250"/>
      <c r="LTE39" s="251"/>
      <c r="LTF39" s="257"/>
      <c r="LTG39" s="246"/>
      <c r="LTH39" s="247"/>
      <c r="LTI39" s="248"/>
      <c r="LTJ39" s="249"/>
      <c r="LTK39" s="250"/>
      <c r="LTL39" s="251"/>
      <c r="LTM39" s="257"/>
      <c r="LTN39" s="246"/>
      <c r="LTO39" s="247"/>
      <c r="LTP39" s="248"/>
      <c r="LTQ39" s="249"/>
      <c r="LTR39" s="250"/>
      <c r="LTS39" s="251"/>
      <c r="LTT39" s="257"/>
      <c r="LTU39" s="246"/>
      <c r="LTV39" s="247"/>
      <c r="LTW39" s="248"/>
      <c r="LTX39" s="249"/>
      <c r="LTY39" s="250"/>
      <c r="LTZ39" s="251"/>
      <c r="LUA39" s="257"/>
      <c r="LUB39" s="246"/>
      <c r="LUC39" s="247"/>
      <c r="LUD39" s="248"/>
      <c r="LUE39" s="249"/>
      <c r="LUF39" s="250"/>
      <c r="LUG39" s="251"/>
      <c r="LUH39" s="257"/>
      <c r="LUI39" s="246"/>
      <c r="LUJ39" s="247"/>
      <c r="LUK39" s="248"/>
      <c r="LUL39" s="249"/>
      <c r="LUM39" s="250"/>
      <c r="LUN39" s="251"/>
      <c r="LUO39" s="257"/>
      <c r="LUP39" s="246"/>
      <c r="LUQ39" s="247"/>
      <c r="LUR39" s="248"/>
      <c r="LUS39" s="249"/>
      <c r="LUT39" s="250"/>
      <c r="LUU39" s="251"/>
      <c r="LUV39" s="257"/>
      <c r="LUW39" s="246"/>
      <c r="LUX39" s="247"/>
      <c r="LUY39" s="248"/>
      <c r="LUZ39" s="249"/>
      <c r="LVA39" s="250"/>
      <c r="LVB39" s="251"/>
      <c r="LVC39" s="257"/>
      <c r="LVD39" s="246"/>
      <c r="LVE39" s="247"/>
      <c r="LVF39" s="248"/>
      <c r="LVG39" s="249"/>
      <c r="LVH39" s="250"/>
      <c r="LVI39" s="251"/>
      <c r="LVJ39" s="257"/>
      <c r="LVK39" s="246"/>
      <c r="LVL39" s="247"/>
      <c r="LVM39" s="248"/>
      <c r="LVN39" s="249"/>
      <c r="LVO39" s="250"/>
      <c r="LVP39" s="251"/>
      <c r="LVQ39" s="257"/>
      <c r="LVR39" s="246"/>
      <c r="LVS39" s="247"/>
      <c r="LVT39" s="248"/>
      <c r="LVU39" s="249"/>
      <c r="LVV39" s="250"/>
      <c r="LVW39" s="251"/>
      <c r="LVX39" s="257"/>
      <c r="LVY39" s="246"/>
      <c r="LVZ39" s="247"/>
      <c r="LWA39" s="248"/>
      <c r="LWB39" s="249"/>
      <c r="LWC39" s="250"/>
      <c r="LWD39" s="251"/>
      <c r="LWE39" s="257"/>
      <c r="LWF39" s="246"/>
      <c r="LWG39" s="247"/>
      <c r="LWH39" s="248"/>
      <c r="LWI39" s="249"/>
      <c r="LWJ39" s="250"/>
      <c r="LWK39" s="251"/>
      <c r="LWL39" s="257"/>
      <c r="LWM39" s="246"/>
      <c r="LWN39" s="247"/>
      <c r="LWO39" s="248"/>
      <c r="LWP39" s="249"/>
      <c r="LWQ39" s="250"/>
      <c r="LWR39" s="251"/>
      <c r="LWS39" s="257"/>
      <c r="LWT39" s="246"/>
      <c r="LWU39" s="247"/>
      <c r="LWV39" s="248"/>
      <c r="LWW39" s="249"/>
      <c r="LWX39" s="250"/>
      <c r="LWY39" s="251"/>
      <c r="LWZ39" s="257"/>
      <c r="LXA39" s="246"/>
      <c r="LXB39" s="247"/>
      <c r="LXC39" s="248"/>
      <c r="LXD39" s="249"/>
      <c r="LXE39" s="250"/>
      <c r="LXF39" s="251"/>
      <c r="LXG39" s="257"/>
      <c r="LXH39" s="246"/>
      <c r="LXI39" s="247"/>
      <c r="LXJ39" s="248"/>
      <c r="LXK39" s="249"/>
      <c r="LXL39" s="250"/>
      <c r="LXM39" s="251"/>
      <c r="LXN39" s="257"/>
      <c r="LXO39" s="246"/>
      <c r="LXP39" s="247"/>
      <c r="LXQ39" s="248"/>
      <c r="LXR39" s="249"/>
      <c r="LXS39" s="250"/>
      <c r="LXT39" s="251"/>
      <c r="LXU39" s="257"/>
      <c r="LXV39" s="246"/>
      <c r="LXW39" s="247"/>
      <c r="LXX39" s="248"/>
      <c r="LXY39" s="249"/>
      <c r="LXZ39" s="250"/>
      <c r="LYA39" s="251"/>
      <c r="LYB39" s="257"/>
      <c r="LYC39" s="246"/>
      <c r="LYD39" s="247"/>
      <c r="LYE39" s="248"/>
      <c r="LYF39" s="249"/>
      <c r="LYG39" s="250"/>
      <c r="LYH39" s="251"/>
      <c r="LYI39" s="257"/>
      <c r="LYJ39" s="246"/>
      <c r="LYK39" s="247"/>
      <c r="LYL39" s="248"/>
      <c r="LYM39" s="249"/>
      <c r="LYN39" s="250"/>
      <c r="LYO39" s="251"/>
      <c r="LYP39" s="257"/>
      <c r="LYQ39" s="246"/>
      <c r="LYR39" s="247"/>
      <c r="LYS39" s="248"/>
      <c r="LYT39" s="249"/>
      <c r="LYU39" s="250"/>
      <c r="LYV39" s="251"/>
      <c r="LYW39" s="257"/>
      <c r="LYX39" s="246"/>
      <c r="LYY39" s="247"/>
      <c r="LYZ39" s="248"/>
      <c r="LZA39" s="249"/>
      <c r="LZB39" s="250"/>
      <c r="LZC39" s="251"/>
      <c r="LZD39" s="257"/>
      <c r="LZE39" s="246"/>
      <c r="LZF39" s="247"/>
      <c r="LZG39" s="248"/>
      <c r="LZH39" s="249"/>
      <c r="LZI39" s="250"/>
      <c r="LZJ39" s="251"/>
      <c r="LZK39" s="257"/>
      <c r="LZL39" s="246"/>
      <c r="LZM39" s="247"/>
      <c r="LZN39" s="248"/>
      <c r="LZO39" s="249"/>
      <c r="LZP39" s="250"/>
      <c r="LZQ39" s="251"/>
      <c r="LZR39" s="257"/>
      <c r="LZS39" s="246"/>
      <c r="LZT39" s="247"/>
      <c r="LZU39" s="248"/>
      <c r="LZV39" s="249"/>
      <c r="LZW39" s="250"/>
      <c r="LZX39" s="251"/>
      <c r="LZY39" s="257"/>
      <c r="LZZ39" s="246"/>
      <c r="MAA39" s="247"/>
      <c r="MAB39" s="248"/>
      <c r="MAC39" s="249"/>
      <c r="MAD39" s="250"/>
      <c r="MAE39" s="251"/>
      <c r="MAF39" s="257"/>
      <c r="MAG39" s="246"/>
      <c r="MAH39" s="247"/>
      <c r="MAI39" s="248"/>
      <c r="MAJ39" s="249"/>
      <c r="MAK39" s="250"/>
      <c r="MAL39" s="251"/>
      <c r="MAM39" s="257"/>
      <c r="MAN39" s="246"/>
      <c r="MAO39" s="247"/>
      <c r="MAP39" s="248"/>
      <c r="MAQ39" s="249"/>
      <c r="MAR39" s="250"/>
      <c r="MAS39" s="251"/>
      <c r="MAT39" s="257"/>
      <c r="MAU39" s="246"/>
      <c r="MAV39" s="247"/>
      <c r="MAW39" s="248"/>
      <c r="MAX39" s="249"/>
      <c r="MAY39" s="250"/>
      <c r="MAZ39" s="251"/>
      <c r="MBA39" s="257"/>
      <c r="MBB39" s="246"/>
      <c r="MBC39" s="247"/>
      <c r="MBD39" s="248"/>
      <c r="MBE39" s="249"/>
      <c r="MBF39" s="250"/>
      <c r="MBG39" s="251"/>
      <c r="MBH39" s="257"/>
      <c r="MBI39" s="246"/>
      <c r="MBJ39" s="247"/>
      <c r="MBK39" s="248"/>
      <c r="MBL39" s="249"/>
      <c r="MBM39" s="250"/>
      <c r="MBN39" s="251"/>
      <c r="MBO39" s="257"/>
      <c r="MBP39" s="246"/>
      <c r="MBQ39" s="247"/>
      <c r="MBR39" s="248"/>
      <c r="MBS39" s="249"/>
      <c r="MBT39" s="250"/>
      <c r="MBU39" s="251"/>
      <c r="MBV39" s="257"/>
      <c r="MBW39" s="246"/>
      <c r="MBX39" s="247"/>
      <c r="MBY39" s="248"/>
      <c r="MBZ39" s="249"/>
      <c r="MCA39" s="250"/>
      <c r="MCB39" s="251"/>
      <c r="MCC39" s="257"/>
      <c r="MCD39" s="246"/>
      <c r="MCE39" s="247"/>
      <c r="MCF39" s="248"/>
      <c r="MCG39" s="249"/>
      <c r="MCH39" s="250"/>
      <c r="MCI39" s="251"/>
      <c r="MCJ39" s="257"/>
      <c r="MCK39" s="246"/>
      <c r="MCL39" s="247"/>
      <c r="MCM39" s="248"/>
      <c r="MCN39" s="249"/>
      <c r="MCO39" s="250"/>
      <c r="MCP39" s="251"/>
      <c r="MCQ39" s="257"/>
      <c r="MCR39" s="246"/>
      <c r="MCS39" s="247"/>
      <c r="MCT39" s="248"/>
      <c r="MCU39" s="249"/>
      <c r="MCV39" s="250"/>
      <c r="MCW39" s="251"/>
      <c r="MCX39" s="257"/>
      <c r="MCY39" s="246"/>
      <c r="MCZ39" s="247"/>
      <c r="MDA39" s="248"/>
      <c r="MDB39" s="249"/>
      <c r="MDC39" s="250"/>
      <c r="MDD39" s="251"/>
      <c r="MDE39" s="257"/>
      <c r="MDF39" s="246"/>
      <c r="MDG39" s="247"/>
      <c r="MDH39" s="248"/>
      <c r="MDI39" s="249"/>
      <c r="MDJ39" s="250"/>
      <c r="MDK39" s="251"/>
      <c r="MDL39" s="257"/>
      <c r="MDM39" s="246"/>
      <c r="MDN39" s="247"/>
      <c r="MDO39" s="248"/>
      <c r="MDP39" s="249"/>
      <c r="MDQ39" s="250"/>
      <c r="MDR39" s="251"/>
      <c r="MDS39" s="257"/>
      <c r="MDT39" s="246"/>
      <c r="MDU39" s="247"/>
      <c r="MDV39" s="248"/>
      <c r="MDW39" s="249"/>
      <c r="MDX39" s="250"/>
      <c r="MDY39" s="251"/>
      <c r="MDZ39" s="257"/>
      <c r="MEA39" s="246"/>
      <c r="MEB39" s="247"/>
      <c r="MEC39" s="248"/>
      <c r="MED39" s="249"/>
      <c r="MEE39" s="250"/>
      <c r="MEF39" s="251"/>
      <c r="MEG39" s="257"/>
      <c r="MEH39" s="246"/>
      <c r="MEI39" s="247"/>
      <c r="MEJ39" s="248"/>
      <c r="MEK39" s="249"/>
      <c r="MEL39" s="250"/>
      <c r="MEM39" s="251"/>
      <c r="MEN39" s="257"/>
      <c r="MEO39" s="246"/>
      <c r="MEP39" s="247"/>
      <c r="MEQ39" s="248"/>
      <c r="MER39" s="249"/>
      <c r="MES39" s="250"/>
      <c r="MET39" s="251"/>
      <c r="MEU39" s="257"/>
      <c r="MEV39" s="246"/>
      <c r="MEW39" s="247"/>
      <c r="MEX39" s="248"/>
      <c r="MEY39" s="249"/>
      <c r="MEZ39" s="250"/>
      <c r="MFA39" s="251"/>
      <c r="MFB39" s="257"/>
      <c r="MFC39" s="246"/>
      <c r="MFD39" s="247"/>
      <c r="MFE39" s="248"/>
      <c r="MFF39" s="249"/>
      <c r="MFG39" s="250"/>
      <c r="MFH39" s="251"/>
      <c r="MFI39" s="257"/>
      <c r="MFJ39" s="246"/>
      <c r="MFK39" s="247"/>
      <c r="MFL39" s="248"/>
      <c r="MFM39" s="249"/>
      <c r="MFN39" s="250"/>
      <c r="MFO39" s="251"/>
      <c r="MFP39" s="257"/>
      <c r="MFQ39" s="246"/>
      <c r="MFR39" s="247"/>
      <c r="MFS39" s="248"/>
      <c r="MFT39" s="249"/>
      <c r="MFU39" s="250"/>
      <c r="MFV39" s="251"/>
      <c r="MFW39" s="257"/>
      <c r="MFX39" s="246"/>
      <c r="MFY39" s="247"/>
      <c r="MFZ39" s="248"/>
      <c r="MGA39" s="249"/>
      <c r="MGB39" s="250"/>
      <c r="MGC39" s="251"/>
      <c r="MGD39" s="257"/>
      <c r="MGE39" s="246"/>
      <c r="MGF39" s="247"/>
      <c r="MGG39" s="248"/>
      <c r="MGH39" s="249"/>
      <c r="MGI39" s="250"/>
      <c r="MGJ39" s="251"/>
      <c r="MGK39" s="257"/>
      <c r="MGL39" s="246"/>
      <c r="MGM39" s="247"/>
      <c r="MGN39" s="248"/>
      <c r="MGO39" s="249"/>
      <c r="MGP39" s="250"/>
      <c r="MGQ39" s="251"/>
      <c r="MGR39" s="257"/>
      <c r="MGS39" s="246"/>
      <c r="MGT39" s="247"/>
      <c r="MGU39" s="248"/>
      <c r="MGV39" s="249"/>
      <c r="MGW39" s="250"/>
      <c r="MGX39" s="251"/>
      <c r="MGY39" s="257"/>
      <c r="MGZ39" s="246"/>
      <c r="MHA39" s="247"/>
      <c r="MHB39" s="248"/>
      <c r="MHC39" s="249"/>
      <c r="MHD39" s="250"/>
      <c r="MHE39" s="251"/>
      <c r="MHF39" s="257"/>
      <c r="MHG39" s="246"/>
      <c r="MHH39" s="247"/>
      <c r="MHI39" s="248"/>
      <c r="MHJ39" s="249"/>
      <c r="MHK39" s="250"/>
      <c r="MHL39" s="251"/>
      <c r="MHM39" s="257"/>
      <c r="MHN39" s="246"/>
      <c r="MHO39" s="247"/>
      <c r="MHP39" s="248"/>
      <c r="MHQ39" s="249"/>
      <c r="MHR39" s="250"/>
      <c r="MHS39" s="251"/>
      <c r="MHT39" s="257"/>
      <c r="MHU39" s="246"/>
      <c r="MHV39" s="247"/>
      <c r="MHW39" s="248"/>
      <c r="MHX39" s="249"/>
      <c r="MHY39" s="250"/>
      <c r="MHZ39" s="251"/>
      <c r="MIA39" s="257"/>
      <c r="MIB39" s="246"/>
      <c r="MIC39" s="247"/>
      <c r="MID39" s="248"/>
      <c r="MIE39" s="249"/>
      <c r="MIF39" s="250"/>
      <c r="MIG39" s="251"/>
      <c r="MIH39" s="257"/>
      <c r="MII39" s="246"/>
      <c r="MIJ39" s="247"/>
      <c r="MIK39" s="248"/>
      <c r="MIL39" s="249"/>
      <c r="MIM39" s="250"/>
      <c r="MIN39" s="251"/>
      <c r="MIO39" s="257"/>
      <c r="MIP39" s="246"/>
      <c r="MIQ39" s="247"/>
      <c r="MIR39" s="248"/>
      <c r="MIS39" s="249"/>
      <c r="MIT39" s="250"/>
      <c r="MIU39" s="251"/>
      <c r="MIV39" s="257"/>
      <c r="MIW39" s="246"/>
      <c r="MIX39" s="247"/>
      <c r="MIY39" s="248"/>
      <c r="MIZ39" s="249"/>
      <c r="MJA39" s="250"/>
      <c r="MJB39" s="251"/>
      <c r="MJC39" s="257"/>
      <c r="MJD39" s="246"/>
      <c r="MJE39" s="247"/>
      <c r="MJF39" s="248"/>
      <c r="MJG39" s="249"/>
      <c r="MJH39" s="250"/>
      <c r="MJI39" s="251"/>
      <c r="MJJ39" s="257"/>
      <c r="MJK39" s="246"/>
      <c r="MJL39" s="247"/>
      <c r="MJM39" s="248"/>
      <c r="MJN39" s="249"/>
      <c r="MJO39" s="250"/>
      <c r="MJP39" s="251"/>
      <c r="MJQ39" s="257"/>
      <c r="MJR39" s="246"/>
      <c r="MJS39" s="247"/>
      <c r="MJT39" s="248"/>
      <c r="MJU39" s="249"/>
      <c r="MJV39" s="250"/>
      <c r="MJW39" s="251"/>
      <c r="MJX39" s="257"/>
      <c r="MJY39" s="246"/>
      <c r="MJZ39" s="247"/>
      <c r="MKA39" s="248"/>
      <c r="MKB39" s="249"/>
      <c r="MKC39" s="250"/>
      <c r="MKD39" s="251"/>
      <c r="MKE39" s="257"/>
      <c r="MKF39" s="246"/>
      <c r="MKG39" s="247"/>
      <c r="MKH39" s="248"/>
      <c r="MKI39" s="249"/>
      <c r="MKJ39" s="250"/>
      <c r="MKK39" s="251"/>
      <c r="MKL39" s="257"/>
      <c r="MKM39" s="246"/>
      <c r="MKN39" s="247"/>
      <c r="MKO39" s="248"/>
      <c r="MKP39" s="249"/>
      <c r="MKQ39" s="250"/>
      <c r="MKR39" s="251"/>
      <c r="MKS39" s="257"/>
      <c r="MKT39" s="246"/>
      <c r="MKU39" s="247"/>
      <c r="MKV39" s="248"/>
      <c r="MKW39" s="249"/>
      <c r="MKX39" s="250"/>
      <c r="MKY39" s="251"/>
      <c r="MKZ39" s="257"/>
      <c r="MLA39" s="246"/>
      <c r="MLB39" s="247"/>
      <c r="MLC39" s="248"/>
      <c r="MLD39" s="249"/>
      <c r="MLE39" s="250"/>
      <c r="MLF39" s="251"/>
      <c r="MLG39" s="257"/>
      <c r="MLH39" s="246"/>
      <c r="MLI39" s="247"/>
      <c r="MLJ39" s="248"/>
      <c r="MLK39" s="249"/>
      <c r="MLL39" s="250"/>
      <c r="MLM39" s="251"/>
      <c r="MLN39" s="257"/>
      <c r="MLO39" s="246"/>
      <c r="MLP39" s="247"/>
      <c r="MLQ39" s="248"/>
      <c r="MLR39" s="249"/>
      <c r="MLS39" s="250"/>
      <c r="MLT39" s="251"/>
      <c r="MLU39" s="257"/>
      <c r="MLV39" s="246"/>
      <c r="MLW39" s="247"/>
      <c r="MLX39" s="248"/>
      <c r="MLY39" s="249"/>
      <c r="MLZ39" s="250"/>
      <c r="MMA39" s="251"/>
      <c r="MMB39" s="257"/>
      <c r="MMC39" s="246"/>
      <c r="MMD39" s="247"/>
      <c r="MME39" s="248"/>
      <c r="MMF39" s="249"/>
      <c r="MMG39" s="250"/>
      <c r="MMH39" s="251"/>
      <c r="MMI39" s="257"/>
      <c r="MMJ39" s="246"/>
      <c r="MMK39" s="247"/>
      <c r="MML39" s="248"/>
      <c r="MMM39" s="249"/>
      <c r="MMN39" s="250"/>
      <c r="MMO39" s="251"/>
      <c r="MMP39" s="257"/>
      <c r="MMQ39" s="246"/>
      <c r="MMR39" s="247"/>
      <c r="MMS39" s="248"/>
      <c r="MMT39" s="249"/>
      <c r="MMU39" s="250"/>
      <c r="MMV39" s="251"/>
      <c r="MMW39" s="257"/>
      <c r="MMX39" s="246"/>
      <c r="MMY39" s="247"/>
      <c r="MMZ39" s="248"/>
      <c r="MNA39" s="249"/>
      <c r="MNB39" s="250"/>
      <c r="MNC39" s="251"/>
      <c r="MND39" s="257"/>
      <c r="MNE39" s="246"/>
      <c r="MNF39" s="247"/>
      <c r="MNG39" s="248"/>
      <c r="MNH39" s="249"/>
      <c r="MNI39" s="250"/>
      <c r="MNJ39" s="251"/>
      <c r="MNK39" s="257"/>
      <c r="MNL39" s="246"/>
      <c r="MNM39" s="247"/>
      <c r="MNN39" s="248"/>
      <c r="MNO39" s="249"/>
      <c r="MNP39" s="250"/>
      <c r="MNQ39" s="251"/>
      <c r="MNR39" s="257"/>
      <c r="MNS39" s="246"/>
      <c r="MNT39" s="247"/>
      <c r="MNU39" s="248"/>
      <c r="MNV39" s="249"/>
      <c r="MNW39" s="250"/>
      <c r="MNX39" s="251"/>
      <c r="MNY39" s="257"/>
      <c r="MNZ39" s="246"/>
      <c r="MOA39" s="247"/>
      <c r="MOB39" s="248"/>
      <c r="MOC39" s="249"/>
      <c r="MOD39" s="250"/>
      <c r="MOE39" s="251"/>
      <c r="MOF39" s="257"/>
      <c r="MOG39" s="246"/>
      <c r="MOH39" s="247"/>
      <c r="MOI39" s="248"/>
      <c r="MOJ39" s="249"/>
      <c r="MOK39" s="250"/>
      <c r="MOL39" s="251"/>
      <c r="MOM39" s="257"/>
      <c r="MON39" s="246"/>
      <c r="MOO39" s="247"/>
      <c r="MOP39" s="248"/>
      <c r="MOQ39" s="249"/>
      <c r="MOR39" s="250"/>
      <c r="MOS39" s="251"/>
      <c r="MOT39" s="257"/>
      <c r="MOU39" s="246"/>
      <c r="MOV39" s="247"/>
      <c r="MOW39" s="248"/>
      <c r="MOX39" s="249"/>
      <c r="MOY39" s="250"/>
      <c r="MOZ39" s="251"/>
      <c r="MPA39" s="257"/>
      <c r="MPB39" s="246"/>
      <c r="MPC39" s="247"/>
      <c r="MPD39" s="248"/>
      <c r="MPE39" s="249"/>
      <c r="MPF39" s="250"/>
      <c r="MPG39" s="251"/>
      <c r="MPH39" s="257"/>
      <c r="MPI39" s="246"/>
      <c r="MPJ39" s="247"/>
      <c r="MPK39" s="248"/>
      <c r="MPL39" s="249"/>
      <c r="MPM39" s="250"/>
      <c r="MPN39" s="251"/>
      <c r="MPO39" s="257"/>
      <c r="MPP39" s="246"/>
      <c r="MPQ39" s="247"/>
      <c r="MPR39" s="248"/>
      <c r="MPS39" s="249"/>
      <c r="MPT39" s="250"/>
      <c r="MPU39" s="251"/>
      <c r="MPV39" s="257"/>
      <c r="MPW39" s="246"/>
      <c r="MPX39" s="247"/>
      <c r="MPY39" s="248"/>
      <c r="MPZ39" s="249"/>
      <c r="MQA39" s="250"/>
      <c r="MQB39" s="251"/>
      <c r="MQC39" s="257"/>
      <c r="MQD39" s="246"/>
      <c r="MQE39" s="247"/>
      <c r="MQF39" s="248"/>
      <c r="MQG39" s="249"/>
      <c r="MQH39" s="250"/>
      <c r="MQI39" s="251"/>
      <c r="MQJ39" s="257"/>
      <c r="MQK39" s="246"/>
      <c r="MQL39" s="247"/>
      <c r="MQM39" s="248"/>
      <c r="MQN39" s="249"/>
      <c r="MQO39" s="250"/>
      <c r="MQP39" s="251"/>
      <c r="MQQ39" s="257"/>
      <c r="MQR39" s="246"/>
      <c r="MQS39" s="247"/>
      <c r="MQT39" s="248"/>
      <c r="MQU39" s="249"/>
      <c r="MQV39" s="250"/>
      <c r="MQW39" s="251"/>
      <c r="MQX39" s="257"/>
      <c r="MQY39" s="246"/>
      <c r="MQZ39" s="247"/>
      <c r="MRA39" s="248"/>
      <c r="MRB39" s="249"/>
      <c r="MRC39" s="250"/>
      <c r="MRD39" s="251"/>
      <c r="MRE39" s="257"/>
      <c r="MRF39" s="246"/>
      <c r="MRG39" s="247"/>
      <c r="MRH39" s="248"/>
      <c r="MRI39" s="249"/>
      <c r="MRJ39" s="250"/>
      <c r="MRK39" s="251"/>
      <c r="MRL39" s="257"/>
      <c r="MRM39" s="246"/>
      <c r="MRN39" s="247"/>
      <c r="MRO39" s="248"/>
      <c r="MRP39" s="249"/>
      <c r="MRQ39" s="250"/>
      <c r="MRR39" s="251"/>
      <c r="MRS39" s="257"/>
      <c r="MRT39" s="246"/>
      <c r="MRU39" s="247"/>
      <c r="MRV39" s="248"/>
      <c r="MRW39" s="249"/>
      <c r="MRX39" s="250"/>
      <c r="MRY39" s="251"/>
      <c r="MRZ39" s="257"/>
      <c r="MSA39" s="246"/>
      <c r="MSB39" s="247"/>
      <c r="MSC39" s="248"/>
      <c r="MSD39" s="249"/>
      <c r="MSE39" s="250"/>
      <c r="MSF39" s="251"/>
      <c r="MSG39" s="257"/>
      <c r="MSH39" s="246"/>
      <c r="MSI39" s="247"/>
      <c r="MSJ39" s="248"/>
      <c r="MSK39" s="249"/>
      <c r="MSL39" s="250"/>
      <c r="MSM39" s="251"/>
      <c r="MSN39" s="257"/>
      <c r="MSO39" s="246"/>
      <c r="MSP39" s="247"/>
      <c r="MSQ39" s="248"/>
      <c r="MSR39" s="249"/>
      <c r="MSS39" s="250"/>
      <c r="MST39" s="251"/>
      <c r="MSU39" s="257"/>
      <c r="MSV39" s="246"/>
      <c r="MSW39" s="247"/>
      <c r="MSX39" s="248"/>
      <c r="MSY39" s="249"/>
      <c r="MSZ39" s="250"/>
      <c r="MTA39" s="251"/>
      <c r="MTB39" s="257"/>
      <c r="MTC39" s="246"/>
      <c r="MTD39" s="247"/>
      <c r="MTE39" s="248"/>
      <c r="MTF39" s="249"/>
      <c r="MTG39" s="250"/>
      <c r="MTH39" s="251"/>
      <c r="MTI39" s="257"/>
      <c r="MTJ39" s="246"/>
      <c r="MTK39" s="247"/>
      <c r="MTL39" s="248"/>
      <c r="MTM39" s="249"/>
      <c r="MTN39" s="250"/>
      <c r="MTO39" s="251"/>
      <c r="MTP39" s="257"/>
      <c r="MTQ39" s="246"/>
      <c r="MTR39" s="247"/>
      <c r="MTS39" s="248"/>
      <c r="MTT39" s="249"/>
      <c r="MTU39" s="250"/>
      <c r="MTV39" s="251"/>
      <c r="MTW39" s="257"/>
      <c r="MTX39" s="246"/>
      <c r="MTY39" s="247"/>
      <c r="MTZ39" s="248"/>
      <c r="MUA39" s="249"/>
      <c r="MUB39" s="250"/>
      <c r="MUC39" s="251"/>
      <c r="MUD39" s="257"/>
      <c r="MUE39" s="246"/>
      <c r="MUF39" s="247"/>
      <c r="MUG39" s="248"/>
      <c r="MUH39" s="249"/>
      <c r="MUI39" s="250"/>
      <c r="MUJ39" s="251"/>
      <c r="MUK39" s="257"/>
      <c r="MUL39" s="246"/>
      <c r="MUM39" s="247"/>
      <c r="MUN39" s="248"/>
      <c r="MUO39" s="249"/>
      <c r="MUP39" s="250"/>
      <c r="MUQ39" s="251"/>
      <c r="MUR39" s="257"/>
      <c r="MUS39" s="246"/>
      <c r="MUT39" s="247"/>
      <c r="MUU39" s="248"/>
      <c r="MUV39" s="249"/>
      <c r="MUW39" s="250"/>
      <c r="MUX39" s="251"/>
      <c r="MUY39" s="257"/>
      <c r="MUZ39" s="246"/>
      <c r="MVA39" s="247"/>
      <c r="MVB39" s="248"/>
      <c r="MVC39" s="249"/>
      <c r="MVD39" s="250"/>
      <c r="MVE39" s="251"/>
      <c r="MVF39" s="257"/>
      <c r="MVG39" s="246"/>
      <c r="MVH39" s="247"/>
      <c r="MVI39" s="248"/>
      <c r="MVJ39" s="249"/>
      <c r="MVK39" s="250"/>
      <c r="MVL39" s="251"/>
      <c r="MVM39" s="257"/>
      <c r="MVN39" s="246"/>
      <c r="MVO39" s="247"/>
      <c r="MVP39" s="248"/>
      <c r="MVQ39" s="249"/>
      <c r="MVR39" s="250"/>
      <c r="MVS39" s="251"/>
      <c r="MVT39" s="257"/>
      <c r="MVU39" s="246"/>
      <c r="MVV39" s="247"/>
      <c r="MVW39" s="248"/>
      <c r="MVX39" s="249"/>
      <c r="MVY39" s="250"/>
      <c r="MVZ39" s="251"/>
      <c r="MWA39" s="257"/>
      <c r="MWB39" s="246"/>
      <c r="MWC39" s="247"/>
      <c r="MWD39" s="248"/>
      <c r="MWE39" s="249"/>
      <c r="MWF39" s="250"/>
      <c r="MWG39" s="251"/>
      <c r="MWH39" s="257"/>
      <c r="MWI39" s="246"/>
      <c r="MWJ39" s="247"/>
      <c r="MWK39" s="248"/>
      <c r="MWL39" s="249"/>
      <c r="MWM39" s="250"/>
      <c r="MWN39" s="251"/>
      <c r="MWO39" s="257"/>
      <c r="MWP39" s="246"/>
      <c r="MWQ39" s="247"/>
      <c r="MWR39" s="248"/>
      <c r="MWS39" s="249"/>
      <c r="MWT39" s="250"/>
      <c r="MWU39" s="251"/>
      <c r="MWV39" s="257"/>
      <c r="MWW39" s="246"/>
      <c r="MWX39" s="247"/>
      <c r="MWY39" s="248"/>
      <c r="MWZ39" s="249"/>
      <c r="MXA39" s="250"/>
      <c r="MXB39" s="251"/>
      <c r="MXC39" s="257"/>
      <c r="MXD39" s="246"/>
      <c r="MXE39" s="247"/>
      <c r="MXF39" s="248"/>
      <c r="MXG39" s="249"/>
      <c r="MXH39" s="250"/>
      <c r="MXI39" s="251"/>
      <c r="MXJ39" s="257"/>
      <c r="MXK39" s="246"/>
      <c r="MXL39" s="247"/>
      <c r="MXM39" s="248"/>
      <c r="MXN39" s="249"/>
      <c r="MXO39" s="250"/>
      <c r="MXP39" s="251"/>
      <c r="MXQ39" s="257"/>
      <c r="MXR39" s="246"/>
      <c r="MXS39" s="247"/>
      <c r="MXT39" s="248"/>
      <c r="MXU39" s="249"/>
      <c r="MXV39" s="250"/>
      <c r="MXW39" s="251"/>
      <c r="MXX39" s="257"/>
      <c r="MXY39" s="246"/>
      <c r="MXZ39" s="247"/>
      <c r="MYA39" s="248"/>
      <c r="MYB39" s="249"/>
      <c r="MYC39" s="250"/>
      <c r="MYD39" s="251"/>
      <c r="MYE39" s="257"/>
      <c r="MYF39" s="246"/>
      <c r="MYG39" s="247"/>
      <c r="MYH39" s="248"/>
      <c r="MYI39" s="249"/>
      <c r="MYJ39" s="250"/>
      <c r="MYK39" s="251"/>
      <c r="MYL39" s="257"/>
      <c r="MYM39" s="246"/>
      <c r="MYN39" s="247"/>
      <c r="MYO39" s="248"/>
      <c r="MYP39" s="249"/>
      <c r="MYQ39" s="250"/>
      <c r="MYR39" s="251"/>
      <c r="MYS39" s="257"/>
      <c r="MYT39" s="246"/>
      <c r="MYU39" s="247"/>
      <c r="MYV39" s="248"/>
      <c r="MYW39" s="249"/>
      <c r="MYX39" s="250"/>
      <c r="MYY39" s="251"/>
      <c r="MYZ39" s="257"/>
      <c r="MZA39" s="246"/>
      <c r="MZB39" s="247"/>
      <c r="MZC39" s="248"/>
      <c r="MZD39" s="249"/>
      <c r="MZE39" s="250"/>
      <c r="MZF39" s="251"/>
      <c r="MZG39" s="257"/>
      <c r="MZH39" s="246"/>
      <c r="MZI39" s="247"/>
      <c r="MZJ39" s="248"/>
      <c r="MZK39" s="249"/>
      <c r="MZL39" s="250"/>
      <c r="MZM39" s="251"/>
      <c r="MZN39" s="257"/>
      <c r="MZO39" s="246"/>
      <c r="MZP39" s="247"/>
      <c r="MZQ39" s="248"/>
      <c r="MZR39" s="249"/>
      <c r="MZS39" s="250"/>
      <c r="MZT39" s="251"/>
      <c r="MZU39" s="257"/>
      <c r="MZV39" s="246"/>
      <c r="MZW39" s="247"/>
      <c r="MZX39" s="248"/>
      <c r="MZY39" s="249"/>
      <c r="MZZ39" s="250"/>
      <c r="NAA39" s="251"/>
      <c r="NAB39" s="257"/>
      <c r="NAC39" s="246"/>
      <c r="NAD39" s="247"/>
      <c r="NAE39" s="248"/>
      <c r="NAF39" s="249"/>
      <c r="NAG39" s="250"/>
      <c r="NAH39" s="251"/>
      <c r="NAI39" s="257"/>
      <c r="NAJ39" s="246"/>
      <c r="NAK39" s="247"/>
      <c r="NAL39" s="248"/>
      <c r="NAM39" s="249"/>
      <c r="NAN39" s="250"/>
      <c r="NAO39" s="251"/>
      <c r="NAP39" s="257"/>
      <c r="NAQ39" s="246"/>
      <c r="NAR39" s="247"/>
      <c r="NAS39" s="248"/>
      <c r="NAT39" s="249"/>
      <c r="NAU39" s="250"/>
      <c r="NAV39" s="251"/>
      <c r="NAW39" s="257"/>
      <c r="NAX39" s="246"/>
      <c r="NAY39" s="247"/>
      <c r="NAZ39" s="248"/>
      <c r="NBA39" s="249"/>
      <c r="NBB39" s="250"/>
      <c r="NBC39" s="251"/>
      <c r="NBD39" s="257"/>
      <c r="NBE39" s="246"/>
      <c r="NBF39" s="247"/>
      <c r="NBG39" s="248"/>
      <c r="NBH39" s="249"/>
      <c r="NBI39" s="250"/>
      <c r="NBJ39" s="251"/>
      <c r="NBK39" s="257"/>
      <c r="NBL39" s="246"/>
      <c r="NBM39" s="247"/>
      <c r="NBN39" s="248"/>
      <c r="NBO39" s="249"/>
      <c r="NBP39" s="250"/>
      <c r="NBQ39" s="251"/>
      <c r="NBR39" s="257"/>
      <c r="NBS39" s="246"/>
      <c r="NBT39" s="247"/>
      <c r="NBU39" s="248"/>
      <c r="NBV39" s="249"/>
      <c r="NBW39" s="250"/>
      <c r="NBX39" s="251"/>
      <c r="NBY39" s="257"/>
      <c r="NBZ39" s="246"/>
      <c r="NCA39" s="247"/>
      <c r="NCB39" s="248"/>
      <c r="NCC39" s="249"/>
      <c r="NCD39" s="250"/>
      <c r="NCE39" s="251"/>
      <c r="NCF39" s="257"/>
      <c r="NCG39" s="246"/>
      <c r="NCH39" s="247"/>
      <c r="NCI39" s="248"/>
      <c r="NCJ39" s="249"/>
      <c r="NCK39" s="250"/>
      <c r="NCL39" s="251"/>
      <c r="NCM39" s="257"/>
      <c r="NCN39" s="246"/>
      <c r="NCO39" s="247"/>
      <c r="NCP39" s="248"/>
      <c r="NCQ39" s="249"/>
      <c r="NCR39" s="250"/>
      <c r="NCS39" s="251"/>
      <c r="NCT39" s="257"/>
      <c r="NCU39" s="246"/>
      <c r="NCV39" s="247"/>
      <c r="NCW39" s="248"/>
      <c r="NCX39" s="249"/>
      <c r="NCY39" s="250"/>
      <c r="NCZ39" s="251"/>
      <c r="NDA39" s="257"/>
      <c r="NDB39" s="246"/>
      <c r="NDC39" s="247"/>
      <c r="NDD39" s="248"/>
      <c r="NDE39" s="249"/>
      <c r="NDF39" s="250"/>
      <c r="NDG39" s="251"/>
      <c r="NDH39" s="257"/>
      <c r="NDI39" s="246"/>
      <c r="NDJ39" s="247"/>
      <c r="NDK39" s="248"/>
      <c r="NDL39" s="249"/>
      <c r="NDM39" s="250"/>
      <c r="NDN39" s="251"/>
      <c r="NDO39" s="257"/>
      <c r="NDP39" s="246"/>
      <c r="NDQ39" s="247"/>
      <c r="NDR39" s="248"/>
      <c r="NDS39" s="249"/>
      <c r="NDT39" s="250"/>
      <c r="NDU39" s="251"/>
      <c r="NDV39" s="257"/>
      <c r="NDW39" s="246"/>
      <c r="NDX39" s="247"/>
      <c r="NDY39" s="248"/>
      <c r="NDZ39" s="249"/>
      <c r="NEA39" s="250"/>
      <c r="NEB39" s="251"/>
      <c r="NEC39" s="257"/>
      <c r="NED39" s="246"/>
      <c r="NEE39" s="247"/>
      <c r="NEF39" s="248"/>
      <c r="NEG39" s="249"/>
      <c r="NEH39" s="250"/>
      <c r="NEI39" s="251"/>
      <c r="NEJ39" s="257"/>
      <c r="NEK39" s="246"/>
      <c r="NEL39" s="247"/>
      <c r="NEM39" s="248"/>
      <c r="NEN39" s="249"/>
      <c r="NEO39" s="250"/>
      <c r="NEP39" s="251"/>
      <c r="NEQ39" s="257"/>
      <c r="NER39" s="246"/>
      <c r="NES39" s="247"/>
      <c r="NET39" s="248"/>
      <c r="NEU39" s="249"/>
      <c r="NEV39" s="250"/>
      <c r="NEW39" s="251"/>
      <c r="NEX39" s="257"/>
      <c r="NEY39" s="246"/>
      <c r="NEZ39" s="247"/>
      <c r="NFA39" s="248"/>
      <c r="NFB39" s="249"/>
      <c r="NFC39" s="250"/>
      <c r="NFD39" s="251"/>
      <c r="NFE39" s="257"/>
      <c r="NFF39" s="246"/>
      <c r="NFG39" s="247"/>
      <c r="NFH39" s="248"/>
      <c r="NFI39" s="249"/>
      <c r="NFJ39" s="250"/>
      <c r="NFK39" s="251"/>
      <c r="NFL39" s="257"/>
      <c r="NFM39" s="246"/>
      <c r="NFN39" s="247"/>
      <c r="NFO39" s="248"/>
      <c r="NFP39" s="249"/>
      <c r="NFQ39" s="250"/>
      <c r="NFR39" s="251"/>
      <c r="NFS39" s="257"/>
      <c r="NFT39" s="246"/>
      <c r="NFU39" s="247"/>
      <c r="NFV39" s="248"/>
      <c r="NFW39" s="249"/>
      <c r="NFX39" s="250"/>
      <c r="NFY39" s="251"/>
      <c r="NFZ39" s="257"/>
      <c r="NGA39" s="246"/>
      <c r="NGB39" s="247"/>
      <c r="NGC39" s="248"/>
      <c r="NGD39" s="249"/>
      <c r="NGE39" s="250"/>
      <c r="NGF39" s="251"/>
      <c r="NGG39" s="257"/>
      <c r="NGH39" s="246"/>
      <c r="NGI39" s="247"/>
      <c r="NGJ39" s="248"/>
      <c r="NGK39" s="249"/>
      <c r="NGL39" s="250"/>
      <c r="NGM39" s="251"/>
      <c r="NGN39" s="257"/>
      <c r="NGO39" s="246"/>
      <c r="NGP39" s="247"/>
      <c r="NGQ39" s="248"/>
      <c r="NGR39" s="249"/>
      <c r="NGS39" s="250"/>
      <c r="NGT39" s="251"/>
      <c r="NGU39" s="257"/>
      <c r="NGV39" s="246"/>
      <c r="NGW39" s="247"/>
      <c r="NGX39" s="248"/>
      <c r="NGY39" s="249"/>
      <c r="NGZ39" s="250"/>
      <c r="NHA39" s="251"/>
      <c r="NHB39" s="257"/>
      <c r="NHC39" s="246"/>
      <c r="NHD39" s="247"/>
      <c r="NHE39" s="248"/>
      <c r="NHF39" s="249"/>
      <c r="NHG39" s="250"/>
      <c r="NHH39" s="251"/>
      <c r="NHI39" s="257"/>
      <c r="NHJ39" s="246"/>
      <c r="NHK39" s="247"/>
      <c r="NHL39" s="248"/>
      <c r="NHM39" s="249"/>
      <c r="NHN39" s="250"/>
      <c r="NHO39" s="251"/>
      <c r="NHP39" s="257"/>
      <c r="NHQ39" s="246"/>
      <c r="NHR39" s="247"/>
      <c r="NHS39" s="248"/>
      <c r="NHT39" s="249"/>
      <c r="NHU39" s="250"/>
      <c r="NHV39" s="251"/>
      <c r="NHW39" s="257"/>
      <c r="NHX39" s="246"/>
      <c r="NHY39" s="247"/>
      <c r="NHZ39" s="248"/>
      <c r="NIA39" s="249"/>
      <c r="NIB39" s="250"/>
      <c r="NIC39" s="251"/>
      <c r="NID39" s="257"/>
      <c r="NIE39" s="246"/>
      <c r="NIF39" s="247"/>
      <c r="NIG39" s="248"/>
      <c r="NIH39" s="249"/>
      <c r="NII39" s="250"/>
      <c r="NIJ39" s="251"/>
      <c r="NIK39" s="257"/>
      <c r="NIL39" s="246"/>
      <c r="NIM39" s="247"/>
      <c r="NIN39" s="248"/>
      <c r="NIO39" s="249"/>
      <c r="NIP39" s="250"/>
      <c r="NIQ39" s="251"/>
      <c r="NIR39" s="257"/>
      <c r="NIS39" s="246"/>
      <c r="NIT39" s="247"/>
      <c r="NIU39" s="248"/>
      <c r="NIV39" s="249"/>
      <c r="NIW39" s="250"/>
      <c r="NIX39" s="251"/>
      <c r="NIY39" s="257"/>
      <c r="NIZ39" s="246"/>
      <c r="NJA39" s="247"/>
      <c r="NJB39" s="248"/>
      <c r="NJC39" s="249"/>
      <c r="NJD39" s="250"/>
      <c r="NJE39" s="251"/>
      <c r="NJF39" s="257"/>
      <c r="NJG39" s="246"/>
      <c r="NJH39" s="247"/>
      <c r="NJI39" s="248"/>
      <c r="NJJ39" s="249"/>
      <c r="NJK39" s="250"/>
      <c r="NJL39" s="251"/>
      <c r="NJM39" s="257"/>
      <c r="NJN39" s="246"/>
      <c r="NJO39" s="247"/>
      <c r="NJP39" s="248"/>
      <c r="NJQ39" s="249"/>
      <c r="NJR39" s="250"/>
      <c r="NJS39" s="251"/>
      <c r="NJT39" s="257"/>
      <c r="NJU39" s="246"/>
      <c r="NJV39" s="247"/>
      <c r="NJW39" s="248"/>
      <c r="NJX39" s="249"/>
      <c r="NJY39" s="250"/>
      <c r="NJZ39" s="251"/>
      <c r="NKA39" s="257"/>
      <c r="NKB39" s="246"/>
      <c r="NKC39" s="247"/>
      <c r="NKD39" s="248"/>
      <c r="NKE39" s="249"/>
      <c r="NKF39" s="250"/>
      <c r="NKG39" s="251"/>
      <c r="NKH39" s="257"/>
      <c r="NKI39" s="246"/>
      <c r="NKJ39" s="247"/>
      <c r="NKK39" s="248"/>
      <c r="NKL39" s="249"/>
      <c r="NKM39" s="250"/>
      <c r="NKN39" s="251"/>
      <c r="NKO39" s="257"/>
      <c r="NKP39" s="246"/>
      <c r="NKQ39" s="247"/>
      <c r="NKR39" s="248"/>
      <c r="NKS39" s="249"/>
      <c r="NKT39" s="250"/>
      <c r="NKU39" s="251"/>
      <c r="NKV39" s="257"/>
      <c r="NKW39" s="246"/>
      <c r="NKX39" s="247"/>
      <c r="NKY39" s="248"/>
      <c r="NKZ39" s="249"/>
      <c r="NLA39" s="250"/>
      <c r="NLB39" s="251"/>
      <c r="NLC39" s="257"/>
      <c r="NLD39" s="246"/>
      <c r="NLE39" s="247"/>
      <c r="NLF39" s="248"/>
      <c r="NLG39" s="249"/>
      <c r="NLH39" s="250"/>
      <c r="NLI39" s="251"/>
      <c r="NLJ39" s="257"/>
      <c r="NLK39" s="246"/>
      <c r="NLL39" s="247"/>
      <c r="NLM39" s="248"/>
      <c r="NLN39" s="249"/>
      <c r="NLO39" s="250"/>
      <c r="NLP39" s="251"/>
      <c r="NLQ39" s="257"/>
      <c r="NLR39" s="246"/>
      <c r="NLS39" s="247"/>
      <c r="NLT39" s="248"/>
      <c r="NLU39" s="249"/>
      <c r="NLV39" s="250"/>
      <c r="NLW39" s="251"/>
      <c r="NLX39" s="257"/>
      <c r="NLY39" s="246"/>
      <c r="NLZ39" s="247"/>
      <c r="NMA39" s="248"/>
      <c r="NMB39" s="249"/>
      <c r="NMC39" s="250"/>
      <c r="NMD39" s="251"/>
      <c r="NME39" s="257"/>
      <c r="NMF39" s="246"/>
      <c r="NMG39" s="247"/>
      <c r="NMH39" s="248"/>
      <c r="NMI39" s="249"/>
      <c r="NMJ39" s="250"/>
      <c r="NMK39" s="251"/>
      <c r="NML39" s="257"/>
      <c r="NMM39" s="246"/>
      <c r="NMN39" s="247"/>
      <c r="NMO39" s="248"/>
      <c r="NMP39" s="249"/>
      <c r="NMQ39" s="250"/>
      <c r="NMR39" s="251"/>
      <c r="NMS39" s="257"/>
      <c r="NMT39" s="246"/>
      <c r="NMU39" s="247"/>
      <c r="NMV39" s="248"/>
      <c r="NMW39" s="249"/>
      <c r="NMX39" s="250"/>
      <c r="NMY39" s="251"/>
      <c r="NMZ39" s="257"/>
      <c r="NNA39" s="246"/>
      <c r="NNB39" s="247"/>
      <c r="NNC39" s="248"/>
      <c r="NND39" s="249"/>
      <c r="NNE39" s="250"/>
      <c r="NNF39" s="251"/>
      <c r="NNG39" s="257"/>
      <c r="NNH39" s="246"/>
      <c r="NNI39" s="247"/>
      <c r="NNJ39" s="248"/>
      <c r="NNK39" s="249"/>
      <c r="NNL39" s="250"/>
      <c r="NNM39" s="251"/>
      <c r="NNN39" s="257"/>
      <c r="NNO39" s="246"/>
      <c r="NNP39" s="247"/>
      <c r="NNQ39" s="248"/>
      <c r="NNR39" s="249"/>
      <c r="NNS39" s="250"/>
      <c r="NNT39" s="251"/>
      <c r="NNU39" s="257"/>
      <c r="NNV39" s="246"/>
      <c r="NNW39" s="247"/>
      <c r="NNX39" s="248"/>
      <c r="NNY39" s="249"/>
      <c r="NNZ39" s="250"/>
      <c r="NOA39" s="251"/>
      <c r="NOB39" s="257"/>
      <c r="NOC39" s="246"/>
      <c r="NOD39" s="247"/>
      <c r="NOE39" s="248"/>
      <c r="NOF39" s="249"/>
      <c r="NOG39" s="250"/>
      <c r="NOH39" s="251"/>
      <c r="NOI39" s="257"/>
      <c r="NOJ39" s="246"/>
      <c r="NOK39" s="247"/>
      <c r="NOL39" s="248"/>
      <c r="NOM39" s="249"/>
      <c r="NON39" s="250"/>
      <c r="NOO39" s="251"/>
      <c r="NOP39" s="257"/>
      <c r="NOQ39" s="246"/>
      <c r="NOR39" s="247"/>
      <c r="NOS39" s="248"/>
      <c r="NOT39" s="249"/>
      <c r="NOU39" s="250"/>
      <c r="NOV39" s="251"/>
      <c r="NOW39" s="257"/>
      <c r="NOX39" s="246"/>
      <c r="NOY39" s="247"/>
      <c r="NOZ39" s="248"/>
      <c r="NPA39" s="249"/>
      <c r="NPB39" s="250"/>
      <c r="NPC39" s="251"/>
      <c r="NPD39" s="257"/>
      <c r="NPE39" s="246"/>
      <c r="NPF39" s="247"/>
      <c r="NPG39" s="248"/>
      <c r="NPH39" s="249"/>
      <c r="NPI39" s="250"/>
      <c r="NPJ39" s="251"/>
      <c r="NPK39" s="257"/>
      <c r="NPL39" s="246"/>
      <c r="NPM39" s="247"/>
      <c r="NPN39" s="248"/>
      <c r="NPO39" s="249"/>
      <c r="NPP39" s="250"/>
      <c r="NPQ39" s="251"/>
      <c r="NPR39" s="257"/>
      <c r="NPS39" s="246"/>
      <c r="NPT39" s="247"/>
      <c r="NPU39" s="248"/>
      <c r="NPV39" s="249"/>
      <c r="NPW39" s="250"/>
      <c r="NPX39" s="251"/>
      <c r="NPY39" s="257"/>
      <c r="NPZ39" s="246"/>
      <c r="NQA39" s="247"/>
      <c r="NQB39" s="248"/>
      <c r="NQC39" s="249"/>
      <c r="NQD39" s="250"/>
      <c r="NQE39" s="251"/>
      <c r="NQF39" s="257"/>
      <c r="NQG39" s="246"/>
      <c r="NQH39" s="247"/>
      <c r="NQI39" s="248"/>
      <c r="NQJ39" s="249"/>
      <c r="NQK39" s="250"/>
      <c r="NQL39" s="251"/>
      <c r="NQM39" s="257"/>
      <c r="NQN39" s="246"/>
      <c r="NQO39" s="247"/>
      <c r="NQP39" s="248"/>
      <c r="NQQ39" s="249"/>
      <c r="NQR39" s="250"/>
      <c r="NQS39" s="251"/>
      <c r="NQT39" s="257"/>
      <c r="NQU39" s="246"/>
      <c r="NQV39" s="247"/>
      <c r="NQW39" s="248"/>
      <c r="NQX39" s="249"/>
      <c r="NQY39" s="250"/>
      <c r="NQZ39" s="251"/>
      <c r="NRA39" s="257"/>
      <c r="NRB39" s="246"/>
      <c r="NRC39" s="247"/>
      <c r="NRD39" s="248"/>
      <c r="NRE39" s="249"/>
      <c r="NRF39" s="250"/>
      <c r="NRG39" s="251"/>
      <c r="NRH39" s="257"/>
      <c r="NRI39" s="246"/>
      <c r="NRJ39" s="247"/>
      <c r="NRK39" s="248"/>
      <c r="NRL39" s="249"/>
      <c r="NRM39" s="250"/>
      <c r="NRN39" s="251"/>
      <c r="NRO39" s="257"/>
      <c r="NRP39" s="246"/>
      <c r="NRQ39" s="247"/>
      <c r="NRR39" s="248"/>
      <c r="NRS39" s="249"/>
      <c r="NRT39" s="250"/>
      <c r="NRU39" s="251"/>
      <c r="NRV39" s="257"/>
      <c r="NRW39" s="246"/>
      <c r="NRX39" s="247"/>
      <c r="NRY39" s="248"/>
      <c r="NRZ39" s="249"/>
      <c r="NSA39" s="250"/>
      <c r="NSB39" s="251"/>
      <c r="NSC39" s="257"/>
      <c r="NSD39" s="246"/>
      <c r="NSE39" s="247"/>
      <c r="NSF39" s="248"/>
      <c r="NSG39" s="249"/>
      <c r="NSH39" s="250"/>
      <c r="NSI39" s="251"/>
      <c r="NSJ39" s="257"/>
      <c r="NSK39" s="246"/>
      <c r="NSL39" s="247"/>
      <c r="NSM39" s="248"/>
      <c r="NSN39" s="249"/>
      <c r="NSO39" s="250"/>
      <c r="NSP39" s="251"/>
      <c r="NSQ39" s="257"/>
      <c r="NSR39" s="246"/>
      <c r="NSS39" s="247"/>
      <c r="NST39" s="248"/>
      <c r="NSU39" s="249"/>
      <c r="NSV39" s="250"/>
      <c r="NSW39" s="251"/>
      <c r="NSX39" s="257"/>
      <c r="NSY39" s="246"/>
      <c r="NSZ39" s="247"/>
      <c r="NTA39" s="248"/>
      <c r="NTB39" s="249"/>
      <c r="NTC39" s="250"/>
      <c r="NTD39" s="251"/>
      <c r="NTE39" s="257"/>
      <c r="NTF39" s="246"/>
      <c r="NTG39" s="247"/>
      <c r="NTH39" s="248"/>
      <c r="NTI39" s="249"/>
      <c r="NTJ39" s="250"/>
      <c r="NTK39" s="251"/>
      <c r="NTL39" s="257"/>
      <c r="NTM39" s="246"/>
      <c r="NTN39" s="247"/>
      <c r="NTO39" s="248"/>
      <c r="NTP39" s="249"/>
      <c r="NTQ39" s="250"/>
      <c r="NTR39" s="251"/>
      <c r="NTS39" s="257"/>
      <c r="NTT39" s="246"/>
      <c r="NTU39" s="247"/>
      <c r="NTV39" s="248"/>
      <c r="NTW39" s="249"/>
      <c r="NTX39" s="250"/>
      <c r="NTY39" s="251"/>
      <c r="NTZ39" s="257"/>
      <c r="NUA39" s="246"/>
      <c r="NUB39" s="247"/>
      <c r="NUC39" s="248"/>
      <c r="NUD39" s="249"/>
      <c r="NUE39" s="250"/>
      <c r="NUF39" s="251"/>
      <c r="NUG39" s="257"/>
      <c r="NUH39" s="246"/>
      <c r="NUI39" s="247"/>
      <c r="NUJ39" s="248"/>
      <c r="NUK39" s="249"/>
      <c r="NUL39" s="250"/>
      <c r="NUM39" s="251"/>
      <c r="NUN39" s="257"/>
      <c r="NUO39" s="246"/>
      <c r="NUP39" s="247"/>
      <c r="NUQ39" s="248"/>
      <c r="NUR39" s="249"/>
      <c r="NUS39" s="250"/>
      <c r="NUT39" s="251"/>
      <c r="NUU39" s="257"/>
      <c r="NUV39" s="246"/>
      <c r="NUW39" s="247"/>
      <c r="NUX39" s="248"/>
      <c r="NUY39" s="249"/>
      <c r="NUZ39" s="250"/>
      <c r="NVA39" s="251"/>
      <c r="NVB39" s="257"/>
      <c r="NVC39" s="246"/>
      <c r="NVD39" s="247"/>
      <c r="NVE39" s="248"/>
      <c r="NVF39" s="249"/>
      <c r="NVG39" s="250"/>
      <c r="NVH39" s="251"/>
      <c r="NVI39" s="257"/>
      <c r="NVJ39" s="246"/>
      <c r="NVK39" s="247"/>
      <c r="NVL39" s="248"/>
      <c r="NVM39" s="249"/>
      <c r="NVN39" s="250"/>
      <c r="NVO39" s="251"/>
      <c r="NVP39" s="257"/>
      <c r="NVQ39" s="246"/>
      <c r="NVR39" s="247"/>
      <c r="NVS39" s="248"/>
      <c r="NVT39" s="249"/>
      <c r="NVU39" s="250"/>
      <c r="NVV39" s="251"/>
      <c r="NVW39" s="257"/>
      <c r="NVX39" s="246"/>
      <c r="NVY39" s="247"/>
      <c r="NVZ39" s="248"/>
      <c r="NWA39" s="249"/>
      <c r="NWB39" s="250"/>
      <c r="NWC39" s="251"/>
      <c r="NWD39" s="257"/>
      <c r="NWE39" s="246"/>
      <c r="NWF39" s="247"/>
      <c r="NWG39" s="248"/>
      <c r="NWH39" s="249"/>
      <c r="NWI39" s="250"/>
      <c r="NWJ39" s="251"/>
      <c r="NWK39" s="257"/>
      <c r="NWL39" s="246"/>
      <c r="NWM39" s="247"/>
      <c r="NWN39" s="248"/>
      <c r="NWO39" s="249"/>
      <c r="NWP39" s="250"/>
      <c r="NWQ39" s="251"/>
      <c r="NWR39" s="257"/>
      <c r="NWS39" s="246"/>
      <c r="NWT39" s="247"/>
      <c r="NWU39" s="248"/>
      <c r="NWV39" s="249"/>
      <c r="NWW39" s="250"/>
      <c r="NWX39" s="251"/>
      <c r="NWY39" s="257"/>
      <c r="NWZ39" s="246"/>
      <c r="NXA39" s="247"/>
      <c r="NXB39" s="248"/>
      <c r="NXC39" s="249"/>
      <c r="NXD39" s="250"/>
      <c r="NXE39" s="251"/>
      <c r="NXF39" s="257"/>
      <c r="NXG39" s="246"/>
      <c r="NXH39" s="247"/>
      <c r="NXI39" s="248"/>
      <c r="NXJ39" s="249"/>
      <c r="NXK39" s="250"/>
      <c r="NXL39" s="251"/>
      <c r="NXM39" s="257"/>
      <c r="NXN39" s="246"/>
      <c r="NXO39" s="247"/>
      <c r="NXP39" s="248"/>
      <c r="NXQ39" s="249"/>
      <c r="NXR39" s="250"/>
      <c r="NXS39" s="251"/>
      <c r="NXT39" s="257"/>
      <c r="NXU39" s="246"/>
      <c r="NXV39" s="247"/>
      <c r="NXW39" s="248"/>
      <c r="NXX39" s="249"/>
      <c r="NXY39" s="250"/>
      <c r="NXZ39" s="251"/>
      <c r="NYA39" s="257"/>
      <c r="NYB39" s="246"/>
      <c r="NYC39" s="247"/>
      <c r="NYD39" s="248"/>
      <c r="NYE39" s="249"/>
      <c r="NYF39" s="250"/>
      <c r="NYG39" s="251"/>
      <c r="NYH39" s="257"/>
      <c r="NYI39" s="246"/>
      <c r="NYJ39" s="247"/>
      <c r="NYK39" s="248"/>
      <c r="NYL39" s="249"/>
      <c r="NYM39" s="250"/>
      <c r="NYN39" s="251"/>
      <c r="NYO39" s="257"/>
      <c r="NYP39" s="246"/>
      <c r="NYQ39" s="247"/>
      <c r="NYR39" s="248"/>
      <c r="NYS39" s="249"/>
      <c r="NYT39" s="250"/>
      <c r="NYU39" s="251"/>
      <c r="NYV39" s="257"/>
      <c r="NYW39" s="246"/>
      <c r="NYX39" s="247"/>
      <c r="NYY39" s="248"/>
      <c r="NYZ39" s="249"/>
      <c r="NZA39" s="250"/>
      <c r="NZB39" s="251"/>
      <c r="NZC39" s="257"/>
      <c r="NZD39" s="246"/>
      <c r="NZE39" s="247"/>
      <c r="NZF39" s="248"/>
      <c r="NZG39" s="249"/>
      <c r="NZH39" s="250"/>
      <c r="NZI39" s="251"/>
      <c r="NZJ39" s="257"/>
      <c r="NZK39" s="246"/>
      <c r="NZL39" s="247"/>
      <c r="NZM39" s="248"/>
      <c r="NZN39" s="249"/>
      <c r="NZO39" s="250"/>
      <c r="NZP39" s="251"/>
      <c r="NZQ39" s="257"/>
      <c r="NZR39" s="246"/>
      <c r="NZS39" s="247"/>
      <c r="NZT39" s="248"/>
      <c r="NZU39" s="249"/>
      <c r="NZV39" s="250"/>
      <c r="NZW39" s="251"/>
      <c r="NZX39" s="257"/>
      <c r="NZY39" s="246"/>
      <c r="NZZ39" s="247"/>
      <c r="OAA39" s="248"/>
      <c r="OAB39" s="249"/>
      <c r="OAC39" s="250"/>
      <c r="OAD39" s="251"/>
      <c r="OAE39" s="257"/>
      <c r="OAF39" s="246"/>
      <c r="OAG39" s="247"/>
      <c r="OAH39" s="248"/>
      <c r="OAI39" s="249"/>
      <c r="OAJ39" s="250"/>
      <c r="OAK39" s="251"/>
      <c r="OAL39" s="257"/>
      <c r="OAM39" s="246"/>
      <c r="OAN39" s="247"/>
      <c r="OAO39" s="248"/>
      <c r="OAP39" s="249"/>
      <c r="OAQ39" s="250"/>
      <c r="OAR39" s="251"/>
      <c r="OAS39" s="257"/>
      <c r="OAT39" s="246"/>
      <c r="OAU39" s="247"/>
      <c r="OAV39" s="248"/>
      <c r="OAW39" s="249"/>
      <c r="OAX39" s="250"/>
      <c r="OAY39" s="251"/>
      <c r="OAZ39" s="257"/>
      <c r="OBA39" s="246"/>
      <c r="OBB39" s="247"/>
      <c r="OBC39" s="248"/>
      <c r="OBD39" s="249"/>
      <c r="OBE39" s="250"/>
      <c r="OBF39" s="251"/>
      <c r="OBG39" s="257"/>
      <c r="OBH39" s="246"/>
      <c r="OBI39" s="247"/>
      <c r="OBJ39" s="248"/>
      <c r="OBK39" s="249"/>
      <c r="OBL39" s="250"/>
      <c r="OBM39" s="251"/>
      <c r="OBN39" s="257"/>
      <c r="OBO39" s="246"/>
      <c r="OBP39" s="247"/>
      <c r="OBQ39" s="248"/>
      <c r="OBR39" s="249"/>
      <c r="OBS39" s="250"/>
      <c r="OBT39" s="251"/>
      <c r="OBU39" s="257"/>
      <c r="OBV39" s="246"/>
      <c r="OBW39" s="247"/>
      <c r="OBX39" s="248"/>
      <c r="OBY39" s="249"/>
      <c r="OBZ39" s="250"/>
      <c r="OCA39" s="251"/>
      <c r="OCB39" s="257"/>
      <c r="OCC39" s="246"/>
      <c r="OCD39" s="247"/>
      <c r="OCE39" s="248"/>
      <c r="OCF39" s="249"/>
      <c r="OCG39" s="250"/>
      <c r="OCH39" s="251"/>
      <c r="OCI39" s="257"/>
      <c r="OCJ39" s="246"/>
      <c r="OCK39" s="247"/>
      <c r="OCL39" s="248"/>
      <c r="OCM39" s="249"/>
      <c r="OCN39" s="250"/>
      <c r="OCO39" s="251"/>
      <c r="OCP39" s="257"/>
      <c r="OCQ39" s="246"/>
      <c r="OCR39" s="247"/>
      <c r="OCS39" s="248"/>
      <c r="OCT39" s="249"/>
      <c r="OCU39" s="250"/>
      <c r="OCV39" s="251"/>
      <c r="OCW39" s="257"/>
      <c r="OCX39" s="246"/>
      <c r="OCY39" s="247"/>
      <c r="OCZ39" s="248"/>
      <c r="ODA39" s="249"/>
      <c r="ODB39" s="250"/>
      <c r="ODC39" s="251"/>
      <c r="ODD39" s="257"/>
      <c r="ODE39" s="246"/>
      <c r="ODF39" s="247"/>
      <c r="ODG39" s="248"/>
      <c r="ODH39" s="249"/>
      <c r="ODI39" s="250"/>
      <c r="ODJ39" s="251"/>
      <c r="ODK39" s="257"/>
      <c r="ODL39" s="246"/>
      <c r="ODM39" s="247"/>
      <c r="ODN39" s="248"/>
      <c r="ODO39" s="249"/>
      <c r="ODP39" s="250"/>
      <c r="ODQ39" s="251"/>
      <c r="ODR39" s="257"/>
      <c r="ODS39" s="246"/>
      <c r="ODT39" s="247"/>
      <c r="ODU39" s="248"/>
      <c r="ODV39" s="249"/>
      <c r="ODW39" s="250"/>
      <c r="ODX39" s="251"/>
      <c r="ODY39" s="257"/>
      <c r="ODZ39" s="246"/>
      <c r="OEA39" s="247"/>
      <c r="OEB39" s="248"/>
      <c r="OEC39" s="249"/>
      <c r="OED39" s="250"/>
      <c r="OEE39" s="251"/>
      <c r="OEF39" s="257"/>
      <c r="OEG39" s="246"/>
      <c r="OEH39" s="247"/>
      <c r="OEI39" s="248"/>
      <c r="OEJ39" s="249"/>
      <c r="OEK39" s="250"/>
      <c r="OEL39" s="251"/>
      <c r="OEM39" s="257"/>
      <c r="OEN39" s="246"/>
      <c r="OEO39" s="247"/>
      <c r="OEP39" s="248"/>
      <c r="OEQ39" s="249"/>
      <c r="OER39" s="250"/>
      <c r="OES39" s="251"/>
      <c r="OET39" s="257"/>
      <c r="OEU39" s="246"/>
      <c r="OEV39" s="247"/>
      <c r="OEW39" s="248"/>
      <c r="OEX39" s="249"/>
      <c r="OEY39" s="250"/>
      <c r="OEZ39" s="251"/>
      <c r="OFA39" s="257"/>
      <c r="OFB39" s="246"/>
      <c r="OFC39" s="247"/>
      <c r="OFD39" s="248"/>
      <c r="OFE39" s="249"/>
      <c r="OFF39" s="250"/>
      <c r="OFG39" s="251"/>
      <c r="OFH39" s="257"/>
      <c r="OFI39" s="246"/>
      <c r="OFJ39" s="247"/>
      <c r="OFK39" s="248"/>
      <c r="OFL39" s="249"/>
      <c r="OFM39" s="250"/>
      <c r="OFN39" s="251"/>
      <c r="OFO39" s="257"/>
      <c r="OFP39" s="246"/>
      <c r="OFQ39" s="247"/>
      <c r="OFR39" s="248"/>
      <c r="OFS39" s="249"/>
      <c r="OFT39" s="250"/>
      <c r="OFU39" s="251"/>
      <c r="OFV39" s="257"/>
      <c r="OFW39" s="246"/>
      <c r="OFX39" s="247"/>
      <c r="OFY39" s="248"/>
      <c r="OFZ39" s="249"/>
      <c r="OGA39" s="250"/>
      <c r="OGB39" s="251"/>
      <c r="OGC39" s="257"/>
      <c r="OGD39" s="246"/>
      <c r="OGE39" s="247"/>
      <c r="OGF39" s="248"/>
      <c r="OGG39" s="249"/>
      <c r="OGH39" s="250"/>
      <c r="OGI39" s="251"/>
      <c r="OGJ39" s="257"/>
      <c r="OGK39" s="246"/>
      <c r="OGL39" s="247"/>
      <c r="OGM39" s="248"/>
      <c r="OGN39" s="249"/>
      <c r="OGO39" s="250"/>
      <c r="OGP39" s="251"/>
      <c r="OGQ39" s="257"/>
      <c r="OGR39" s="246"/>
      <c r="OGS39" s="247"/>
      <c r="OGT39" s="248"/>
      <c r="OGU39" s="249"/>
      <c r="OGV39" s="250"/>
      <c r="OGW39" s="251"/>
      <c r="OGX39" s="257"/>
      <c r="OGY39" s="246"/>
      <c r="OGZ39" s="247"/>
      <c r="OHA39" s="248"/>
      <c r="OHB39" s="249"/>
      <c r="OHC39" s="250"/>
      <c r="OHD39" s="251"/>
      <c r="OHE39" s="257"/>
      <c r="OHF39" s="246"/>
      <c r="OHG39" s="247"/>
      <c r="OHH39" s="248"/>
      <c r="OHI39" s="249"/>
      <c r="OHJ39" s="250"/>
      <c r="OHK39" s="251"/>
      <c r="OHL39" s="257"/>
      <c r="OHM39" s="246"/>
      <c r="OHN39" s="247"/>
      <c r="OHO39" s="248"/>
      <c r="OHP39" s="249"/>
      <c r="OHQ39" s="250"/>
      <c r="OHR39" s="251"/>
      <c r="OHS39" s="257"/>
      <c r="OHT39" s="246"/>
      <c r="OHU39" s="247"/>
      <c r="OHV39" s="248"/>
      <c r="OHW39" s="249"/>
      <c r="OHX39" s="250"/>
      <c r="OHY39" s="251"/>
      <c r="OHZ39" s="257"/>
      <c r="OIA39" s="246"/>
      <c r="OIB39" s="247"/>
      <c r="OIC39" s="248"/>
      <c r="OID39" s="249"/>
      <c r="OIE39" s="250"/>
      <c r="OIF39" s="251"/>
      <c r="OIG39" s="257"/>
      <c r="OIH39" s="246"/>
      <c r="OII39" s="247"/>
      <c r="OIJ39" s="248"/>
      <c r="OIK39" s="249"/>
      <c r="OIL39" s="250"/>
      <c r="OIM39" s="251"/>
      <c r="OIN39" s="257"/>
      <c r="OIO39" s="246"/>
      <c r="OIP39" s="247"/>
      <c r="OIQ39" s="248"/>
      <c r="OIR39" s="249"/>
      <c r="OIS39" s="250"/>
      <c r="OIT39" s="251"/>
      <c r="OIU39" s="257"/>
      <c r="OIV39" s="246"/>
      <c r="OIW39" s="247"/>
      <c r="OIX39" s="248"/>
      <c r="OIY39" s="249"/>
      <c r="OIZ39" s="250"/>
      <c r="OJA39" s="251"/>
      <c r="OJB39" s="257"/>
      <c r="OJC39" s="246"/>
      <c r="OJD39" s="247"/>
      <c r="OJE39" s="248"/>
      <c r="OJF39" s="249"/>
      <c r="OJG39" s="250"/>
      <c r="OJH39" s="251"/>
      <c r="OJI39" s="257"/>
      <c r="OJJ39" s="246"/>
      <c r="OJK39" s="247"/>
      <c r="OJL39" s="248"/>
      <c r="OJM39" s="249"/>
      <c r="OJN39" s="250"/>
      <c r="OJO39" s="251"/>
      <c r="OJP39" s="257"/>
      <c r="OJQ39" s="246"/>
      <c r="OJR39" s="247"/>
      <c r="OJS39" s="248"/>
      <c r="OJT39" s="249"/>
      <c r="OJU39" s="250"/>
      <c r="OJV39" s="251"/>
      <c r="OJW39" s="257"/>
      <c r="OJX39" s="246"/>
      <c r="OJY39" s="247"/>
      <c r="OJZ39" s="248"/>
      <c r="OKA39" s="249"/>
      <c r="OKB39" s="250"/>
      <c r="OKC39" s="251"/>
      <c r="OKD39" s="257"/>
      <c r="OKE39" s="246"/>
      <c r="OKF39" s="247"/>
      <c r="OKG39" s="248"/>
      <c r="OKH39" s="249"/>
      <c r="OKI39" s="250"/>
      <c r="OKJ39" s="251"/>
      <c r="OKK39" s="257"/>
      <c r="OKL39" s="246"/>
      <c r="OKM39" s="247"/>
      <c r="OKN39" s="248"/>
      <c r="OKO39" s="249"/>
      <c r="OKP39" s="250"/>
      <c r="OKQ39" s="251"/>
      <c r="OKR39" s="257"/>
      <c r="OKS39" s="246"/>
      <c r="OKT39" s="247"/>
      <c r="OKU39" s="248"/>
      <c r="OKV39" s="249"/>
      <c r="OKW39" s="250"/>
      <c r="OKX39" s="251"/>
      <c r="OKY39" s="257"/>
      <c r="OKZ39" s="246"/>
      <c r="OLA39" s="247"/>
      <c r="OLB39" s="248"/>
      <c r="OLC39" s="249"/>
      <c r="OLD39" s="250"/>
      <c r="OLE39" s="251"/>
      <c r="OLF39" s="257"/>
      <c r="OLG39" s="246"/>
      <c r="OLH39" s="247"/>
      <c r="OLI39" s="248"/>
      <c r="OLJ39" s="249"/>
      <c r="OLK39" s="250"/>
      <c r="OLL39" s="251"/>
      <c r="OLM39" s="257"/>
      <c r="OLN39" s="246"/>
      <c r="OLO39" s="247"/>
      <c r="OLP39" s="248"/>
      <c r="OLQ39" s="249"/>
      <c r="OLR39" s="250"/>
      <c r="OLS39" s="251"/>
      <c r="OLT39" s="257"/>
      <c r="OLU39" s="246"/>
      <c r="OLV39" s="247"/>
      <c r="OLW39" s="248"/>
      <c r="OLX39" s="249"/>
      <c r="OLY39" s="250"/>
      <c r="OLZ39" s="251"/>
      <c r="OMA39" s="257"/>
      <c r="OMB39" s="246"/>
      <c r="OMC39" s="247"/>
      <c r="OMD39" s="248"/>
      <c r="OME39" s="249"/>
      <c r="OMF39" s="250"/>
      <c r="OMG39" s="251"/>
      <c r="OMH39" s="257"/>
      <c r="OMI39" s="246"/>
      <c r="OMJ39" s="247"/>
      <c r="OMK39" s="248"/>
      <c r="OML39" s="249"/>
      <c r="OMM39" s="250"/>
      <c r="OMN39" s="251"/>
      <c r="OMO39" s="257"/>
      <c r="OMP39" s="246"/>
      <c r="OMQ39" s="247"/>
      <c r="OMR39" s="248"/>
      <c r="OMS39" s="249"/>
      <c r="OMT39" s="250"/>
      <c r="OMU39" s="251"/>
      <c r="OMV39" s="257"/>
      <c r="OMW39" s="246"/>
      <c r="OMX39" s="247"/>
      <c r="OMY39" s="248"/>
      <c r="OMZ39" s="249"/>
      <c r="ONA39" s="250"/>
      <c r="ONB39" s="251"/>
      <c r="ONC39" s="257"/>
      <c r="OND39" s="246"/>
      <c r="ONE39" s="247"/>
      <c r="ONF39" s="248"/>
      <c r="ONG39" s="249"/>
      <c r="ONH39" s="250"/>
      <c r="ONI39" s="251"/>
      <c r="ONJ39" s="257"/>
      <c r="ONK39" s="246"/>
      <c r="ONL39" s="247"/>
      <c r="ONM39" s="248"/>
      <c r="ONN39" s="249"/>
      <c r="ONO39" s="250"/>
      <c r="ONP39" s="251"/>
      <c r="ONQ39" s="257"/>
      <c r="ONR39" s="246"/>
      <c r="ONS39" s="247"/>
      <c r="ONT39" s="248"/>
      <c r="ONU39" s="249"/>
      <c r="ONV39" s="250"/>
      <c r="ONW39" s="251"/>
      <c r="ONX39" s="257"/>
      <c r="ONY39" s="246"/>
      <c r="ONZ39" s="247"/>
      <c r="OOA39" s="248"/>
      <c r="OOB39" s="249"/>
      <c r="OOC39" s="250"/>
      <c r="OOD39" s="251"/>
      <c r="OOE39" s="257"/>
      <c r="OOF39" s="246"/>
      <c r="OOG39" s="247"/>
      <c r="OOH39" s="248"/>
      <c r="OOI39" s="249"/>
      <c r="OOJ39" s="250"/>
      <c r="OOK39" s="251"/>
      <c r="OOL39" s="257"/>
      <c r="OOM39" s="246"/>
      <c r="OON39" s="247"/>
      <c r="OOO39" s="248"/>
      <c r="OOP39" s="249"/>
      <c r="OOQ39" s="250"/>
      <c r="OOR39" s="251"/>
      <c r="OOS39" s="257"/>
      <c r="OOT39" s="246"/>
      <c r="OOU39" s="247"/>
      <c r="OOV39" s="248"/>
      <c r="OOW39" s="249"/>
      <c r="OOX39" s="250"/>
      <c r="OOY39" s="251"/>
      <c r="OOZ39" s="257"/>
      <c r="OPA39" s="246"/>
      <c r="OPB39" s="247"/>
      <c r="OPC39" s="248"/>
      <c r="OPD39" s="249"/>
      <c r="OPE39" s="250"/>
      <c r="OPF39" s="251"/>
      <c r="OPG39" s="257"/>
      <c r="OPH39" s="246"/>
      <c r="OPI39" s="247"/>
      <c r="OPJ39" s="248"/>
      <c r="OPK39" s="249"/>
      <c r="OPL39" s="250"/>
      <c r="OPM39" s="251"/>
      <c r="OPN39" s="257"/>
      <c r="OPO39" s="246"/>
      <c r="OPP39" s="247"/>
      <c r="OPQ39" s="248"/>
      <c r="OPR39" s="249"/>
      <c r="OPS39" s="250"/>
      <c r="OPT39" s="251"/>
      <c r="OPU39" s="257"/>
      <c r="OPV39" s="246"/>
      <c r="OPW39" s="247"/>
      <c r="OPX39" s="248"/>
      <c r="OPY39" s="249"/>
      <c r="OPZ39" s="250"/>
      <c r="OQA39" s="251"/>
      <c r="OQB39" s="257"/>
      <c r="OQC39" s="246"/>
      <c r="OQD39" s="247"/>
      <c r="OQE39" s="248"/>
      <c r="OQF39" s="249"/>
      <c r="OQG39" s="250"/>
      <c r="OQH39" s="251"/>
      <c r="OQI39" s="257"/>
      <c r="OQJ39" s="246"/>
      <c r="OQK39" s="247"/>
      <c r="OQL39" s="248"/>
      <c r="OQM39" s="249"/>
      <c r="OQN39" s="250"/>
      <c r="OQO39" s="251"/>
      <c r="OQP39" s="257"/>
      <c r="OQQ39" s="246"/>
      <c r="OQR39" s="247"/>
      <c r="OQS39" s="248"/>
      <c r="OQT39" s="249"/>
      <c r="OQU39" s="250"/>
      <c r="OQV39" s="251"/>
      <c r="OQW39" s="257"/>
      <c r="OQX39" s="246"/>
      <c r="OQY39" s="247"/>
      <c r="OQZ39" s="248"/>
      <c r="ORA39" s="249"/>
      <c r="ORB39" s="250"/>
      <c r="ORC39" s="251"/>
      <c r="ORD39" s="257"/>
      <c r="ORE39" s="246"/>
      <c r="ORF39" s="247"/>
      <c r="ORG39" s="248"/>
      <c r="ORH39" s="249"/>
      <c r="ORI39" s="250"/>
      <c r="ORJ39" s="251"/>
      <c r="ORK39" s="257"/>
      <c r="ORL39" s="246"/>
      <c r="ORM39" s="247"/>
      <c r="ORN39" s="248"/>
      <c r="ORO39" s="249"/>
      <c r="ORP39" s="250"/>
      <c r="ORQ39" s="251"/>
      <c r="ORR39" s="257"/>
      <c r="ORS39" s="246"/>
      <c r="ORT39" s="247"/>
      <c r="ORU39" s="248"/>
      <c r="ORV39" s="249"/>
      <c r="ORW39" s="250"/>
      <c r="ORX39" s="251"/>
      <c r="ORY39" s="257"/>
      <c r="ORZ39" s="246"/>
      <c r="OSA39" s="247"/>
      <c r="OSB39" s="248"/>
      <c r="OSC39" s="249"/>
      <c r="OSD39" s="250"/>
      <c r="OSE39" s="251"/>
      <c r="OSF39" s="257"/>
      <c r="OSG39" s="246"/>
      <c r="OSH39" s="247"/>
      <c r="OSI39" s="248"/>
      <c r="OSJ39" s="249"/>
      <c r="OSK39" s="250"/>
      <c r="OSL39" s="251"/>
      <c r="OSM39" s="257"/>
      <c r="OSN39" s="246"/>
      <c r="OSO39" s="247"/>
      <c r="OSP39" s="248"/>
      <c r="OSQ39" s="249"/>
      <c r="OSR39" s="250"/>
      <c r="OSS39" s="251"/>
      <c r="OST39" s="257"/>
      <c r="OSU39" s="246"/>
      <c r="OSV39" s="247"/>
      <c r="OSW39" s="248"/>
      <c r="OSX39" s="249"/>
      <c r="OSY39" s="250"/>
      <c r="OSZ39" s="251"/>
      <c r="OTA39" s="257"/>
      <c r="OTB39" s="246"/>
      <c r="OTC39" s="247"/>
      <c r="OTD39" s="248"/>
      <c r="OTE39" s="249"/>
      <c r="OTF39" s="250"/>
      <c r="OTG39" s="251"/>
      <c r="OTH39" s="257"/>
      <c r="OTI39" s="246"/>
      <c r="OTJ39" s="247"/>
      <c r="OTK39" s="248"/>
      <c r="OTL39" s="249"/>
      <c r="OTM39" s="250"/>
      <c r="OTN39" s="251"/>
      <c r="OTO39" s="257"/>
      <c r="OTP39" s="246"/>
      <c r="OTQ39" s="247"/>
      <c r="OTR39" s="248"/>
      <c r="OTS39" s="249"/>
      <c r="OTT39" s="250"/>
      <c r="OTU39" s="251"/>
      <c r="OTV39" s="257"/>
      <c r="OTW39" s="246"/>
      <c r="OTX39" s="247"/>
      <c r="OTY39" s="248"/>
      <c r="OTZ39" s="249"/>
      <c r="OUA39" s="250"/>
      <c r="OUB39" s="251"/>
      <c r="OUC39" s="257"/>
      <c r="OUD39" s="246"/>
      <c r="OUE39" s="247"/>
      <c r="OUF39" s="248"/>
      <c r="OUG39" s="249"/>
      <c r="OUH39" s="250"/>
      <c r="OUI39" s="251"/>
      <c r="OUJ39" s="257"/>
      <c r="OUK39" s="246"/>
      <c r="OUL39" s="247"/>
      <c r="OUM39" s="248"/>
      <c r="OUN39" s="249"/>
      <c r="OUO39" s="250"/>
      <c r="OUP39" s="251"/>
      <c r="OUQ39" s="257"/>
      <c r="OUR39" s="246"/>
      <c r="OUS39" s="247"/>
      <c r="OUT39" s="248"/>
      <c r="OUU39" s="249"/>
      <c r="OUV39" s="250"/>
      <c r="OUW39" s="251"/>
      <c r="OUX39" s="257"/>
      <c r="OUY39" s="246"/>
      <c r="OUZ39" s="247"/>
      <c r="OVA39" s="248"/>
      <c r="OVB39" s="249"/>
      <c r="OVC39" s="250"/>
      <c r="OVD39" s="251"/>
      <c r="OVE39" s="257"/>
      <c r="OVF39" s="246"/>
      <c r="OVG39" s="247"/>
      <c r="OVH39" s="248"/>
      <c r="OVI39" s="249"/>
      <c r="OVJ39" s="250"/>
      <c r="OVK39" s="251"/>
      <c r="OVL39" s="257"/>
      <c r="OVM39" s="246"/>
      <c r="OVN39" s="247"/>
      <c r="OVO39" s="248"/>
      <c r="OVP39" s="249"/>
      <c r="OVQ39" s="250"/>
      <c r="OVR39" s="251"/>
      <c r="OVS39" s="257"/>
      <c r="OVT39" s="246"/>
      <c r="OVU39" s="247"/>
      <c r="OVV39" s="248"/>
      <c r="OVW39" s="249"/>
      <c r="OVX39" s="250"/>
      <c r="OVY39" s="251"/>
      <c r="OVZ39" s="257"/>
      <c r="OWA39" s="246"/>
      <c r="OWB39" s="247"/>
      <c r="OWC39" s="248"/>
      <c r="OWD39" s="249"/>
      <c r="OWE39" s="250"/>
      <c r="OWF39" s="251"/>
      <c r="OWG39" s="257"/>
      <c r="OWH39" s="246"/>
      <c r="OWI39" s="247"/>
      <c r="OWJ39" s="248"/>
      <c r="OWK39" s="249"/>
      <c r="OWL39" s="250"/>
      <c r="OWM39" s="251"/>
      <c r="OWN39" s="257"/>
      <c r="OWO39" s="246"/>
      <c r="OWP39" s="247"/>
      <c r="OWQ39" s="248"/>
      <c r="OWR39" s="249"/>
      <c r="OWS39" s="250"/>
      <c r="OWT39" s="251"/>
      <c r="OWU39" s="257"/>
      <c r="OWV39" s="246"/>
      <c r="OWW39" s="247"/>
      <c r="OWX39" s="248"/>
      <c r="OWY39" s="249"/>
      <c r="OWZ39" s="250"/>
      <c r="OXA39" s="251"/>
      <c r="OXB39" s="257"/>
      <c r="OXC39" s="246"/>
      <c r="OXD39" s="247"/>
      <c r="OXE39" s="248"/>
      <c r="OXF39" s="249"/>
      <c r="OXG39" s="250"/>
      <c r="OXH39" s="251"/>
      <c r="OXI39" s="257"/>
      <c r="OXJ39" s="246"/>
      <c r="OXK39" s="247"/>
      <c r="OXL39" s="248"/>
      <c r="OXM39" s="249"/>
      <c r="OXN39" s="250"/>
      <c r="OXO39" s="251"/>
      <c r="OXP39" s="257"/>
      <c r="OXQ39" s="246"/>
      <c r="OXR39" s="247"/>
      <c r="OXS39" s="248"/>
      <c r="OXT39" s="249"/>
      <c r="OXU39" s="250"/>
      <c r="OXV39" s="251"/>
      <c r="OXW39" s="257"/>
      <c r="OXX39" s="246"/>
      <c r="OXY39" s="247"/>
      <c r="OXZ39" s="248"/>
      <c r="OYA39" s="249"/>
      <c r="OYB39" s="250"/>
      <c r="OYC39" s="251"/>
      <c r="OYD39" s="257"/>
      <c r="OYE39" s="246"/>
      <c r="OYF39" s="247"/>
      <c r="OYG39" s="248"/>
      <c r="OYH39" s="249"/>
      <c r="OYI39" s="250"/>
      <c r="OYJ39" s="251"/>
      <c r="OYK39" s="257"/>
      <c r="OYL39" s="246"/>
      <c r="OYM39" s="247"/>
      <c r="OYN39" s="248"/>
      <c r="OYO39" s="249"/>
      <c r="OYP39" s="250"/>
      <c r="OYQ39" s="251"/>
      <c r="OYR39" s="257"/>
      <c r="OYS39" s="246"/>
      <c r="OYT39" s="247"/>
      <c r="OYU39" s="248"/>
      <c r="OYV39" s="249"/>
      <c r="OYW39" s="250"/>
      <c r="OYX39" s="251"/>
      <c r="OYY39" s="257"/>
      <c r="OYZ39" s="246"/>
      <c r="OZA39" s="247"/>
      <c r="OZB39" s="248"/>
      <c r="OZC39" s="249"/>
      <c r="OZD39" s="250"/>
      <c r="OZE39" s="251"/>
      <c r="OZF39" s="257"/>
      <c r="OZG39" s="246"/>
      <c r="OZH39" s="247"/>
      <c r="OZI39" s="248"/>
      <c r="OZJ39" s="249"/>
      <c r="OZK39" s="250"/>
      <c r="OZL39" s="251"/>
      <c r="OZM39" s="257"/>
      <c r="OZN39" s="246"/>
      <c r="OZO39" s="247"/>
      <c r="OZP39" s="248"/>
      <c r="OZQ39" s="249"/>
      <c r="OZR39" s="250"/>
      <c r="OZS39" s="251"/>
      <c r="OZT39" s="257"/>
      <c r="OZU39" s="246"/>
      <c r="OZV39" s="247"/>
      <c r="OZW39" s="248"/>
      <c r="OZX39" s="249"/>
      <c r="OZY39" s="250"/>
      <c r="OZZ39" s="251"/>
      <c r="PAA39" s="257"/>
      <c r="PAB39" s="246"/>
      <c r="PAC39" s="247"/>
      <c r="PAD39" s="248"/>
      <c r="PAE39" s="249"/>
      <c r="PAF39" s="250"/>
      <c r="PAG39" s="251"/>
      <c r="PAH39" s="257"/>
      <c r="PAI39" s="246"/>
      <c r="PAJ39" s="247"/>
      <c r="PAK39" s="248"/>
      <c r="PAL39" s="249"/>
      <c r="PAM39" s="250"/>
      <c r="PAN39" s="251"/>
      <c r="PAO39" s="257"/>
      <c r="PAP39" s="246"/>
      <c r="PAQ39" s="247"/>
      <c r="PAR39" s="248"/>
      <c r="PAS39" s="249"/>
      <c r="PAT39" s="250"/>
      <c r="PAU39" s="251"/>
      <c r="PAV39" s="257"/>
      <c r="PAW39" s="246"/>
      <c r="PAX39" s="247"/>
      <c r="PAY39" s="248"/>
      <c r="PAZ39" s="249"/>
      <c r="PBA39" s="250"/>
      <c r="PBB39" s="251"/>
      <c r="PBC39" s="257"/>
      <c r="PBD39" s="246"/>
      <c r="PBE39" s="247"/>
      <c r="PBF39" s="248"/>
      <c r="PBG39" s="249"/>
      <c r="PBH39" s="250"/>
      <c r="PBI39" s="251"/>
      <c r="PBJ39" s="257"/>
      <c r="PBK39" s="246"/>
      <c r="PBL39" s="247"/>
      <c r="PBM39" s="248"/>
      <c r="PBN39" s="249"/>
      <c r="PBO39" s="250"/>
      <c r="PBP39" s="251"/>
      <c r="PBQ39" s="257"/>
      <c r="PBR39" s="246"/>
      <c r="PBS39" s="247"/>
      <c r="PBT39" s="248"/>
      <c r="PBU39" s="249"/>
      <c r="PBV39" s="250"/>
      <c r="PBW39" s="251"/>
      <c r="PBX39" s="257"/>
      <c r="PBY39" s="246"/>
      <c r="PBZ39" s="247"/>
      <c r="PCA39" s="248"/>
      <c r="PCB39" s="249"/>
      <c r="PCC39" s="250"/>
      <c r="PCD39" s="251"/>
      <c r="PCE39" s="257"/>
      <c r="PCF39" s="246"/>
      <c r="PCG39" s="247"/>
      <c r="PCH39" s="248"/>
      <c r="PCI39" s="249"/>
      <c r="PCJ39" s="250"/>
      <c r="PCK39" s="251"/>
      <c r="PCL39" s="257"/>
      <c r="PCM39" s="246"/>
      <c r="PCN39" s="247"/>
      <c r="PCO39" s="248"/>
      <c r="PCP39" s="249"/>
      <c r="PCQ39" s="250"/>
      <c r="PCR39" s="251"/>
      <c r="PCS39" s="257"/>
      <c r="PCT39" s="246"/>
      <c r="PCU39" s="247"/>
      <c r="PCV39" s="248"/>
      <c r="PCW39" s="249"/>
      <c r="PCX39" s="250"/>
      <c r="PCY39" s="251"/>
      <c r="PCZ39" s="257"/>
      <c r="PDA39" s="246"/>
      <c r="PDB39" s="247"/>
      <c r="PDC39" s="248"/>
      <c r="PDD39" s="249"/>
      <c r="PDE39" s="250"/>
      <c r="PDF39" s="251"/>
      <c r="PDG39" s="257"/>
      <c r="PDH39" s="246"/>
      <c r="PDI39" s="247"/>
      <c r="PDJ39" s="248"/>
      <c r="PDK39" s="249"/>
      <c r="PDL39" s="250"/>
      <c r="PDM39" s="251"/>
      <c r="PDN39" s="257"/>
      <c r="PDO39" s="246"/>
      <c r="PDP39" s="247"/>
      <c r="PDQ39" s="248"/>
      <c r="PDR39" s="249"/>
      <c r="PDS39" s="250"/>
      <c r="PDT39" s="251"/>
      <c r="PDU39" s="257"/>
      <c r="PDV39" s="246"/>
      <c r="PDW39" s="247"/>
      <c r="PDX39" s="248"/>
      <c r="PDY39" s="249"/>
      <c r="PDZ39" s="250"/>
      <c r="PEA39" s="251"/>
      <c r="PEB39" s="257"/>
      <c r="PEC39" s="246"/>
      <c r="PED39" s="247"/>
      <c r="PEE39" s="248"/>
      <c r="PEF39" s="249"/>
      <c r="PEG39" s="250"/>
      <c r="PEH39" s="251"/>
      <c r="PEI39" s="257"/>
      <c r="PEJ39" s="246"/>
      <c r="PEK39" s="247"/>
      <c r="PEL39" s="248"/>
      <c r="PEM39" s="249"/>
      <c r="PEN39" s="250"/>
      <c r="PEO39" s="251"/>
      <c r="PEP39" s="257"/>
      <c r="PEQ39" s="246"/>
      <c r="PER39" s="247"/>
      <c r="PES39" s="248"/>
      <c r="PET39" s="249"/>
      <c r="PEU39" s="250"/>
      <c r="PEV39" s="251"/>
      <c r="PEW39" s="257"/>
      <c r="PEX39" s="246"/>
      <c r="PEY39" s="247"/>
      <c r="PEZ39" s="248"/>
      <c r="PFA39" s="249"/>
      <c r="PFB39" s="250"/>
      <c r="PFC39" s="251"/>
      <c r="PFD39" s="257"/>
      <c r="PFE39" s="246"/>
      <c r="PFF39" s="247"/>
      <c r="PFG39" s="248"/>
      <c r="PFH39" s="249"/>
      <c r="PFI39" s="250"/>
      <c r="PFJ39" s="251"/>
      <c r="PFK39" s="257"/>
      <c r="PFL39" s="246"/>
      <c r="PFM39" s="247"/>
      <c r="PFN39" s="248"/>
      <c r="PFO39" s="249"/>
      <c r="PFP39" s="250"/>
      <c r="PFQ39" s="251"/>
      <c r="PFR39" s="257"/>
      <c r="PFS39" s="246"/>
      <c r="PFT39" s="247"/>
      <c r="PFU39" s="248"/>
      <c r="PFV39" s="249"/>
      <c r="PFW39" s="250"/>
      <c r="PFX39" s="251"/>
      <c r="PFY39" s="257"/>
      <c r="PFZ39" s="246"/>
      <c r="PGA39" s="247"/>
      <c r="PGB39" s="248"/>
      <c r="PGC39" s="249"/>
      <c r="PGD39" s="250"/>
      <c r="PGE39" s="251"/>
      <c r="PGF39" s="257"/>
      <c r="PGG39" s="246"/>
      <c r="PGH39" s="247"/>
      <c r="PGI39" s="248"/>
      <c r="PGJ39" s="249"/>
      <c r="PGK39" s="250"/>
      <c r="PGL39" s="251"/>
      <c r="PGM39" s="257"/>
      <c r="PGN39" s="246"/>
      <c r="PGO39" s="247"/>
      <c r="PGP39" s="248"/>
      <c r="PGQ39" s="249"/>
      <c r="PGR39" s="250"/>
      <c r="PGS39" s="251"/>
      <c r="PGT39" s="257"/>
      <c r="PGU39" s="246"/>
      <c r="PGV39" s="247"/>
      <c r="PGW39" s="248"/>
      <c r="PGX39" s="249"/>
      <c r="PGY39" s="250"/>
      <c r="PGZ39" s="251"/>
      <c r="PHA39" s="257"/>
      <c r="PHB39" s="246"/>
      <c r="PHC39" s="247"/>
      <c r="PHD39" s="248"/>
      <c r="PHE39" s="249"/>
      <c r="PHF39" s="250"/>
      <c r="PHG39" s="251"/>
      <c r="PHH39" s="257"/>
      <c r="PHI39" s="246"/>
      <c r="PHJ39" s="247"/>
      <c r="PHK39" s="248"/>
      <c r="PHL39" s="249"/>
      <c r="PHM39" s="250"/>
      <c r="PHN39" s="251"/>
      <c r="PHO39" s="257"/>
      <c r="PHP39" s="246"/>
      <c r="PHQ39" s="247"/>
      <c r="PHR39" s="248"/>
      <c r="PHS39" s="249"/>
      <c r="PHT39" s="250"/>
      <c r="PHU39" s="251"/>
      <c r="PHV39" s="257"/>
      <c r="PHW39" s="246"/>
      <c r="PHX39" s="247"/>
      <c r="PHY39" s="248"/>
      <c r="PHZ39" s="249"/>
      <c r="PIA39" s="250"/>
      <c r="PIB39" s="251"/>
      <c r="PIC39" s="257"/>
      <c r="PID39" s="246"/>
      <c r="PIE39" s="247"/>
      <c r="PIF39" s="248"/>
      <c r="PIG39" s="249"/>
      <c r="PIH39" s="250"/>
      <c r="PII39" s="251"/>
      <c r="PIJ39" s="257"/>
      <c r="PIK39" s="246"/>
      <c r="PIL39" s="247"/>
      <c r="PIM39" s="248"/>
      <c r="PIN39" s="249"/>
      <c r="PIO39" s="250"/>
      <c r="PIP39" s="251"/>
      <c r="PIQ39" s="257"/>
      <c r="PIR39" s="246"/>
      <c r="PIS39" s="247"/>
      <c r="PIT39" s="248"/>
      <c r="PIU39" s="249"/>
      <c r="PIV39" s="250"/>
      <c r="PIW39" s="251"/>
      <c r="PIX39" s="257"/>
      <c r="PIY39" s="246"/>
      <c r="PIZ39" s="247"/>
      <c r="PJA39" s="248"/>
      <c r="PJB39" s="249"/>
      <c r="PJC39" s="250"/>
      <c r="PJD39" s="251"/>
      <c r="PJE39" s="257"/>
      <c r="PJF39" s="246"/>
      <c r="PJG39" s="247"/>
      <c r="PJH39" s="248"/>
      <c r="PJI39" s="249"/>
      <c r="PJJ39" s="250"/>
      <c r="PJK39" s="251"/>
      <c r="PJL39" s="257"/>
      <c r="PJM39" s="246"/>
      <c r="PJN39" s="247"/>
      <c r="PJO39" s="248"/>
      <c r="PJP39" s="249"/>
      <c r="PJQ39" s="250"/>
      <c r="PJR39" s="251"/>
      <c r="PJS39" s="257"/>
      <c r="PJT39" s="246"/>
      <c r="PJU39" s="247"/>
      <c r="PJV39" s="248"/>
      <c r="PJW39" s="249"/>
      <c r="PJX39" s="250"/>
      <c r="PJY39" s="251"/>
      <c r="PJZ39" s="257"/>
      <c r="PKA39" s="246"/>
      <c r="PKB39" s="247"/>
      <c r="PKC39" s="248"/>
      <c r="PKD39" s="249"/>
      <c r="PKE39" s="250"/>
      <c r="PKF39" s="251"/>
      <c r="PKG39" s="257"/>
      <c r="PKH39" s="246"/>
      <c r="PKI39" s="247"/>
      <c r="PKJ39" s="248"/>
      <c r="PKK39" s="249"/>
      <c r="PKL39" s="250"/>
      <c r="PKM39" s="251"/>
      <c r="PKN39" s="257"/>
      <c r="PKO39" s="246"/>
      <c r="PKP39" s="247"/>
      <c r="PKQ39" s="248"/>
      <c r="PKR39" s="249"/>
      <c r="PKS39" s="250"/>
      <c r="PKT39" s="251"/>
      <c r="PKU39" s="257"/>
      <c r="PKV39" s="246"/>
      <c r="PKW39" s="247"/>
      <c r="PKX39" s="248"/>
      <c r="PKY39" s="249"/>
      <c r="PKZ39" s="250"/>
      <c r="PLA39" s="251"/>
      <c r="PLB39" s="257"/>
      <c r="PLC39" s="246"/>
      <c r="PLD39" s="247"/>
      <c r="PLE39" s="248"/>
      <c r="PLF39" s="249"/>
      <c r="PLG39" s="250"/>
      <c r="PLH39" s="251"/>
      <c r="PLI39" s="257"/>
      <c r="PLJ39" s="246"/>
      <c r="PLK39" s="247"/>
      <c r="PLL39" s="248"/>
      <c r="PLM39" s="249"/>
      <c r="PLN39" s="250"/>
      <c r="PLO39" s="251"/>
      <c r="PLP39" s="257"/>
      <c r="PLQ39" s="246"/>
      <c r="PLR39" s="247"/>
      <c r="PLS39" s="248"/>
      <c r="PLT39" s="249"/>
      <c r="PLU39" s="250"/>
      <c r="PLV39" s="251"/>
      <c r="PLW39" s="257"/>
      <c r="PLX39" s="246"/>
      <c r="PLY39" s="247"/>
      <c r="PLZ39" s="248"/>
      <c r="PMA39" s="249"/>
      <c r="PMB39" s="250"/>
      <c r="PMC39" s="251"/>
      <c r="PMD39" s="257"/>
      <c r="PME39" s="246"/>
      <c r="PMF39" s="247"/>
      <c r="PMG39" s="248"/>
      <c r="PMH39" s="249"/>
      <c r="PMI39" s="250"/>
      <c r="PMJ39" s="251"/>
      <c r="PMK39" s="257"/>
      <c r="PML39" s="246"/>
      <c r="PMM39" s="247"/>
      <c r="PMN39" s="248"/>
      <c r="PMO39" s="249"/>
      <c r="PMP39" s="250"/>
      <c r="PMQ39" s="251"/>
      <c r="PMR39" s="257"/>
      <c r="PMS39" s="246"/>
      <c r="PMT39" s="247"/>
      <c r="PMU39" s="248"/>
      <c r="PMV39" s="249"/>
      <c r="PMW39" s="250"/>
      <c r="PMX39" s="251"/>
      <c r="PMY39" s="257"/>
      <c r="PMZ39" s="246"/>
      <c r="PNA39" s="247"/>
      <c r="PNB39" s="248"/>
      <c r="PNC39" s="249"/>
      <c r="PND39" s="250"/>
      <c r="PNE39" s="251"/>
      <c r="PNF39" s="257"/>
      <c r="PNG39" s="246"/>
      <c r="PNH39" s="247"/>
      <c r="PNI39" s="248"/>
      <c r="PNJ39" s="249"/>
      <c r="PNK39" s="250"/>
      <c r="PNL39" s="251"/>
      <c r="PNM39" s="257"/>
      <c r="PNN39" s="246"/>
      <c r="PNO39" s="247"/>
      <c r="PNP39" s="248"/>
      <c r="PNQ39" s="249"/>
      <c r="PNR39" s="250"/>
      <c r="PNS39" s="251"/>
      <c r="PNT39" s="257"/>
      <c r="PNU39" s="246"/>
      <c r="PNV39" s="247"/>
      <c r="PNW39" s="248"/>
      <c r="PNX39" s="249"/>
      <c r="PNY39" s="250"/>
      <c r="PNZ39" s="251"/>
      <c r="POA39" s="257"/>
      <c r="POB39" s="246"/>
      <c r="POC39" s="247"/>
      <c r="POD39" s="248"/>
      <c r="POE39" s="249"/>
      <c r="POF39" s="250"/>
      <c r="POG39" s="251"/>
      <c r="POH39" s="257"/>
      <c r="POI39" s="246"/>
      <c r="POJ39" s="247"/>
      <c r="POK39" s="248"/>
      <c r="POL39" s="249"/>
      <c r="POM39" s="250"/>
      <c r="PON39" s="251"/>
      <c r="POO39" s="257"/>
      <c r="POP39" s="246"/>
      <c r="POQ39" s="247"/>
      <c r="POR39" s="248"/>
      <c r="POS39" s="249"/>
      <c r="POT39" s="250"/>
      <c r="POU39" s="251"/>
      <c r="POV39" s="257"/>
      <c r="POW39" s="246"/>
      <c r="POX39" s="247"/>
      <c r="POY39" s="248"/>
      <c r="POZ39" s="249"/>
      <c r="PPA39" s="250"/>
      <c r="PPB39" s="251"/>
      <c r="PPC39" s="257"/>
      <c r="PPD39" s="246"/>
      <c r="PPE39" s="247"/>
      <c r="PPF39" s="248"/>
      <c r="PPG39" s="249"/>
      <c r="PPH39" s="250"/>
      <c r="PPI39" s="251"/>
      <c r="PPJ39" s="257"/>
      <c r="PPK39" s="246"/>
      <c r="PPL39" s="247"/>
      <c r="PPM39" s="248"/>
      <c r="PPN39" s="249"/>
      <c r="PPO39" s="250"/>
      <c r="PPP39" s="251"/>
      <c r="PPQ39" s="257"/>
      <c r="PPR39" s="246"/>
      <c r="PPS39" s="247"/>
      <c r="PPT39" s="248"/>
      <c r="PPU39" s="249"/>
      <c r="PPV39" s="250"/>
      <c r="PPW39" s="251"/>
      <c r="PPX39" s="257"/>
      <c r="PPY39" s="246"/>
      <c r="PPZ39" s="247"/>
      <c r="PQA39" s="248"/>
      <c r="PQB39" s="249"/>
      <c r="PQC39" s="250"/>
      <c r="PQD39" s="251"/>
      <c r="PQE39" s="257"/>
      <c r="PQF39" s="246"/>
      <c r="PQG39" s="247"/>
      <c r="PQH39" s="248"/>
      <c r="PQI39" s="249"/>
      <c r="PQJ39" s="250"/>
      <c r="PQK39" s="251"/>
      <c r="PQL39" s="257"/>
      <c r="PQM39" s="246"/>
      <c r="PQN39" s="247"/>
      <c r="PQO39" s="248"/>
      <c r="PQP39" s="249"/>
      <c r="PQQ39" s="250"/>
      <c r="PQR39" s="251"/>
      <c r="PQS39" s="257"/>
      <c r="PQT39" s="246"/>
      <c r="PQU39" s="247"/>
      <c r="PQV39" s="248"/>
      <c r="PQW39" s="249"/>
      <c r="PQX39" s="250"/>
      <c r="PQY39" s="251"/>
      <c r="PQZ39" s="257"/>
      <c r="PRA39" s="246"/>
      <c r="PRB39" s="247"/>
      <c r="PRC39" s="248"/>
      <c r="PRD39" s="249"/>
      <c r="PRE39" s="250"/>
      <c r="PRF39" s="251"/>
      <c r="PRG39" s="257"/>
      <c r="PRH39" s="246"/>
      <c r="PRI39" s="247"/>
      <c r="PRJ39" s="248"/>
      <c r="PRK39" s="249"/>
      <c r="PRL39" s="250"/>
      <c r="PRM39" s="251"/>
      <c r="PRN39" s="257"/>
      <c r="PRO39" s="246"/>
      <c r="PRP39" s="247"/>
      <c r="PRQ39" s="248"/>
      <c r="PRR39" s="249"/>
      <c r="PRS39" s="250"/>
      <c r="PRT39" s="251"/>
      <c r="PRU39" s="257"/>
      <c r="PRV39" s="246"/>
      <c r="PRW39" s="247"/>
      <c r="PRX39" s="248"/>
      <c r="PRY39" s="249"/>
      <c r="PRZ39" s="250"/>
      <c r="PSA39" s="251"/>
      <c r="PSB39" s="257"/>
      <c r="PSC39" s="246"/>
      <c r="PSD39" s="247"/>
      <c r="PSE39" s="248"/>
      <c r="PSF39" s="249"/>
      <c r="PSG39" s="250"/>
      <c r="PSH39" s="251"/>
      <c r="PSI39" s="257"/>
      <c r="PSJ39" s="246"/>
      <c r="PSK39" s="247"/>
      <c r="PSL39" s="248"/>
      <c r="PSM39" s="249"/>
      <c r="PSN39" s="250"/>
      <c r="PSO39" s="251"/>
      <c r="PSP39" s="257"/>
      <c r="PSQ39" s="246"/>
      <c r="PSR39" s="247"/>
      <c r="PSS39" s="248"/>
      <c r="PST39" s="249"/>
      <c r="PSU39" s="250"/>
      <c r="PSV39" s="251"/>
      <c r="PSW39" s="257"/>
      <c r="PSX39" s="246"/>
      <c r="PSY39" s="247"/>
      <c r="PSZ39" s="248"/>
      <c r="PTA39" s="249"/>
      <c r="PTB39" s="250"/>
      <c r="PTC39" s="251"/>
      <c r="PTD39" s="257"/>
      <c r="PTE39" s="246"/>
      <c r="PTF39" s="247"/>
      <c r="PTG39" s="248"/>
      <c r="PTH39" s="249"/>
      <c r="PTI39" s="250"/>
      <c r="PTJ39" s="251"/>
      <c r="PTK39" s="257"/>
      <c r="PTL39" s="246"/>
      <c r="PTM39" s="247"/>
      <c r="PTN39" s="248"/>
      <c r="PTO39" s="249"/>
      <c r="PTP39" s="250"/>
      <c r="PTQ39" s="251"/>
      <c r="PTR39" s="257"/>
      <c r="PTS39" s="246"/>
      <c r="PTT39" s="247"/>
      <c r="PTU39" s="248"/>
      <c r="PTV39" s="249"/>
      <c r="PTW39" s="250"/>
      <c r="PTX39" s="251"/>
      <c r="PTY39" s="257"/>
      <c r="PTZ39" s="246"/>
      <c r="PUA39" s="247"/>
      <c r="PUB39" s="248"/>
      <c r="PUC39" s="249"/>
      <c r="PUD39" s="250"/>
      <c r="PUE39" s="251"/>
      <c r="PUF39" s="257"/>
      <c r="PUG39" s="246"/>
      <c r="PUH39" s="247"/>
      <c r="PUI39" s="248"/>
      <c r="PUJ39" s="249"/>
      <c r="PUK39" s="250"/>
      <c r="PUL39" s="251"/>
      <c r="PUM39" s="257"/>
      <c r="PUN39" s="246"/>
      <c r="PUO39" s="247"/>
      <c r="PUP39" s="248"/>
      <c r="PUQ39" s="249"/>
      <c r="PUR39" s="250"/>
      <c r="PUS39" s="251"/>
      <c r="PUT39" s="257"/>
      <c r="PUU39" s="246"/>
      <c r="PUV39" s="247"/>
      <c r="PUW39" s="248"/>
      <c r="PUX39" s="249"/>
      <c r="PUY39" s="250"/>
      <c r="PUZ39" s="251"/>
      <c r="PVA39" s="257"/>
      <c r="PVB39" s="246"/>
      <c r="PVC39" s="247"/>
      <c r="PVD39" s="248"/>
      <c r="PVE39" s="249"/>
      <c r="PVF39" s="250"/>
      <c r="PVG39" s="251"/>
      <c r="PVH39" s="257"/>
      <c r="PVI39" s="246"/>
      <c r="PVJ39" s="247"/>
      <c r="PVK39" s="248"/>
      <c r="PVL39" s="249"/>
      <c r="PVM39" s="250"/>
      <c r="PVN39" s="251"/>
      <c r="PVO39" s="257"/>
      <c r="PVP39" s="246"/>
      <c r="PVQ39" s="247"/>
      <c r="PVR39" s="248"/>
      <c r="PVS39" s="249"/>
      <c r="PVT39" s="250"/>
      <c r="PVU39" s="251"/>
      <c r="PVV39" s="257"/>
      <c r="PVW39" s="246"/>
      <c r="PVX39" s="247"/>
      <c r="PVY39" s="248"/>
      <c r="PVZ39" s="249"/>
      <c r="PWA39" s="250"/>
      <c r="PWB39" s="251"/>
      <c r="PWC39" s="257"/>
      <c r="PWD39" s="246"/>
      <c r="PWE39" s="247"/>
      <c r="PWF39" s="248"/>
      <c r="PWG39" s="249"/>
      <c r="PWH39" s="250"/>
      <c r="PWI39" s="251"/>
      <c r="PWJ39" s="257"/>
      <c r="PWK39" s="246"/>
      <c r="PWL39" s="247"/>
      <c r="PWM39" s="248"/>
      <c r="PWN39" s="249"/>
      <c r="PWO39" s="250"/>
      <c r="PWP39" s="251"/>
      <c r="PWQ39" s="257"/>
      <c r="PWR39" s="246"/>
      <c r="PWS39" s="247"/>
      <c r="PWT39" s="248"/>
      <c r="PWU39" s="249"/>
      <c r="PWV39" s="250"/>
      <c r="PWW39" s="251"/>
      <c r="PWX39" s="257"/>
      <c r="PWY39" s="246"/>
      <c r="PWZ39" s="247"/>
      <c r="PXA39" s="248"/>
      <c r="PXB39" s="249"/>
      <c r="PXC39" s="250"/>
      <c r="PXD39" s="251"/>
      <c r="PXE39" s="257"/>
      <c r="PXF39" s="246"/>
      <c r="PXG39" s="247"/>
      <c r="PXH39" s="248"/>
      <c r="PXI39" s="249"/>
      <c r="PXJ39" s="250"/>
      <c r="PXK39" s="251"/>
      <c r="PXL39" s="257"/>
      <c r="PXM39" s="246"/>
      <c r="PXN39" s="247"/>
      <c r="PXO39" s="248"/>
      <c r="PXP39" s="249"/>
      <c r="PXQ39" s="250"/>
      <c r="PXR39" s="251"/>
      <c r="PXS39" s="257"/>
      <c r="PXT39" s="246"/>
      <c r="PXU39" s="247"/>
      <c r="PXV39" s="248"/>
      <c r="PXW39" s="249"/>
      <c r="PXX39" s="250"/>
      <c r="PXY39" s="251"/>
      <c r="PXZ39" s="257"/>
      <c r="PYA39" s="246"/>
      <c r="PYB39" s="247"/>
      <c r="PYC39" s="248"/>
      <c r="PYD39" s="249"/>
      <c r="PYE39" s="250"/>
      <c r="PYF39" s="251"/>
      <c r="PYG39" s="257"/>
      <c r="PYH39" s="246"/>
      <c r="PYI39" s="247"/>
      <c r="PYJ39" s="248"/>
      <c r="PYK39" s="249"/>
      <c r="PYL39" s="250"/>
      <c r="PYM39" s="251"/>
      <c r="PYN39" s="257"/>
      <c r="PYO39" s="246"/>
      <c r="PYP39" s="247"/>
      <c r="PYQ39" s="248"/>
      <c r="PYR39" s="249"/>
      <c r="PYS39" s="250"/>
      <c r="PYT39" s="251"/>
      <c r="PYU39" s="257"/>
      <c r="PYV39" s="246"/>
      <c r="PYW39" s="247"/>
      <c r="PYX39" s="248"/>
      <c r="PYY39" s="249"/>
      <c r="PYZ39" s="250"/>
      <c r="PZA39" s="251"/>
      <c r="PZB39" s="257"/>
      <c r="PZC39" s="246"/>
      <c r="PZD39" s="247"/>
      <c r="PZE39" s="248"/>
      <c r="PZF39" s="249"/>
      <c r="PZG39" s="250"/>
      <c r="PZH39" s="251"/>
      <c r="PZI39" s="257"/>
      <c r="PZJ39" s="246"/>
      <c r="PZK39" s="247"/>
      <c r="PZL39" s="248"/>
      <c r="PZM39" s="249"/>
      <c r="PZN39" s="250"/>
      <c r="PZO39" s="251"/>
      <c r="PZP39" s="257"/>
      <c r="PZQ39" s="246"/>
      <c r="PZR39" s="247"/>
      <c r="PZS39" s="248"/>
      <c r="PZT39" s="249"/>
      <c r="PZU39" s="250"/>
      <c r="PZV39" s="251"/>
      <c r="PZW39" s="257"/>
      <c r="PZX39" s="246"/>
      <c r="PZY39" s="247"/>
      <c r="PZZ39" s="248"/>
      <c r="QAA39" s="249"/>
      <c r="QAB39" s="250"/>
      <c r="QAC39" s="251"/>
      <c r="QAD39" s="257"/>
      <c r="QAE39" s="246"/>
      <c r="QAF39" s="247"/>
      <c r="QAG39" s="248"/>
      <c r="QAH39" s="249"/>
      <c r="QAI39" s="250"/>
      <c r="QAJ39" s="251"/>
      <c r="QAK39" s="257"/>
      <c r="QAL39" s="246"/>
      <c r="QAM39" s="247"/>
      <c r="QAN39" s="248"/>
      <c r="QAO39" s="249"/>
      <c r="QAP39" s="250"/>
      <c r="QAQ39" s="251"/>
      <c r="QAR39" s="257"/>
      <c r="QAS39" s="246"/>
      <c r="QAT39" s="247"/>
      <c r="QAU39" s="248"/>
      <c r="QAV39" s="249"/>
      <c r="QAW39" s="250"/>
      <c r="QAX39" s="251"/>
      <c r="QAY39" s="257"/>
      <c r="QAZ39" s="246"/>
      <c r="QBA39" s="247"/>
      <c r="QBB39" s="248"/>
      <c r="QBC39" s="249"/>
      <c r="QBD39" s="250"/>
      <c r="QBE39" s="251"/>
      <c r="QBF39" s="257"/>
      <c r="QBG39" s="246"/>
      <c r="QBH39" s="247"/>
      <c r="QBI39" s="248"/>
      <c r="QBJ39" s="249"/>
      <c r="QBK39" s="250"/>
      <c r="QBL39" s="251"/>
      <c r="QBM39" s="257"/>
      <c r="QBN39" s="246"/>
      <c r="QBO39" s="247"/>
      <c r="QBP39" s="248"/>
      <c r="QBQ39" s="249"/>
      <c r="QBR39" s="250"/>
      <c r="QBS39" s="251"/>
      <c r="QBT39" s="257"/>
      <c r="QBU39" s="246"/>
      <c r="QBV39" s="247"/>
      <c r="QBW39" s="248"/>
      <c r="QBX39" s="249"/>
      <c r="QBY39" s="250"/>
      <c r="QBZ39" s="251"/>
      <c r="QCA39" s="257"/>
      <c r="QCB39" s="246"/>
      <c r="QCC39" s="247"/>
      <c r="QCD39" s="248"/>
      <c r="QCE39" s="249"/>
      <c r="QCF39" s="250"/>
      <c r="QCG39" s="251"/>
      <c r="QCH39" s="257"/>
      <c r="QCI39" s="246"/>
      <c r="QCJ39" s="247"/>
      <c r="QCK39" s="248"/>
      <c r="QCL39" s="249"/>
      <c r="QCM39" s="250"/>
      <c r="QCN39" s="251"/>
      <c r="QCO39" s="257"/>
      <c r="QCP39" s="246"/>
      <c r="QCQ39" s="247"/>
      <c r="QCR39" s="248"/>
      <c r="QCS39" s="249"/>
      <c r="QCT39" s="250"/>
      <c r="QCU39" s="251"/>
      <c r="QCV39" s="257"/>
      <c r="QCW39" s="246"/>
      <c r="QCX39" s="247"/>
      <c r="QCY39" s="248"/>
      <c r="QCZ39" s="249"/>
      <c r="QDA39" s="250"/>
      <c r="QDB39" s="251"/>
      <c r="QDC39" s="257"/>
      <c r="QDD39" s="246"/>
      <c r="QDE39" s="247"/>
      <c r="QDF39" s="248"/>
      <c r="QDG39" s="249"/>
      <c r="QDH39" s="250"/>
      <c r="QDI39" s="251"/>
      <c r="QDJ39" s="257"/>
      <c r="QDK39" s="246"/>
      <c r="QDL39" s="247"/>
      <c r="QDM39" s="248"/>
      <c r="QDN39" s="249"/>
      <c r="QDO39" s="250"/>
      <c r="QDP39" s="251"/>
      <c r="QDQ39" s="257"/>
      <c r="QDR39" s="246"/>
      <c r="QDS39" s="247"/>
      <c r="QDT39" s="248"/>
      <c r="QDU39" s="249"/>
      <c r="QDV39" s="250"/>
      <c r="QDW39" s="251"/>
      <c r="QDX39" s="257"/>
      <c r="QDY39" s="246"/>
      <c r="QDZ39" s="247"/>
      <c r="QEA39" s="248"/>
      <c r="QEB39" s="249"/>
      <c r="QEC39" s="250"/>
      <c r="QED39" s="251"/>
      <c r="QEE39" s="257"/>
      <c r="QEF39" s="246"/>
      <c r="QEG39" s="247"/>
      <c r="QEH39" s="248"/>
      <c r="QEI39" s="249"/>
      <c r="QEJ39" s="250"/>
      <c r="QEK39" s="251"/>
      <c r="QEL39" s="257"/>
      <c r="QEM39" s="246"/>
      <c r="QEN39" s="247"/>
      <c r="QEO39" s="248"/>
      <c r="QEP39" s="249"/>
      <c r="QEQ39" s="250"/>
      <c r="QER39" s="251"/>
      <c r="QES39" s="257"/>
      <c r="QET39" s="246"/>
      <c r="QEU39" s="247"/>
      <c r="QEV39" s="248"/>
      <c r="QEW39" s="249"/>
      <c r="QEX39" s="250"/>
      <c r="QEY39" s="251"/>
      <c r="QEZ39" s="257"/>
      <c r="QFA39" s="246"/>
      <c r="QFB39" s="247"/>
      <c r="QFC39" s="248"/>
      <c r="QFD39" s="249"/>
      <c r="QFE39" s="250"/>
      <c r="QFF39" s="251"/>
      <c r="QFG39" s="257"/>
      <c r="QFH39" s="246"/>
      <c r="QFI39" s="247"/>
      <c r="QFJ39" s="248"/>
      <c r="QFK39" s="249"/>
      <c r="QFL39" s="250"/>
      <c r="QFM39" s="251"/>
      <c r="QFN39" s="257"/>
      <c r="QFO39" s="246"/>
      <c r="QFP39" s="247"/>
      <c r="QFQ39" s="248"/>
      <c r="QFR39" s="249"/>
      <c r="QFS39" s="250"/>
      <c r="QFT39" s="251"/>
      <c r="QFU39" s="257"/>
      <c r="QFV39" s="246"/>
      <c r="QFW39" s="247"/>
      <c r="QFX39" s="248"/>
      <c r="QFY39" s="249"/>
      <c r="QFZ39" s="250"/>
      <c r="QGA39" s="251"/>
      <c r="QGB39" s="257"/>
      <c r="QGC39" s="246"/>
      <c r="QGD39" s="247"/>
      <c r="QGE39" s="248"/>
      <c r="QGF39" s="249"/>
      <c r="QGG39" s="250"/>
      <c r="QGH39" s="251"/>
      <c r="QGI39" s="257"/>
      <c r="QGJ39" s="246"/>
      <c r="QGK39" s="247"/>
      <c r="QGL39" s="248"/>
      <c r="QGM39" s="249"/>
      <c r="QGN39" s="250"/>
      <c r="QGO39" s="251"/>
      <c r="QGP39" s="257"/>
      <c r="QGQ39" s="246"/>
      <c r="QGR39" s="247"/>
      <c r="QGS39" s="248"/>
      <c r="QGT39" s="249"/>
      <c r="QGU39" s="250"/>
      <c r="QGV39" s="251"/>
      <c r="QGW39" s="257"/>
      <c r="QGX39" s="246"/>
      <c r="QGY39" s="247"/>
      <c r="QGZ39" s="248"/>
      <c r="QHA39" s="249"/>
      <c r="QHB39" s="250"/>
      <c r="QHC39" s="251"/>
      <c r="QHD39" s="257"/>
      <c r="QHE39" s="246"/>
      <c r="QHF39" s="247"/>
      <c r="QHG39" s="248"/>
      <c r="QHH39" s="249"/>
      <c r="QHI39" s="250"/>
      <c r="QHJ39" s="251"/>
      <c r="QHK39" s="257"/>
      <c r="QHL39" s="246"/>
      <c r="QHM39" s="247"/>
      <c r="QHN39" s="248"/>
      <c r="QHO39" s="249"/>
      <c r="QHP39" s="250"/>
      <c r="QHQ39" s="251"/>
      <c r="QHR39" s="257"/>
      <c r="QHS39" s="246"/>
      <c r="QHT39" s="247"/>
      <c r="QHU39" s="248"/>
      <c r="QHV39" s="249"/>
      <c r="QHW39" s="250"/>
      <c r="QHX39" s="251"/>
      <c r="QHY39" s="257"/>
      <c r="QHZ39" s="246"/>
      <c r="QIA39" s="247"/>
      <c r="QIB39" s="248"/>
      <c r="QIC39" s="249"/>
      <c r="QID39" s="250"/>
      <c r="QIE39" s="251"/>
      <c r="QIF39" s="257"/>
      <c r="QIG39" s="246"/>
      <c r="QIH39" s="247"/>
      <c r="QII39" s="248"/>
      <c r="QIJ39" s="249"/>
      <c r="QIK39" s="250"/>
      <c r="QIL39" s="251"/>
      <c r="QIM39" s="257"/>
      <c r="QIN39" s="246"/>
      <c r="QIO39" s="247"/>
      <c r="QIP39" s="248"/>
      <c r="QIQ39" s="249"/>
      <c r="QIR39" s="250"/>
      <c r="QIS39" s="251"/>
      <c r="QIT39" s="257"/>
      <c r="QIU39" s="246"/>
      <c r="QIV39" s="247"/>
      <c r="QIW39" s="248"/>
      <c r="QIX39" s="249"/>
      <c r="QIY39" s="250"/>
      <c r="QIZ39" s="251"/>
      <c r="QJA39" s="257"/>
      <c r="QJB39" s="246"/>
      <c r="QJC39" s="247"/>
      <c r="QJD39" s="248"/>
      <c r="QJE39" s="249"/>
      <c r="QJF39" s="250"/>
      <c r="QJG39" s="251"/>
      <c r="QJH39" s="257"/>
      <c r="QJI39" s="246"/>
      <c r="QJJ39" s="247"/>
      <c r="QJK39" s="248"/>
      <c r="QJL39" s="249"/>
      <c r="QJM39" s="250"/>
      <c r="QJN39" s="251"/>
      <c r="QJO39" s="257"/>
      <c r="QJP39" s="246"/>
      <c r="QJQ39" s="247"/>
      <c r="QJR39" s="248"/>
      <c r="QJS39" s="249"/>
      <c r="QJT39" s="250"/>
      <c r="QJU39" s="251"/>
      <c r="QJV39" s="257"/>
      <c r="QJW39" s="246"/>
      <c r="QJX39" s="247"/>
      <c r="QJY39" s="248"/>
      <c r="QJZ39" s="249"/>
      <c r="QKA39" s="250"/>
      <c r="QKB39" s="251"/>
      <c r="QKC39" s="257"/>
      <c r="QKD39" s="246"/>
      <c r="QKE39" s="247"/>
      <c r="QKF39" s="248"/>
      <c r="QKG39" s="249"/>
      <c r="QKH39" s="250"/>
      <c r="QKI39" s="251"/>
      <c r="QKJ39" s="257"/>
      <c r="QKK39" s="246"/>
      <c r="QKL39" s="247"/>
      <c r="QKM39" s="248"/>
      <c r="QKN39" s="249"/>
      <c r="QKO39" s="250"/>
      <c r="QKP39" s="251"/>
      <c r="QKQ39" s="257"/>
      <c r="QKR39" s="246"/>
      <c r="QKS39" s="247"/>
      <c r="QKT39" s="248"/>
      <c r="QKU39" s="249"/>
      <c r="QKV39" s="250"/>
      <c r="QKW39" s="251"/>
      <c r="QKX39" s="257"/>
      <c r="QKY39" s="246"/>
      <c r="QKZ39" s="247"/>
      <c r="QLA39" s="248"/>
      <c r="QLB39" s="249"/>
      <c r="QLC39" s="250"/>
      <c r="QLD39" s="251"/>
      <c r="QLE39" s="257"/>
      <c r="QLF39" s="246"/>
      <c r="QLG39" s="247"/>
      <c r="QLH39" s="248"/>
      <c r="QLI39" s="249"/>
      <c r="QLJ39" s="250"/>
      <c r="QLK39" s="251"/>
      <c r="QLL39" s="257"/>
      <c r="QLM39" s="246"/>
      <c r="QLN39" s="247"/>
      <c r="QLO39" s="248"/>
      <c r="QLP39" s="249"/>
      <c r="QLQ39" s="250"/>
      <c r="QLR39" s="251"/>
      <c r="QLS39" s="257"/>
      <c r="QLT39" s="246"/>
      <c r="QLU39" s="247"/>
      <c r="QLV39" s="248"/>
      <c r="QLW39" s="249"/>
      <c r="QLX39" s="250"/>
      <c r="QLY39" s="251"/>
      <c r="QLZ39" s="257"/>
      <c r="QMA39" s="246"/>
      <c r="QMB39" s="247"/>
      <c r="QMC39" s="248"/>
      <c r="QMD39" s="249"/>
      <c r="QME39" s="250"/>
      <c r="QMF39" s="251"/>
      <c r="QMG39" s="257"/>
      <c r="QMH39" s="246"/>
      <c r="QMI39" s="247"/>
      <c r="QMJ39" s="248"/>
      <c r="QMK39" s="249"/>
      <c r="QML39" s="250"/>
      <c r="QMM39" s="251"/>
      <c r="QMN39" s="257"/>
      <c r="QMO39" s="246"/>
      <c r="QMP39" s="247"/>
      <c r="QMQ39" s="248"/>
      <c r="QMR39" s="249"/>
      <c r="QMS39" s="250"/>
      <c r="QMT39" s="251"/>
      <c r="QMU39" s="257"/>
      <c r="QMV39" s="246"/>
      <c r="QMW39" s="247"/>
      <c r="QMX39" s="248"/>
      <c r="QMY39" s="249"/>
      <c r="QMZ39" s="250"/>
      <c r="QNA39" s="251"/>
      <c r="QNB39" s="257"/>
      <c r="QNC39" s="246"/>
      <c r="QND39" s="247"/>
      <c r="QNE39" s="248"/>
      <c r="QNF39" s="249"/>
      <c r="QNG39" s="250"/>
      <c r="QNH39" s="251"/>
      <c r="QNI39" s="257"/>
      <c r="QNJ39" s="246"/>
      <c r="QNK39" s="247"/>
      <c r="QNL39" s="248"/>
      <c r="QNM39" s="249"/>
      <c r="QNN39" s="250"/>
      <c r="QNO39" s="251"/>
      <c r="QNP39" s="257"/>
      <c r="QNQ39" s="246"/>
      <c r="QNR39" s="247"/>
      <c r="QNS39" s="248"/>
      <c r="QNT39" s="249"/>
      <c r="QNU39" s="250"/>
      <c r="QNV39" s="251"/>
      <c r="QNW39" s="257"/>
      <c r="QNX39" s="246"/>
      <c r="QNY39" s="247"/>
      <c r="QNZ39" s="248"/>
      <c r="QOA39" s="249"/>
      <c r="QOB39" s="250"/>
      <c r="QOC39" s="251"/>
      <c r="QOD39" s="257"/>
      <c r="QOE39" s="246"/>
      <c r="QOF39" s="247"/>
      <c r="QOG39" s="248"/>
      <c r="QOH39" s="249"/>
      <c r="QOI39" s="250"/>
      <c r="QOJ39" s="251"/>
      <c r="QOK39" s="257"/>
      <c r="QOL39" s="246"/>
      <c r="QOM39" s="247"/>
      <c r="QON39" s="248"/>
      <c r="QOO39" s="249"/>
      <c r="QOP39" s="250"/>
      <c r="QOQ39" s="251"/>
      <c r="QOR39" s="257"/>
      <c r="QOS39" s="246"/>
      <c r="QOT39" s="247"/>
      <c r="QOU39" s="248"/>
      <c r="QOV39" s="249"/>
      <c r="QOW39" s="250"/>
      <c r="QOX39" s="251"/>
      <c r="QOY39" s="257"/>
      <c r="QOZ39" s="246"/>
      <c r="QPA39" s="247"/>
      <c r="QPB39" s="248"/>
      <c r="QPC39" s="249"/>
      <c r="QPD39" s="250"/>
      <c r="QPE39" s="251"/>
      <c r="QPF39" s="257"/>
      <c r="QPG39" s="246"/>
      <c r="QPH39" s="247"/>
      <c r="QPI39" s="248"/>
      <c r="QPJ39" s="249"/>
      <c r="QPK39" s="250"/>
      <c r="QPL39" s="251"/>
      <c r="QPM39" s="257"/>
      <c r="QPN39" s="246"/>
      <c r="QPO39" s="247"/>
      <c r="QPP39" s="248"/>
      <c r="QPQ39" s="249"/>
      <c r="QPR39" s="250"/>
      <c r="QPS39" s="251"/>
      <c r="QPT39" s="257"/>
      <c r="QPU39" s="246"/>
      <c r="QPV39" s="247"/>
      <c r="QPW39" s="248"/>
      <c r="QPX39" s="249"/>
      <c r="QPY39" s="250"/>
      <c r="QPZ39" s="251"/>
      <c r="QQA39" s="257"/>
      <c r="QQB39" s="246"/>
      <c r="QQC39" s="247"/>
      <c r="QQD39" s="248"/>
      <c r="QQE39" s="249"/>
      <c r="QQF39" s="250"/>
      <c r="QQG39" s="251"/>
      <c r="QQH39" s="257"/>
      <c r="QQI39" s="246"/>
      <c r="QQJ39" s="247"/>
      <c r="QQK39" s="248"/>
      <c r="QQL39" s="249"/>
      <c r="QQM39" s="250"/>
      <c r="QQN39" s="251"/>
      <c r="QQO39" s="257"/>
      <c r="QQP39" s="246"/>
      <c r="QQQ39" s="247"/>
      <c r="QQR39" s="248"/>
      <c r="QQS39" s="249"/>
      <c r="QQT39" s="250"/>
      <c r="QQU39" s="251"/>
      <c r="QQV39" s="257"/>
      <c r="QQW39" s="246"/>
      <c r="QQX39" s="247"/>
      <c r="QQY39" s="248"/>
      <c r="QQZ39" s="249"/>
      <c r="QRA39" s="250"/>
      <c r="QRB39" s="251"/>
      <c r="QRC39" s="257"/>
      <c r="QRD39" s="246"/>
      <c r="QRE39" s="247"/>
      <c r="QRF39" s="248"/>
      <c r="QRG39" s="249"/>
      <c r="QRH39" s="250"/>
      <c r="QRI39" s="251"/>
      <c r="QRJ39" s="257"/>
      <c r="QRK39" s="246"/>
      <c r="QRL39" s="247"/>
      <c r="QRM39" s="248"/>
      <c r="QRN39" s="249"/>
      <c r="QRO39" s="250"/>
      <c r="QRP39" s="251"/>
      <c r="QRQ39" s="257"/>
      <c r="QRR39" s="246"/>
      <c r="QRS39" s="247"/>
      <c r="QRT39" s="248"/>
      <c r="QRU39" s="249"/>
      <c r="QRV39" s="250"/>
      <c r="QRW39" s="251"/>
      <c r="QRX39" s="257"/>
      <c r="QRY39" s="246"/>
      <c r="QRZ39" s="247"/>
      <c r="QSA39" s="248"/>
      <c r="QSB39" s="249"/>
      <c r="QSC39" s="250"/>
      <c r="QSD39" s="251"/>
      <c r="QSE39" s="257"/>
      <c r="QSF39" s="246"/>
      <c r="QSG39" s="247"/>
      <c r="QSH39" s="248"/>
      <c r="QSI39" s="249"/>
      <c r="QSJ39" s="250"/>
      <c r="QSK39" s="251"/>
      <c r="QSL39" s="257"/>
      <c r="QSM39" s="246"/>
      <c r="QSN39" s="247"/>
      <c r="QSO39" s="248"/>
      <c r="QSP39" s="249"/>
      <c r="QSQ39" s="250"/>
      <c r="QSR39" s="251"/>
      <c r="QSS39" s="257"/>
      <c r="QST39" s="246"/>
      <c r="QSU39" s="247"/>
      <c r="QSV39" s="248"/>
      <c r="QSW39" s="249"/>
      <c r="QSX39" s="250"/>
      <c r="QSY39" s="251"/>
      <c r="QSZ39" s="257"/>
      <c r="QTA39" s="246"/>
      <c r="QTB39" s="247"/>
      <c r="QTC39" s="248"/>
      <c r="QTD39" s="249"/>
      <c r="QTE39" s="250"/>
      <c r="QTF39" s="251"/>
      <c r="QTG39" s="257"/>
      <c r="QTH39" s="246"/>
      <c r="QTI39" s="247"/>
      <c r="QTJ39" s="248"/>
      <c r="QTK39" s="249"/>
      <c r="QTL39" s="250"/>
      <c r="QTM39" s="251"/>
      <c r="QTN39" s="257"/>
      <c r="QTO39" s="246"/>
      <c r="QTP39" s="247"/>
      <c r="QTQ39" s="248"/>
      <c r="QTR39" s="249"/>
      <c r="QTS39" s="250"/>
      <c r="QTT39" s="251"/>
      <c r="QTU39" s="257"/>
      <c r="QTV39" s="246"/>
      <c r="QTW39" s="247"/>
      <c r="QTX39" s="248"/>
      <c r="QTY39" s="249"/>
      <c r="QTZ39" s="250"/>
      <c r="QUA39" s="251"/>
      <c r="QUB39" s="257"/>
      <c r="QUC39" s="246"/>
      <c r="QUD39" s="247"/>
      <c r="QUE39" s="248"/>
      <c r="QUF39" s="249"/>
      <c r="QUG39" s="250"/>
      <c r="QUH39" s="251"/>
      <c r="QUI39" s="257"/>
      <c r="QUJ39" s="246"/>
      <c r="QUK39" s="247"/>
      <c r="QUL39" s="248"/>
      <c r="QUM39" s="249"/>
      <c r="QUN39" s="250"/>
      <c r="QUO39" s="251"/>
      <c r="QUP39" s="257"/>
      <c r="QUQ39" s="246"/>
      <c r="QUR39" s="247"/>
      <c r="QUS39" s="248"/>
      <c r="QUT39" s="249"/>
      <c r="QUU39" s="250"/>
      <c r="QUV39" s="251"/>
      <c r="QUW39" s="257"/>
      <c r="QUX39" s="246"/>
      <c r="QUY39" s="247"/>
      <c r="QUZ39" s="248"/>
      <c r="QVA39" s="249"/>
      <c r="QVB39" s="250"/>
      <c r="QVC39" s="251"/>
      <c r="QVD39" s="257"/>
      <c r="QVE39" s="246"/>
      <c r="QVF39" s="247"/>
      <c r="QVG39" s="248"/>
      <c r="QVH39" s="249"/>
      <c r="QVI39" s="250"/>
      <c r="QVJ39" s="251"/>
      <c r="QVK39" s="257"/>
      <c r="QVL39" s="246"/>
      <c r="QVM39" s="247"/>
      <c r="QVN39" s="248"/>
      <c r="QVO39" s="249"/>
      <c r="QVP39" s="250"/>
      <c r="QVQ39" s="251"/>
      <c r="QVR39" s="257"/>
      <c r="QVS39" s="246"/>
      <c r="QVT39" s="247"/>
      <c r="QVU39" s="248"/>
      <c r="QVV39" s="249"/>
      <c r="QVW39" s="250"/>
      <c r="QVX39" s="251"/>
      <c r="QVY39" s="257"/>
      <c r="QVZ39" s="246"/>
      <c r="QWA39" s="247"/>
      <c r="QWB39" s="248"/>
      <c r="QWC39" s="249"/>
      <c r="QWD39" s="250"/>
      <c r="QWE39" s="251"/>
      <c r="QWF39" s="257"/>
      <c r="QWG39" s="246"/>
      <c r="QWH39" s="247"/>
      <c r="QWI39" s="248"/>
      <c r="QWJ39" s="249"/>
      <c r="QWK39" s="250"/>
      <c r="QWL39" s="251"/>
      <c r="QWM39" s="257"/>
      <c r="QWN39" s="246"/>
      <c r="QWO39" s="247"/>
      <c r="QWP39" s="248"/>
      <c r="QWQ39" s="249"/>
      <c r="QWR39" s="250"/>
      <c r="QWS39" s="251"/>
      <c r="QWT39" s="257"/>
      <c r="QWU39" s="246"/>
      <c r="QWV39" s="247"/>
      <c r="QWW39" s="248"/>
      <c r="QWX39" s="249"/>
      <c r="QWY39" s="250"/>
      <c r="QWZ39" s="251"/>
      <c r="QXA39" s="257"/>
      <c r="QXB39" s="246"/>
      <c r="QXC39" s="247"/>
      <c r="QXD39" s="248"/>
      <c r="QXE39" s="249"/>
      <c r="QXF39" s="250"/>
      <c r="QXG39" s="251"/>
      <c r="QXH39" s="257"/>
      <c r="QXI39" s="246"/>
      <c r="QXJ39" s="247"/>
      <c r="QXK39" s="248"/>
      <c r="QXL39" s="249"/>
      <c r="QXM39" s="250"/>
      <c r="QXN39" s="251"/>
      <c r="QXO39" s="257"/>
      <c r="QXP39" s="246"/>
      <c r="QXQ39" s="247"/>
      <c r="QXR39" s="248"/>
      <c r="QXS39" s="249"/>
      <c r="QXT39" s="250"/>
      <c r="QXU39" s="251"/>
      <c r="QXV39" s="257"/>
      <c r="QXW39" s="246"/>
      <c r="QXX39" s="247"/>
      <c r="QXY39" s="248"/>
      <c r="QXZ39" s="249"/>
      <c r="QYA39" s="250"/>
      <c r="QYB39" s="251"/>
      <c r="QYC39" s="257"/>
      <c r="QYD39" s="246"/>
      <c r="QYE39" s="247"/>
      <c r="QYF39" s="248"/>
      <c r="QYG39" s="249"/>
      <c r="QYH39" s="250"/>
      <c r="QYI39" s="251"/>
      <c r="QYJ39" s="257"/>
      <c r="QYK39" s="246"/>
      <c r="QYL39" s="247"/>
      <c r="QYM39" s="248"/>
      <c r="QYN39" s="249"/>
      <c r="QYO39" s="250"/>
      <c r="QYP39" s="251"/>
      <c r="QYQ39" s="257"/>
      <c r="QYR39" s="246"/>
      <c r="QYS39" s="247"/>
      <c r="QYT39" s="248"/>
      <c r="QYU39" s="249"/>
      <c r="QYV39" s="250"/>
      <c r="QYW39" s="251"/>
      <c r="QYX39" s="257"/>
      <c r="QYY39" s="246"/>
      <c r="QYZ39" s="247"/>
      <c r="QZA39" s="248"/>
      <c r="QZB39" s="249"/>
      <c r="QZC39" s="250"/>
      <c r="QZD39" s="251"/>
      <c r="QZE39" s="257"/>
      <c r="QZF39" s="246"/>
      <c r="QZG39" s="247"/>
      <c r="QZH39" s="248"/>
      <c r="QZI39" s="249"/>
      <c r="QZJ39" s="250"/>
      <c r="QZK39" s="251"/>
      <c r="QZL39" s="257"/>
      <c r="QZM39" s="246"/>
      <c r="QZN39" s="247"/>
      <c r="QZO39" s="248"/>
      <c r="QZP39" s="249"/>
      <c r="QZQ39" s="250"/>
      <c r="QZR39" s="251"/>
      <c r="QZS39" s="257"/>
      <c r="QZT39" s="246"/>
      <c r="QZU39" s="247"/>
      <c r="QZV39" s="248"/>
      <c r="QZW39" s="249"/>
      <c r="QZX39" s="250"/>
      <c r="QZY39" s="251"/>
      <c r="QZZ39" s="257"/>
      <c r="RAA39" s="246"/>
      <c r="RAB39" s="247"/>
      <c r="RAC39" s="248"/>
      <c r="RAD39" s="249"/>
      <c r="RAE39" s="250"/>
      <c r="RAF39" s="251"/>
      <c r="RAG39" s="257"/>
      <c r="RAH39" s="246"/>
      <c r="RAI39" s="247"/>
      <c r="RAJ39" s="248"/>
      <c r="RAK39" s="249"/>
      <c r="RAL39" s="250"/>
      <c r="RAM39" s="251"/>
      <c r="RAN39" s="257"/>
      <c r="RAO39" s="246"/>
      <c r="RAP39" s="247"/>
      <c r="RAQ39" s="248"/>
      <c r="RAR39" s="249"/>
      <c r="RAS39" s="250"/>
      <c r="RAT39" s="251"/>
      <c r="RAU39" s="257"/>
      <c r="RAV39" s="246"/>
      <c r="RAW39" s="247"/>
      <c r="RAX39" s="248"/>
      <c r="RAY39" s="249"/>
      <c r="RAZ39" s="250"/>
      <c r="RBA39" s="251"/>
      <c r="RBB39" s="257"/>
      <c r="RBC39" s="246"/>
      <c r="RBD39" s="247"/>
      <c r="RBE39" s="248"/>
      <c r="RBF39" s="249"/>
      <c r="RBG39" s="250"/>
      <c r="RBH39" s="251"/>
      <c r="RBI39" s="257"/>
      <c r="RBJ39" s="246"/>
      <c r="RBK39" s="247"/>
      <c r="RBL39" s="248"/>
      <c r="RBM39" s="249"/>
      <c r="RBN39" s="250"/>
      <c r="RBO39" s="251"/>
      <c r="RBP39" s="257"/>
      <c r="RBQ39" s="246"/>
      <c r="RBR39" s="247"/>
      <c r="RBS39" s="248"/>
      <c r="RBT39" s="249"/>
      <c r="RBU39" s="250"/>
      <c r="RBV39" s="251"/>
      <c r="RBW39" s="257"/>
      <c r="RBX39" s="246"/>
      <c r="RBY39" s="247"/>
      <c r="RBZ39" s="248"/>
      <c r="RCA39" s="249"/>
      <c r="RCB39" s="250"/>
      <c r="RCC39" s="251"/>
      <c r="RCD39" s="257"/>
      <c r="RCE39" s="246"/>
      <c r="RCF39" s="247"/>
      <c r="RCG39" s="248"/>
      <c r="RCH39" s="249"/>
      <c r="RCI39" s="250"/>
      <c r="RCJ39" s="251"/>
      <c r="RCK39" s="257"/>
      <c r="RCL39" s="246"/>
      <c r="RCM39" s="247"/>
      <c r="RCN39" s="248"/>
      <c r="RCO39" s="249"/>
      <c r="RCP39" s="250"/>
      <c r="RCQ39" s="251"/>
      <c r="RCR39" s="257"/>
      <c r="RCS39" s="246"/>
      <c r="RCT39" s="247"/>
      <c r="RCU39" s="248"/>
      <c r="RCV39" s="249"/>
      <c r="RCW39" s="250"/>
      <c r="RCX39" s="251"/>
      <c r="RCY39" s="257"/>
      <c r="RCZ39" s="246"/>
      <c r="RDA39" s="247"/>
      <c r="RDB39" s="248"/>
      <c r="RDC39" s="249"/>
      <c r="RDD39" s="250"/>
      <c r="RDE39" s="251"/>
      <c r="RDF39" s="257"/>
      <c r="RDG39" s="246"/>
      <c r="RDH39" s="247"/>
      <c r="RDI39" s="248"/>
      <c r="RDJ39" s="249"/>
      <c r="RDK39" s="250"/>
      <c r="RDL39" s="251"/>
      <c r="RDM39" s="257"/>
      <c r="RDN39" s="246"/>
      <c r="RDO39" s="247"/>
      <c r="RDP39" s="248"/>
      <c r="RDQ39" s="249"/>
      <c r="RDR39" s="250"/>
      <c r="RDS39" s="251"/>
      <c r="RDT39" s="257"/>
      <c r="RDU39" s="246"/>
      <c r="RDV39" s="247"/>
      <c r="RDW39" s="248"/>
      <c r="RDX39" s="249"/>
      <c r="RDY39" s="250"/>
      <c r="RDZ39" s="251"/>
      <c r="REA39" s="257"/>
      <c r="REB39" s="246"/>
      <c r="REC39" s="247"/>
      <c r="RED39" s="248"/>
      <c r="REE39" s="249"/>
      <c r="REF39" s="250"/>
      <c r="REG39" s="251"/>
      <c r="REH39" s="257"/>
      <c r="REI39" s="246"/>
      <c r="REJ39" s="247"/>
      <c r="REK39" s="248"/>
      <c r="REL39" s="249"/>
      <c r="REM39" s="250"/>
      <c r="REN39" s="251"/>
      <c r="REO39" s="257"/>
      <c r="REP39" s="246"/>
      <c r="REQ39" s="247"/>
      <c r="RER39" s="248"/>
      <c r="RES39" s="249"/>
      <c r="RET39" s="250"/>
      <c r="REU39" s="251"/>
      <c r="REV39" s="257"/>
      <c r="REW39" s="246"/>
      <c r="REX39" s="247"/>
      <c r="REY39" s="248"/>
      <c r="REZ39" s="249"/>
      <c r="RFA39" s="250"/>
      <c r="RFB39" s="251"/>
      <c r="RFC39" s="257"/>
      <c r="RFD39" s="246"/>
      <c r="RFE39" s="247"/>
      <c r="RFF39" s="248"/>
      <c r="RFG39" s="249"/>
      <c r="RFH39" s="250"/>
      <c r="RFI39" s="251"/>
      <c r="RFJ39" s="257"/>
      <c r="RFK39" s="246"/>
      <c r="RFL39" s="247"/>
      <c r="RFM39" s="248"/>
      <c r="RFN39" s="249"/>
      <c r="RFO39" s="250"/>
      <c r="RFP39" s="251"/>
      <c r="RFQ39" s="257"/>
      <c r="RFR39" s="246"/>
      <c r="RFS39" s="247"/>
      <c r="RFT39" s="248"/>
      <c r="RFU39" s="249"/>
      <c r="RFV39" s="250"/>
      <c r="RFW39" s="251"/>
      <c r="RFX39" s="257"/>
      <c r="RFY39" s="246"/>
      <c r="RFZ39" s="247"/>
      <c r="RGA39" s="248"/>
      <c r="RGB39" s="249"/>
      <c r="RGC39" s="250"/>
      <c r="RGD39" s="251"/>
      <c r="RGE39" s="257"/>
      <c r="RGF39" s="246"/>
      <c r="RGG39" s="247"/>
      <c r="RGH39" s="248"/>
      <c r="RGI39" s="249"/>
      <c r="RGJ39" s="250"/>
      <c r="RGK39" s="251"/>
      <c r="RGL39" s="257"/>
      <c r="RGM39" s="246"/>
      <c r="RGN39" s="247"/>
      <c r="RGO39" s="248"/>
      <c r="RGP39" s="249"/>
      <c r="RGQ39" s="250"/>
      <c r="RGR39" s="251"/>
      <c r="RGS39" s="257"/>
      <c r="RGT39" s="246"/>
      <c r="RGU39" s="247"/>
      <c r="RGV39" s="248"/>
      <c r="RGW39" s="249"/>
      <c r="RGX39" s="250"/>
      <c r="RGY39" s="251"/>
      <c r="RGZ39" s="257"/>
      <c r="RHA39" s="246"/>
      <c r="RHB39" s="247"/>
      <c r="RHC39" s="248"/>
      <c r="RHD39" s="249"/>
      <c r="RHE39" s="250"/>
      <c r="RHF39" s="251"/>
      <c r="RHG39" s="257"/>
      <c r="RHH39" s="246"/>
      <c r="RHI39" s="247"/>
      <c r="RHJ39" s="248"/>
      <c r="RHK39" s="249"/>
      <c r="RHL39" s="250"/>
      <c r="RHM39" s="251"/>
      <c r="RHN39" s="257"/>
      <c r="RHO39" s="246"/>
      <c r="RHP39" s="247"/>
      <c r="RHQ39" s="248"/>
      <c r="RHR39" s="249"/>
      <c r="RHS39" s="250"/>
      <c r="RHT39" s="251"/>
      <c r="RHU39" s="257"/>
      <c r="RHV39" s="246"/>
      <c r="RHW39" s="247"/>
      <c r="RHX39" s="248"/>
      <c r="RHY39" s="249"/>
      <c r="RHZ39" s="250"/>
      <c r="RIA39" s="251"/>
      <c r="RIB39" s="257"/>
      <c r="RIC39" s="246"/>
      <c r="RID39" s="247"/>
      <c r="RIE39" s="248"/>
      <c r="RIF39" s="249"/>
      <c r="RIG39" s="250"/>
      <c r="RIH39" s="251"/>
      <c r="RII39" s="257"/>
      <c r="RIJ39" s="246"/>
      <c r="RIK39" s="247"/>
      <c r="RIL39" s="248"/>
      <c r="RIM39" s="249"/>
      <c r="RIN39" s="250"/>
      <c r="RIO39" s="251"/>
      <c r="RIP39" s="257"/>
      <c r="RIQ39" s="246"/>
      <c r="RIR39" s="247"/>
      <c r="RIS39" s="248"/>
      <c r="RIT39" s="249"/>
      <c r="RIU39" s="250"/>
      <c r="RIV39" s="251"/>
      <c r="RIW39" s="257"/>
      <c r="RIX39" s="246"/>
      <c r="RIY39" s="247"/>
      <c r="RIZ39" s="248"/>
      <c r="RJA39" s="249"/>
      <c r="RJB39" s="250"/>
      <c r="RJC39" s="251"/>
      <c r="RJD39" s="257"/>
      <c r="RJE39" s="246"/>
      <c r="RJF39" s="247"/>
      <c r="RJG39" s="248"/>
      <c r="RJH39" s="249"/>
      <c r="RJI39" s="250"/>
      <c r="RJJ39" s="251"/>
      <c r="RJK39" s="257"/>
      <c r="RJL39" s="246"/>
      <c r="RJM39" s="247"/>
      <c r="RJN39" s="248"/>
      <c r="RJO39" s="249"/>
      <c r="RJP39" s="250"/>
      <c r="RJQ39" s="251"/>
      <c r="RJR39" s="257"/>
      <c r="RJS39" s="246"/>
      <c r="RJT39" s="247"/>
      <c r="RJU39" s="248"/>
      <c r="RJV39" s="249"/>
      <c r="RJW39" s="250"/>
      <c r="RJX39" s="251"/>
      <c r="RJY39" s="257"/>
      <c r="RJZ39" s="246"/>
      <c r="RKA39" s="247"/>
      <c r="RKB39" s="248"/>
      <c r="RKC39" s="249"/>
      <c r="RKD39" s="250"/>
      <c r="RKE39" s="251"/>
      <c r="RKF39" s="257"/>
      <c r="RKG39" s="246"/>
      <c r="RKH39" s="247"/>
      <c r="RKI39" s="248"/>
      <c r="RKJ39" s="249"/>
      <c r="RKK39" s="250"/>
      <c r="RKL39" s="251"/>
      <c r="RKM39" s="257"/>
      <c r="RKN39" s="246"/>
      <c r="RKO39" s="247"/>
      <c r="RKP39" s="248"/>
      <c r="RKQ39" s="249"/>
      <c r="RKR39" s="250"/>
      <c r="RKS39" s="251"/>
      <c r="RKT39" s="257"/>
      <c r="RKU39" s="246"/>
      <c r="RKV39" s="247"/>
      <c r="RKW39" s="248"/>
      <c r="RKX39" s="249"/>
      <c r="RKY39" s="250"/>
      <c r="RKZ39" s="251"/>
      <c r="RLA39" s="257"/>
      <c r="RLB39" s="246"/>
      <c r="RLC39" s="247"/>
      <c r="RLD39" s="248"/>
      <c r="RLE39" s="249"/>
      <c r="RLF39" s="250"/>
      <c r="RLG39" s="251"/>
      <c r="RLH39" s="257"/>
      <c r="RLI39" s="246"/>
      <c r="RLJ39" s="247"/>
      <c r="RLK39" s="248"/>
      <c r="RLL39" s="249"/>
      <c r="RLM39" s="250"/>
      <c r="RLN39" s="251"/>
      <c r="RLO39" s="257"/>
      <c r="RLP39" s="246"/>
      <c r="RLQ39" s="247"/>
      <c r="RLR39" s="248"/>
      <c r="RLS39" s="249"/>
      <c r="RLT39" s="250"/>
      <c r="RLU39" s="251"/>
      <c r="RLV39" s="257"/>
      <c r="RLW39" s="246"/>
      <c r="RLX39" s="247"/>
      <c r="RLY39" s="248"/>
      <c r="RLZ39" s="249"/>
      <c r="RMA39" s="250"/>
      <c r="RMB39" s="251"/>
      <c r="RMC39" s="257"/>
      <c r="RMD39" s="246"/>
      <c r="RME39" s="247"/>
      <c r="RMF39" s="248"/>
      <c r="RMG39" s="249"/>
      <c r="RMH39" s="250"/>
      <c r="RMI39" s="251"/>
      <c r="RMJ39" s="257"/>
      <c r="RMK39" s="246"/>
      <c r="RML39" s="247"/>
      <c r="RMM39" s="248"/>
      <c r="RMN39" s="249"/>
      <c r="RMO39" s="250"/>
      <c r="RMP39" s="251"/>
      <c r="RMQ39" s="257"/>
      <c r="RMR39" s="246"/>
      <c r="RMS39" s="247"/>
      <c r="RMT39" s="248"/>
      <c r="RMU39" s="249"/>
      <c r="RMV39" s="250"/>
      <c r="RMW39" s="251"/>
      <c r="RMX39" s="257"/>
      <c r="RMY39" s="246"/>
      <c r="RMZ39" s="247"/>
      <c r="RNA39" s="248"/>
      <c r="RNB39" s="249"/>
      <c r="RNC39" s="250"/>
      <c r="RND39" s="251"/>
      <c r="RNE39" s="257"/>
      <c r="RNF39" s="246"/>
      <c r="RNG39" s="247"/>
      <c r="RNH39" s="248"/>
      <c r="RNI39" s="249"/>
      <c r="RNJ39" s="250"/>
      <c r="RNK39" s="251"/>
      <c r="RNL39" s="257"/>
      <c r="RNM39" s="246"/>
      <c r="RNN39" s="247"/>
      <c r="RNO39" s="248"/>
      <c r="RNP39" s="249"/>
      <c r="RNQ39" s="250"/>
      <c r="RNR39" s="251"/>
      <c r="RNS39" s="257"/>
      <c r="RNT39" s="246"/>
      <c r="RNU39" s="247"/>
      <c r="RNV39" s="248"/>
      <c r="RNW39" s="249"/>
      <c r="RNX39" s="250"/>
      <c r="RNY39" s="251"/>
      <c r="RNZ39" s="257"/>
      <c r="ROA39" s="246"/>
      <c r="ROB39" s="247"/>
      <c r="ROC39" s="248"/>
      <c r="ROD39" s="249"/>
      <c r="ROE39" s="250"/>
      <c r="ROF39" s="251"/>
      <c r="ROG39" s="257"/>
      <c r="ROH39" s="246"/>
      <c r="ROI39" s="247"/>
      <c r="ROJ39" s="248"/>
      <c r="ROK39" s="249"/>
      <c r="ROL39" s="250"/>
      <c r="ROM39" s="251"/>
      <c r="RON39" s="257"/>
      <c r="ROO39" s="246"/>
      <c r="ROP39" s="247"/>
      <c r="ROQ39" s="248"/>
      <c r="ROR39" s="249"/>
      <c r="ROS39" s="250"/>
      <c r="ROT39" s="251"/>
      <c r="ROU39" s="257"/>
      <c r="ROV39" s="246"/>
      <c r="ROW39" s="247"/>
      <c r="ROX39" s="248"/>
      <c r="ROY39" s="249"/>
      <c r="ROZ39" s="250"/>
      <c r="RPA39" s="251"/>
      <c r="RPB39" s="257"/>
      <c r="RPC39" s="246"/>
      <c r="RPD39" s="247"/>
      <c r="RPE39" s="248"/>
      <c r="RPF39" s="249"/>
      <c r="RPG39" s="250"/>
      <c r="RPH39" s="251"/>
      <c r="RPI39" s="257"/>
      <c r="RPJ39" s="246"/>
      <c r="RPK39" s="247"/>
      <c r="RPL39" s="248"/>
      <c r="RPM39" s="249"/>
      <c r="RPN39" s="250"/>
      <c r="RPO39" s="251"/>
      <c r="RPP39" s="257"/>
      <c r="RPQ39" s="246"/>
      <c r="RPR39" s="247"/>
      <c r="RPS39" s="248"/>
      <c r="RPT39" s="249"/>
      <c r="RPU39" s="250"/>
      <c r="RPV39" s="251"/>
      <c r="RPW39" s="257"/>
      <c r="RPX39" s="246"/>
      <c r="RPY39" s="247"/>
      <c r="RPZ39" s="248"/>
      <c r="RQA39" s="249"/>
      <c r="RQB39" s="250"/>
      <c r="RQC39" s="251"/>
      <c r="RQD39" s="257"/>
      <c r="RQE39" s="246"/>
      <c r="RQF39" s="247"/>
      <c r="RQG39" s="248"/>
      <c r="RQH39" s="249"/>
      <c r="RQI39" s="250"/>
      <c r="RQJ39" s="251"/>
      <c r="RQK39" s="257"/>
      <c r="RQL39" s="246"/>
      <c r="RQM39" s="247"/>
      <c r="RQN39" s="248"/>
      <c r="RQO39" s="249"/>
      <c r="RQP39" s="250"/>
      <c r="RQQ39" s="251"/>
      <c r="RQR39" s="257"/>
      <c r="RQS39" s="246"/>
      <c r="RQT39" s="247"/>
      <c r="RQU39" s="248"/>
      <c r="RQV39" s="249"/>
      <c r="RQW39" s="250"/>
      <c r="RQX39" s="251"/>
      <c r="RQY39" s="257"/>
      <c r="RQZ39" s="246"/>
      <c r="RRA39" s="247"/>
      <c r="RRB39" s="248"/>
      <c r="RRC39" s="249"/>
      <c r="RRD39" s="250"/>
      <c r="RRE39" s="251"/>
      <c r="RRF39" s="257"/>
      <c r="RRG39" s="246"/>
      <c r="RRH39" s="247"/>
      <c r="RRI39" s="248"/>
      <c r="RRJ39" s="249"/>
      <c r="RRK39" s="250"/>
      <c r="RRL39" s="251"/>
      <c r="RRM39" s="257"/>
      <c r="RRN39" s="246"/>
      <c r="RRO39" s="247"/>
      <c r="RRP39" s="248"/>
      <c r="RRQ39" s="249"/>
      <c r="RRR39" s="250"/>
      <c r="RRS39" s="251"/>
      <c r="RRT39" s="257"/>
      <c r="RRU39" s="246"/>
      <c r="RRV39" s="247"/>
      <c r="RRW39" s="248"/>
      <c r="RRX39" s="249"/>
      <c r="RRY39" s="250"/>
      <c r="RRZ39" s="251"/>
      <c r="RSA39" s="257"/>
      <c r="RSB39" s="246"/>
      <c r="RSC39" s="247"/>
      <c r="RSD39" s="248"/>
      <c r="RSE39" s="249"/>
      <c r="RSF39" s="250"/>
      <c r="RSG39" s="251"/>
      <c r="RSH39" s="257"/>
      <c r="RSI39" s="246"/>
      <c r="RSJ39" s="247"/>
      <c r="RSK39" s="248"/>
      <c r="RSL39" s="249"/>
      <c r="RSM39" s="250"/>
      <c r="RSN39" s="251"/>
      <c r="RSO39" s="257"/>
      <c r="RSP39" s="246"/>
      <c r="RSQ39" s="247"/>
      <c r="RSR39" s="248"/>
      <c r="RSS39" s="249"/>
      <c r="RST39" s="250"/>
      <c r="RSU39" s="251"/>
      <c r="RSV39" s="257"/>
      <c r="RSW39" s="246"/>
      <c r="RSX39" s="247"/>
      <c r="RSY39" s="248"/>
      <c r="RSZ39" s="249"/>
      <c r="RTA39" s="250"/>
      <c r="RTB39" s="251"/>
      <c r="RTC39" s="257"/>
      <c r="RTD39" s="246"/>
      <c r="RTE39" s="247"/>
      <c r="RTF39" s="248"/>
      <c r="RTG39" s="249"/>
      <c r="RTH39" s="250"/>
      <c r="RTI39" s="251"/>
      <c r="RTJ39" s="257"/>
      <c r="RTK39" s="246"/>
      <c r="RTL39" s="247"/>
      <c r="RTM39" s="248"/>
      <c r="RTN39" s="249"/>
      <c r="RTO39" s="250"/>
      <c r="RTP39" s="251"/>
      <c r="RTQ39" s="257"/>
      <c r="RTR39" s="246"/>
      <c r="RTS39" s="247"/>
      <c r="RTT39" s="248"/>
      <c r="RTU39" s="249"/>
      <c r="RTV39" s="250"/>
      <c r="RTW39" s="251"/>
      <c r="RTX39" s="257"/>
      <c r="RTY39" s="246"/>
      <c r="RTZ39" s="247"/>
      <c r="RUA39" s="248"/>
      <c r="RUB39" s="249"/>
      <c r="RUC39" s="250"/>
      <c r="RUD39" s="251"/>
      <c r="RUE39" s="257"/>
      <c r="RUF39" s="246"/>
      <c r="RUG39" s="247"/>
      <c r="RUH39" s="248"/>
      <c r="RUI39" s="249"/>
      <c r="RUJ39" s="250"/>
      <c r="RUK39" s="251"/>
      <c r="RUL39" s="257"/>
      <c r="RUM39" s="246"/>
      <c r="RUN39" s="247"/>
      <c r="RUO39" s="248"/>
      <c r="RUP39" s="249"/>
      <c r="RUQ39" s="250"/>
      <c r="RUR39" s="251"/>
      <c r="RUS39" s="257"/>
      <c r="RUT39" s="246"/>
      <c r="RUU39" s="247"/>
      <c r="RUV39" s="248"/>
      <c r="RUW39" s="249"/>
      <c r="RUX39" s="250"/>
      <c r="RUY39" s="251"/>
      <c r="RUZ39" s="257"/>
      <c r="RVA39" s="246"/>
      <c r="RVB39" s="247"/>
      <c r="RVC39" s="248"/>
      <c r="RVD39" s="249"/>
      <c r="RVE39" s="250"/>
      <c r="RVF39" s="251"/>
      <c r="RVG39" s="257"/>
      <c r="RVH39" s="246"/>
      <c r="RVI39" s="247"/>
      <c r="RVJ39" s="248"/>
      <c r="RVK39" s="249"/>
      <c r="RVL39" s="250"/>
      <c r="RVM39" s="251"/>
      <c r="RVN39" s="257"/>
      <c r="RVO39" s="246"/>
      <c r="RVP39" s="247"/>
      <c r="RVQ39" s="248"/>
      <c r="RVR39" s="249"/>
      <c r="RVS39" s="250"/>
      <c r="RVT39" s="251"/>
      <c r="RVU39" s="257"/>
      <c r="RVV39" s="246"/>
      <c r="RVW39" s="247"/>
      <c r="RVX39" s="248"/>
      <c r="RVY39" s="249"/>
      <c r="RVZ39" s="250"/>
      <c r="RWA39" s="251"/>
      <c r="RWB39" s="257"/>
      <c r="RWC39" s="246"/>
      <c r="RWD39" s="247"/>
      <c r="RWE39" s="248"/>
      <c r="RWF39" s="249"/>
      <c r="RWG39" s="250"/>
      <c r="RWH39" s="251"/>
      <c r="RWI39" s="257"/>
      <c r="RWJ39" s="246"/>
      <c r="RWK39" s="247"/>
      <c r="RWL39" s="248"/>
      <c r="RWM39" s="249"/>
      <c r="RWN39" s="250"/>
      <c r="RWO39" s="251"/>
      <c r="RWP39" s="257"/>
      <c r="RWQ39" s="246"/>
      <c r="RWR39" s="247"/>
      <c r="RWS39" s="248"/>
      <c r="RWT39" s="249"/>
      <c r="RWU39" s="250"/>
      <c r="RWV39" s="251"/>
      <c r="RWW39" s="257"/>
      <c r="RWX39" s="246"/>
      <c r="RWY39" s="247"/>
      <c r="RWZ39" s="248"/>
      <c r="RXA39" s="249"/>
      <c r="RXB39" s="250"/>
      <c r="RXC39" s="251"/>
      <c r="RXD39" s="257"/>
      <c r="RXE39" s="246"/>
      <c r="RXF39" s="247"/>
      <c r="RXG39" s="248"/>
      <c r="RXH39" s="249"/>
      <c r="RXI39" s="250"/>
      <c r="RXJ39" s="251"/>
      <c r="RXK39" s="257"/>
      <c r="RXL39" s="246"/>
      <c r="RXM39" s="247"/>
      <c r="RXN39" s="248"/>
      <c r="RXO39" s="249"/>
      <c r="RXP39" s="250"/>
      <c r="RXQ39" s="251"/>
      <c r="RXR39" s="257"/>
      <c r="RXS39" s="246"/>
      <c r="RXT39" s="247"/>
      <c r="RXU39" s="248"/>
      <c r="RXV39" s="249"/>
      <c r="RXW39" s="250"/>
      <c r="RXX39" s="251"/>
      <c r="RXY39" s="257"/>
      <c r="RXZ39" s="246"/>
      <c r="RYA39" s="247"/>
      <c r="RYB39" s="248"/>
      <c r="RYC39" s="249"/>
      <c r="RYD39" s="250"/>
      <c r="RYE39" s="251"/>
      <c r="RYF39" s="257"/>
      <c r="RYG39" s="246"/>
      <c r="RYH39" s="247"/>
      <c r="RYI39" s="248"/>
      <c r="RYJ39" s="249"/>
      <c r="RYK39" s="250"/>
      <c r="RYL39" s="251"/>
      <c r="RYM39" s="257"/>
      <c r="RYN39" s="246"/>
      <c r="RYO39" s="247"/>
      <c r="RYP39" s="248"/>
      <c r="RYQ39" s="249"/>
      <c r="RYR39" s="250"/>
      <c r="RYS39" s="251"/>
      <c r="RYT39" s="257"/>
      <c r="RYU39" s="246"/>
      <c r="RYV39" s="247"/>
      <c r="RYW39" s="248"/>
      <c r="RYX39" s="249"/>
      <c r="RYY39" s="250"/>
      <c r="RYZ39" s="251"/>
      <c r="RZA39" s="257"/>
      <c r="RZB39" s="246"/>
      <c r="RZC39" s="247"/>
      <c r="RZD39" s="248"/>
      <c r="RZE39" s="249"/>
      <c r="RZF39" s="250"/>
      <c r="RZG39" s="251"/>
      <c r="RZH39" s="257"/>
      <c r="RZI39" s="246"/>
      <c r="RZJ39" s="247"/>
      <c r="RZK39" s="248"/>
      <c r="RZL39" s="249"/>
      <c r="RZM39" s="250"/>
      <c r="RZN39" s="251"/>
      <c r="RZO39" s="257"/>
      <c r="RZP39" s="246"/>
      <c r="RZQ39" s="247"/>
      <c r="RZR39" s="248"/>
      <c r="RZS39" s="249"/>
      <c r="RZT39" s="250"/>
      <c r="RZU39" s="251"/>
      <c r="RZV39" s="257"/>
      <c r="RZW39" s="246"/>
      <c r="RZX39" s="247"/>
      <c r="RZY39" s="248"/>
      <c r="RZZ39" s="249"/>
      <c r="SAA39" s="250"/>
      <c r="SAB39" s="251"/>
      <c r="SAC39" s="257"/>
      <c r="SAD39" s="246"/>
      <c r="SAE39" s="247"/>
      <c r="SAF39" s="248"/>
      <c r="SAG39" s="249"/>
      <c r="SAH39" s="250"/>
      <c r="SAI39" s="251"/>
      <c r="SAJ39" s="257"/>
      <c r="SAK39" s="246"/>
      <c r="SAL39" s="247"/>
      <c r="SAM39" s="248"/>
      <c r="SAN39" s="249"/>
      <c r="SAO39" s="250"/>
      <c r="SAP39" s="251"/>
      <c r="SAQ39" s="257"/>
      <c r="SAR39" s="246"/>
      <c r="SAS39" s="247"/>
      <c r="SAT39" s="248"/>
      <c r="SAU39" s="249"/>
      <c r="SAV39" s="250"/>
      <c r="SAW39" s="251"/>
      <c r="SAX39" s="257"/>
      <c r="SAY39" s="246"/>
      <c r="SAZ39" s="247"/>
      <c r="SBA39" s="248"/>
      <c r="SBB39" s="249"/>
      <c r="SBC39" s="250"/>
      <c r="SBD39" s="251"/>
      <c r="SBE39" s="257"/>
      <c r="SBF39" s="246"/>
      <c r="SBG39" s="247"/>
      <c r="SBH39" s="248"/>
      <c r="SBI39" s="249"/>
      <c r="SBJ39" s="250"/>
      <c r="SBK39" s="251"/>
      <c r="SBL39" s="257"/>
      <c r="SBM39" s="246"/>
      <c r="SBN39" s="247"/>
      <c r="SBO39" s="248"/>
      <c r="SBP39" s="249"/>
      <c r="SBQ39" s="250"/>
      <c r="SBR39" s="251"/>
      <c r="SBS39" s="257"/>
      <c r="SBT39" s="246"/>
      <c r="SBU39" s="247"/>
      <c r="SBV39" s="248"/>
      <c r="SBW39" s="249"/>
      <c r="SBX39" s="250"/>
      <c r="SBY39" s="251"/>
      <c r="SBZ39" s="257"/>
      <c r="SCA39" s="246"/>
      <c r="SCB39" s="247"/>
      <c r="SCC39" s="248"/>
      <c r="SCD39" s="249"/>
      <c r="SCE39" s="250"/>
      <c r="SCF39" s="251"/>
      <c r="SCG39" s="257"/>
      <c r="SCH39" s="246"/>
      <c r="SCI39" s="247"/>
      <c r="SCJ39" s="248"/>
      <c r="SCK39" s="249"/>
      <c r="SCL39" s="250"/>
      <c r="SCM39" s="251"/>
      <c r="SCN39" s="257"/>
      <c r="SCO39" s="246"/>
      <c r="SCP39" s="247"/>
      <c r="SCQ39" s="248"/>
      <c r="SCR39" s="249"/>
      <c r="SCS39" s="250"/>
      <c r="SCT39" s="251"/>
      <c r="SCU39" s="257"/>
      <c r="SCV39" s="246"/>
      <c r="SCW39" s="247"/>
      <c r="SCX39" s="248"/>
      <c r="SCY39" s="249"/>
      <c r="SCZ39" s="250"/>
      <c r="SDA39" s="251"/>
      <c r="SDB39" s="257"/>
      <c r="SDC39" s="246"/>
      <c r="SDD39" s="247"/>
      <c r="SDE39" s="248"/>
      <c r="SDF39" s="249"/>
      <c r="SDG39" s="250"/>
      <c r="SDH39" s="251"/>
      <c r="SDI39" s="257"/>
      <c r="SDJ39" s="246"/>
      <c r="SDK39" s="247"/>
      <c r="SDL39" s="248"/>
      <c r="SDM39" s="249"/>
      <c r="SDN39" s="250"/>
      <c r="SDO39" s="251"/>
      <c r="SDP39" s="257"/>
      <c r="SDQ39" s="246"/>
      <c r="SDR39" s="247"/>
      <c r="SDS39" s="248"/>
      <c r="SDT39" s="249"/>
      <c r="SDU39" s="250"/>
      <c r="SDV39" s="251"/>
      <c r="SDW39" s="257"/>
      <c r="SDX39" s="246"/>
      <c r="SDY39" s="247"/>
      <c r="SDZ39" s="248"/>
      <c r="SEA39" s="249"/>
      <c r="SEB39" s="250"/>
      <c r="SEC39" s="251"/>
      <c r="SED39" s="257"/>
      <c r="SEE39" s="246"/>
      <c r="SEF39" s="247"/>
      <c r="SEG39" s="248"/>
      <c r="SEH39" s="249"/>
      <c r="SEI39" s="250"/>
      <c r="SEJ39" s="251"/>
      <c r="SEK39" s="257"/>
      <c r="SEL39" s="246"/>
      <c r="SEM39" s="247"/>
      <c r="SEN39" s="248"/>
      <c r="SEO39" s="249"/>
      <c r="SEP39" s="250"/>
      <c r="SEQ39" s="251"/>
      <c r="SER39" s="257"/>
      <c r="SES39" s="246"/>
      <c r="SET39" s="247"/>
      <c r="SEU39" s="248"/>
      <c r="SEV39" s="249"/>
      <c r="SEW39" s="250"/>
      <c r="SEX39" s="251"/>
      <c r="SEY39" s="257"/>
      <c r="SEZ39" s="246"/>
      <c r="SFA39" s="247"/>
      <c r="SFB39" s="248"/>
      <c r="SFC39" s="249"/>
      <c r="SFD39" s="250"/>
      <c r="SFE39" s="251"/>
      <c r="SFF39" s="257"/>
      <c r="SFG39" s="246"/>
      <c r="SFH39" s="247"/>
      <c r="SFI39" s="248"/>
      <c r="SFJ39" s="249"/>
      <c r="SFK39" s="250"/>
      <c r="SFL39" s="251"/>
      <c r="SFM39" s="257"/>
      <c r="SFN39" s="246"/>
      <c r="SFO39" s="247"/>
      <c r="SFP39" s="248"/>
      <c r="SFQ39" s="249"/>
      <c r="SFR39" s="250"/>
      <c r="SFS39" s="251"/>
      <c r="SFT39" s="257"/>
      <c r="SFU39" s="246"/>
      <c r="SFV39" s="247"/>
      <c r="SFW39" s="248"/>
      <c r="SFX39" s="249"/>
      <c r="SFY39" s="250"/>
      <c r="SFZ39" s="251"/>
      <c r="SGA39" s="257"/>
      <c r="SGB39" s="246"/>
      <c r="SGC39" s="247"/>
      <c r="SGD39" s="248"/>
      <c r="SGE39" s="249"/>
      <c r="SGF39" s="250"/>
      <c r="SGG39" s="251"/>
      <c r="SGH39" s="257"/>
      <c r="SGI39" s="246"/>
      <c r="SGJ39" s="247"/>
      <c r="SGK39" s="248"/>
      <c r="SGL39" s="249"/>
      <c r="SGM39" s="250"/>
      <c r="SGN39" s="251"/>
      <c r="SGO39" s="257"/>
      <c r="SGP39" s="246"/>
      <c r="SGQ39" s="247"/>
      <c r="SGR39" s="248"/>
      <c r="SGS39" s="249"/>
      <c r="SGT39" s="250"/>
      <c r="SGU39" s="251"/>
      <c r="SGV39" s="257"/>
      <c r="SGW39" s="246"/>
      <c r="SGX39" s="247"/>
      <c r="SGY39" s="248"/>
      <c r="SGZ39" s="249"/>
      <c r="SHA39" s="250"/>
      <c r="SHB39" s="251"/>
      <c r="SHC39" s="257"/>
      <c r="SHD39" s="246"/>
      <c r="SHE39" s="247"/>
      <c r="SHF39" s="248"/>
      <c r="SHG39" s="249"/>
      <c r="SHH39" s="250"/>
      <c r="SHI39" s="251"/>
      <c r="SHJ39" s="257"/>
      <c r="SHK39" s="246"/>
      <c r="SHL39" s="247"/>
      <c r="SHM39" s="248"/>
      <c r="SHN39" s="249"/>
      <c r="SHO39" s="250"/>
      <c r="SHP39" s="251"/>
      <c r="SHQ39" s="257"/>
      <c r="SHR39" s="246"/>
      <c r="SHS39" s="247"/>
      <c r="SHT39" s="248"/>
      <c r="SHU39" s="249"/>
      <c r="SHV39" s="250"/>
      <c r="SHW39" s="251"/>
      <c r="SHX39" s="257"/>
      <c r="SHY39" s="246"/>
      <c r="SHZ39" s="247"/>
      <c r="SIA39" s="248"/>
      <c r="SIB39" s="249"/>
      <c r="SIC39" s="250"/>
      <c r="SID39" s="251"/>
      <c r="SIE39" s="257"/>
      <c r="SIF39" s="246"/>
      <c r="SIG39" s="247"/>
      <c r="SIH39" s="248"/>
      <c r="SII39" s="249"/>
      <c r="SIJ39" s="250"/>
      <c r="SIK39" s="251"/>
      <c r="SIL39" s="257"/>
      <c r="SIM39" s="246"/>
      <c r="SIN39" s="247"/>
      <c r="SIO39" s="248"/>
      <c r="SIP39" s="249"/>
      <c r="SIQ39" s="250"/>
      <c r="SIR39" s="251"/>
      <c r="SIS39" s="257"/>
      <c r="SIT39" s="246"/>
      <c r="SIU39" s="247"/>
      <c r="SIV39" s="248"/>
      <c r="SIW39" s="249"/>
      <c r="SIX39" s="250"/>
      <c r="SIY39" s="251"/>
      <c r="SIZ39" s="257"/>
      <c r="SJA39" s="246"/>
      <c r="SJB39" s="247"/>
      <c r="SJC39" s="248"/>
      <c r="SJD39" s="249"/>
      <c r="SJE39" s="250"/>
      <c r="SJF39" s="251"/>
      <c r="SJG39" s="257"/>
      <c r="SJH39" s="246"/>
      <c r="SJI39" s="247"/>
      <c r="SJJ39" s="248"/>
      <c r="SJK39" s="249"/>
      <c r="SJL39" s="250"/>
      <c r="SJM39" s="251"/>
      <c r="SJN39" s="257"/>
      <c r="SJO39" s="246"/>
      <c r="SJP39" s="247"/>
      <c r="SJQ39" s="248"/>
      <c r="SJR39" s="249"/>
      <c r="SJS39" s="250"/>
      <c r="SJT39" s="251"/>
      <c r="SJU39" s="257"/>
      <c r="SJV39" s="246"/>
      <c r="SJW39" s="247"/>
      <c r="SJX39" s="248"/>
      <c r="SJY39" s="249"/>
      <c r="SJZ39" s="250"/>
      <c r="SKA39" s="251"/>
      <c r="SKB39" s="257"/>
      <c r="SKC39" s="246"/>
      <c r="SKD39" s="247"/>
      <c r="SKE39" s="248"/>
      <c r="SKF39" s="249"/>
      <c r="SKG39" s="250"/>
      <c r="SKH39" s="251"/>
      <c r="SKI39" s="257"/>
      <c r="SKJ39" s="246"/>
      <c r="SKK39" s="247"/>
      <c r="SKL39" s="248"/>
      <c r="SKM39" s="249"/>
      <c r="SKN39" s="250"/>
      <c r="SKO39" s="251"/>
      <c r="SKP39" s="257"/>
      <c r="SKQ39" s="246"/>
      <c r="SKR39" s="247"/>
      <c r="SKS39" s="248"/>
      <c r="SKT39" s="249"/>
      <c r="SKU39" s="250"/>
      <c r="SKV39" s="251"/>
      <c r="SKW39" s="257"/>
      <c r="SKX39" s="246"/>
      <c r="SKY39" s="247"/>
      <c r="SKZ39" s="248"/>
      <c r="SLA39" s="249"/>
      <c r="SLB39" s="250"/>
      <c r="SLC39" s="251"/>
      <c r="SLD39" s="257"/>
      <c r="SLE39" s="246"/>
      <c r="SLF39" s="247"/>
      <c r="SLG39" s="248"/>
      <c r="SLH39" s="249"/>
      <c r="SLI39" s="250"/>
      <c r="SLJ39" s="251"/>
      <c r="SLK39" s="257"/>
      <c r="SLL39" s="246"/>
      <c r="SLM39" s="247"/>
      <c r="SLN39" s="248"/>
      <c r="SLO39" s="249"/>
      <c r="SLP39" s="250"/>
      <c r="SLQ39" s="251"/>
      <c r="SLR39" s="257"/>
      <c r="SLS39" s="246"/>
      <c r="SLT39" s="247"/>
      <c r="SLU39" s="248"/>
      <c r="SLV39" s="249"/>
      <c r="SLW39" s="250"/>
      <c r="SLX39" s="251"/>
      <c r="SLY39" s="257"/>
      <c r="SLZ39" s="246"/>
      <c r="SMA39" s="247"/>
      <c r="SMB39" s="248"/>
      <c r="SMC39" s="249"/>
      <c r="SMD39" s="250"/>
      <c r="SME39" s="251"/>
      <c r="SMF39" s="257"/>
      <c r="SMG39" s="246"/>
      <c r="SMH39" s="247"/>
      <c r="SMI39" s="248"/>
      <c r="SMJ39" s="249"/>
      <c r="SMK39" s="250"/>
      <c r="SML39" s="251"/>
      <c r="SMM39" s="257"/>
      <c r="SMN39" s="246"/>
      <c r="SMO39" s="247"/>
      <c r="SMP39" s="248"/>
      <c r="SMQ39" s="249"/>
      <c r="SMR39" s="250"/>
      <c r="SMS39" s="251"/>
      <c r="SMT39" s="257"/>
      <c r="SMU39" s="246"/>
      <c r="SMV39" s="247"/>
      <c r="SMW39" s="248"/>
      <c r="SMX39" s="249"/>
      <c r="SMY39" s="250"/>
      <c r="SMZ39" s="251"/>
      <c r="SNA39" s="257"/>
      <c r="SNB39" s="246"/>
      <c r="SNC39" s="247"/>
      <c r="SND39" s="248"/>
      <c r="SNE39" s="249"/>
      <c r="SNF39" s="250"/>
      <c r="SNG39" s="251"/>
      <c r="SNH39" s="257"/>
      <c r="SNI39" s="246"/>
      <c r="SNJ39" s="247"/>
      <c r="SNK39" s="248"/>
      <c r="SNL39" s="249"/>
      <c r="SNM39" s="250"/>
      <c r="SNN39" s="251"/>
      <c r="SNO39" s="257"/>
      <c r="SNP39" s="246"/>
      <c r="SNQ39" s="247"/>
      <c r="SNR39" s="248"/>
      <c r="SNS39" s="249"/>
      <c r="SNT39" s="250"/>
      <c r="SNU39" s="251"/>
      <c r="SNV39" s="257"/>
      <c r="SNW39" s="246"/>
      <c r="SNX39" s="247"/>
      <c r="SNY39" s="248"/>
      <c r="SNZ39" s="249"/>
      <c r="SOA39" s="250"/>
      <c r="SOB39" s="251"/>
      <c r="SOC39" s="257"/>
      <c r="SOD39" s="246"/>
      <c r="SOE39" s="247"/>
      <c r="SOF39" s="248"/>
      <c r="SOG39" s="249"/>
      <c r="SOH39" s="250"/>
      <c r="SOI39" s="251"/>
      <c r="SOJ39" s="257"/>
      <c r="SOK39" s="246"/>
      <c r="SOL39" s="247"/>
      <c r="SOM39" s="248"/>
      <c r="SON39" s="249"/>
      <c r="SOO39" s="250"/>
      <c r="SOP39" s="251"/>
      <c r="SOQ39" s="257"/>
      <c r="SOR39" s="246"/>
      <c r="SOS39" s="247"/>
      <c r="SOT39" s="248"/>
      <c r="SOU39" s="249"/>
      <c r="SOV39" s="250"/>
      <c r="SOW39" s="251"/>
      <c r="SOX39" s="257"/>
      <c r="SOY39" s="246"/>
      <c r="SOZ39" s="247"/>
      <c r="SPA39" s="248"/>
      <c r="SPB39" s="249"/>
      <c r="SPC39" s="250"/>
      <c r="SPD39" s="251"/>
      <c r="SPE39" s="257"/>
      <c r="SPF39" s="246"/>
      <c r="SPG39" s="247"/>
      <c r="SPH39" s="248"/>
      <c r="SPI39" s="249"/>
      <c r="SPJ39" s="250"/>
      <c r="SPK39" s="251"/>
      <c r="SPL39" s="257"/>
      <c r="SPM39" s="246"/>
      <c r="SPN39" s="247"/>
      <c r="SPO39" s="248"/>
      <c r="SPP39" s="249"/>
      <c r="SPQ39" s="250"/>
      <c r="SPR39" s="251"/>
      <c r="SPS39" s="257"/>
      <c r="SPT39" s="246"/>
      <c r="SPU39" s="247"/>
      <c r="SPV39" s="248"/>
      <c r="SPW39" s="249"/>
      <c r="SPX39" s="250"/>
      <c r="SPY39" s="251"/>
      <c r="SPZ39" s="257"/>
      <c r="SQA39" s="246"/>
      <c r="SQB39" s="247"/>
      <c r="SQC39" s="248"/>
      <c r="SQD39" s="249"/>
      <c r="SQE39" s="250"/>
      <c r="SQF39" s="251"/>
      <c r="SQG39" s="257"/>
      <c r="SQH39" s="246"/>
      <c r="SQI39" s="247"/>
      <c r="SQJ39" s="248"/>
      <c r="SQK39" s="249"/>
      <c r="SQL39" s="250"/>
      <c r="SQM39" s="251"/>
      <c r="SQN39" s="257"/>
      <c r="SQO39" s="246"/>
      <c r="SQP39" s="247"/>
      <c r="SQQ39" s="248"/>
      <c r="SQR39" s="249"/>
      <c r="SQS39" s="250"/>
      <c r="SQT39" s="251"/>
      <c r="SQU39" s="257"/>
      <c r="SQV39" s="246"/>
      <c r="SQW39" s="247"/>
      <c r="SQX39" s="248"/>
      <c r="SQY39" s="249"/>
      <c r="SQZ39" s="250"/>
      <c r="SRA39" s="251"/>
      <c r="SRB39" s="257"/>
      <c r="SRC39" s="246"/>
      <c r="SRD39" s="247"/>
      <c r="SRE39" s="248"/>
      <c r="SRF39" s="249"/>
      <c r="SRG39" s="250"/>
      <c r="SRH39" s="251"/>
      <c r="SRI39" s="257"/>
      <c r="SRJ39" s="246"/>
      <c r="SRK39" s="247"/>
      <c r="SRL39" s="248"/>
      <c r="SRM39" s="249"/>
      <c r="SRN39" s="250"/>
      <c r="SRO39" s="251"/>
      <c r="SRP39" s="257"/>
      <c r="SRQ39" s="246"/>
      <c r="SRR39" s="247"/>
      <c r="SRS39" s="248"/>
      <c r="SRT39" s="249"/>
      <c r="SRU39" s="250"/>
      <c r="SRV39" s="251"/>
      <c r="SRW39" s="257"/>
      <c r="SRX39" s="246"/>
      <c r="SRY39" s="247"/>
      <c r="SRZ39" s="248"/>
      <c r="SSA39" s="249"/>
      <c r="SSB39" s="250"/>
      <c r="SSC39" s="251"/>
      <c r="SSD39" s="257"/>
      <c r="SSE39" s="246"/>
      <c r="SSF39" s="247"/>
      <c r="SSG39" s="248"/>
      <c r="SSH39" s="249"/>
      <c r="SSI39" s="250"/>
      <c r="SSJ39" s="251"/>
      <c r="SSK39" s="257"/>
      <c r="SSL39" s="246"/>
      <c r="SSM39" s="247"/>
      <c r="SSN39" s="248"/>
      <c r="SSO39" s="249"/>
      <c r="SSP39" s="250"/>
      <c r="SSQ39" s="251"/>
      <c r="SSR39" s="257"/>
      <c r="SSS39" s="246"/>
      <c r="SST39" s="247"/>
      <c r="SSU39" s="248"/>
      <c r="SSV39" s="249"/>
      <c r="SSW39" s="250"/>
      <c r="SSX39" s="251"/>
      <c r="SSY39" s="257"/>
      <c r="SSZ39" s="246"/>
      <c r="STA39" s="247"/>
      <c r="STB39" s="248"/>
      <c r="STC39" s="249"/>
      <c r="STD39" s="250"/>
      <c r="STE39" s="251"/>
      <c r="STF39" s="257"/>
      <c r="STG39" s="246"/>
      <c r="STH39" s="247"/>
      <c r="STI39" s="248"/>
      <c r="STJ39" s="249"/>
      <c r="STK39" s="250"/>
      <c r="STL39" s="251"/>
      <c r="STM39" s="257"/>
      <c r="STN39" s="246"/>
      <c r="STO39" s="247"/>
      <c r="STP39" s="248"/>
      <c r="STQ39" s="249"/>
      <c r="STR39" s="250"/>
      <c r="STS39" s="251"/>
      <c r="STT39" s="257"/>
      <c r="STU39" s="246"/>
      <c r="STV39" s="247"/>
      <c r="STW39" s="248"/>
      <c r="STX39" s="249"/>
      <c r="STY39" s="250"/>
      <c r="STZ39" s="251"/>
      <c r="SUA39" s="257"/>
      <c r="SUB39" s="246"/>
      <c r="SUC39" s="247"/>
      <c r="SUD39" s="248"/>
      <c r="SUE39" s="249"/>
      <c r="SUF39" s="250"/>
      <c r="SUG39" s="251"/>
      <c r="SUH39" s="257"/>
      <c r="SUI39" s="246"/>
      <c r="SUJ39" s="247"/>
      <c r="SUK39" s="248"/>
      <c r="SUL39" s="249"/>
      <c r="SUM39" s="250"/>
      <c r="SUN39" s="251"/>
      <c r="SUO39" s="257"/>
      <c r="SUP39" s="246"/>
      <c r="SUQ39" s="247"/>
      <c r="SUR39" s="248"/>
      <c r="SUS39" s="249"/>
      <c r="SUT39" s="250"/>
      <c r="SUU39" s="251"/>
      <c r="SUV39" s="257"/>
      <c r="SUW39" s="246"/>
      <c r="SUX39" s="247"/>
      <c r="SUY39" s="248"/>
      <c r="SUZ39" s="249"/>
      <c r="SVA39" s="250"/>
      <c r="SVB39" s="251"/>
      <c r="SVC39" s="257"/>
      <c r="SVD39" s="246"/>
      <c r="SVE39" s="247"/>
      <c r="SVF39" s="248"/>
      <c r="SVG39" s="249"/>
      <c r="SVH39" s="250"/>
      <c r="SVI39" s="251"/>
      <c r="SVJ39" s="257"/>
      <c r="SVK39" s="246"/>
      <c r="SVL39" s="247"/>
      <c r="SVM39" s="248"/>
      <c r="SVN39" s="249"/>
      <c r="SVO39" s="250"/>
      <c r="SVP39" s="251"/>
      <c r="SVQ39" s="257"/>
      <c r="SVR39" s="246"/>
      <c r="SVS39" s="247"/>
      <c r="SVT39" s="248"/>
      <c r="SVU39" s="249"/>
      <c r="SVV39" s="250"/>
      <c r="SVW39" s="251"/>
      <c r="SVX39" s="257"/>
      <c r="SVY39" s="246"/>
      <c r="SVZ39" s="247"/>
      <c r="SWA39" s="248"/>
      <c r="SWB39" s="249"/>
      <c r="SWC39" s="250"/>
      <c r="SWD39" s="251"/>
      <c r="SWE39" s="257"/>
      <c r="SWF39" s="246"/>
      <c r="SWG39" s="247"/>
      <c r="SWH39" s="248"/>
      <c r="SWI39" s="249"/>
      <c r="SWJ39" s="250"/>
      <c r="SWK39" s="251"/>
      <c r="SWL39" s="257"/>
      <c r="SWM39" s="246"/>
      <c r="SWN39" s="247"/>
      <c r="SWO39" s="248"/>
      <c r="SWP39" s="249"/>
      <c r="SWQ39" s="250"/>
      <c r="SWR39" s="251"/>
      <c r="SWS39" s="257"/>
      <c r="SWT39" s="246"/>
      <c r="SWU39" s="247"/>
      <c r="SWV39" s="248"/>
      <c r="SWW39" s="249"/>
      <c r="SWX39" s="250"/>
      <c r="SWY39" s="251"/>
      <c r="SWZ39" s="257"/>
      <c r="SXA39" s="246"/>
      <c r="SXB39" s="247"/>
      <c r="SXC39" s="248"/>
      <c r="SXD39" s="249"/>
      <c r="SXE39" s="250"/>
      <c r="SXF39" s="251"/>
      <c r="SXG39" s="257"/>
      <c r="SXH39" s="246"/>
      <c r="SXI39" s="247"/>
      <c r="SXJ39" s="248"/>
      <c r="SXK39" s="249"/>
      <c r="SXL39" s="250"/>
      <c r="SXM39" s="251"/>
      <c r="SXN39" s="257"/>
      <c r="SXO39" s="246"/>
      <c r="SXP39" s="247"/>
      <c r="SXQ39" s="248"/>
      <c r="SXR39" s="249"/>
      <c r="SXS39" s="250"/>
      <c r="SXT39" s="251"/>
      <c r="SXU39" s="257"/>
      <c r="SXV39" s="246"/>
      <c r="SXW39" s="247"/>
      <c r="SXX39" s="248"/>
      <c r="SXY39" s="249"/>
      <c r="SXZ39" s="250"/>
      <c r="SYA39" s="251"/>
      <c r="SYB39" s="257"/>
      <c r="SYC39" s="246"/>
      <c r="SYD39" s="247"/>
      <c r="SYE39" s="248"/>
      <c r="SYF39" s="249"/>
      <c r="SYG39" s="250"/>
      <c r="SYH39" s="251"/>
      <c r="SYI39" s="257"/>
      <c r="SYJ39" s="246"/>
      <c r="SYK39" s="247"/>
      <c r="SYL39" s="248"/>
      <c r="SYM39" s="249"/>
      <c r="SYN39" s="250"/>
      <c r="SYO39" s="251"/>
      <c r="SYP39" s="257"/>
      <c r="SYQ39" s="246"/>
      <c r="SYR39" s="247"/>
      <c r="SYS39" s="248"/>
      <c r="SYT39" s="249"/>
      <c r="SYU39" s="250"/>
      <c r="SYV39" s="251"/>
      <c r="SYW39" s="257"/>
      <c r="SYX39" s="246"/>
      <c r="SYY39" s="247"/>
      <c r="SYZ39" s="248"/>
      <c r="SZA39" s="249"/>
      <c r="SZB39" s="250"/>
      <c r="SZC39" s="251"/>
      <c r="SZD39" s="257"/>
      <c r="SZE39" s="246"/>
      <c r="SZF39" s="247"/>
      <c r="SZG39" s="248"/>
      <c r="SZH39" s="249"/>
      <c r="SZI39" s="250"/>
      <c r="SZJ39" s="251"/>
      <c r="SZK39" s="257"/>
      <c r="SZL39" s="246"/>
      <c r="SZM39" s="247"/>
      <c r="SZN39" s="248"/>
      <c r="SZO39" s="249"/>
      <c r="SZP39" s="250"/>
      <c r="SZQ39" s="251"/>
      <c r="SZR39" s="257"/>
      <c r="SZS39" s="246"/>
      <c r="SZT39" s="247"/>
      <c r="SZU39" s="248"/>
      <c r="SZV39" s="249"/>
      <c r="SZW39" s="250"/>
      <c r="SZX39" s="251"/>
      <c r="SZY39" s="257"/>
      <c r="SZZ39" s="246"/>
      <c r="TAA39" s="247"/>
      <c r="TAB39" s="248"/>
      <c r="TAC39" s="249"/>
      <c r="TAD39" s="250"/>
      <c r="TAE39" s="251"/>
      <c r="TAF39" s="257"/>
      <c r="TAG39" s="246"/>
      <c r="TAH39" s="247"/>
      <c r="TAI39" s="248"/>
      <c r="TAJ39" s="249"/>
      <c r="TAK39" s="250"/>
      <c r="TAL39" s="251"/>
      <c r="TAM39" s="257"/>
      <c r="TAN39" s="246"/>
      <c r="TAO39" s="247"/>
      <c r="TAP39" s="248"/>
      <c r="TAQ39" s="249"/>
      <c r="TAR39" s="250"/>
      <c r="TAS39" s="251"/>
      <c r="TAT39" s="257"/>
      <c r="TAU39" s="246"/>
      <c r="TAV39" s="247"/>
      <c r="TAW39" s="248"/>
      <c r="TAX39" s="249"/>
      <c r="TAY39" s="250"/>
      <c r="TAZ39" s="251"/>
      <c r="TBA39" s="257"/>
      <c r="TBB39" s="246"/>
      <c r="TBC39" s="247"/>
      <c r="TBD39" s="248"/>
      <c r="TBE39" s="249"/>
      <c r="TBF39" s="250"/>
      <c r="TBG39" s="251"/>
      <c r="TBH39" s="257"/>
      <c r="TBI39" s="246"/>
      <c r="TBJ39" s="247"/>
      <c r="TBK39" s="248"/>
      <c r="TBL39" s="249"/>
      <c r="TBM39" s="250"/>
      <c r="TBN39" s="251"/>
      <c r="TBO39" s="257"/>
      <c r="TBP39" s="246"/>
      <c r="TBQ39" s="247"/>
      <c r="TBR39" s="248"/>
      <c r="TBS39" s="249"/>
      <c r="TBT39" s="250"/>
      <c r="TBU39" s="251"/>
      <c r="TBV39" s="257"/>
      <c r="TBW39" s="246"/>
      <c r="TBX39" s="247"/>
      <c r="TBY39" s="248"/>
      <c r="TBZ39" s="249"/>
      <c r="TCA39" s="250"/>
      <c r="TCB39" s="251"/>
      <c r="TCC39" s="257"/>
      <c r="TCD39" s="246"/>
      <c r="TCE39" s="247"/>
      <c r="TCF39" s="248"/>
      <c r="TCG39" s="249"/>
      <c r="TCH39" s="250"/>
      <c r="TCI39" s="251"/>
      <c r="TCJ39" s="257"/>
      <c r="TCK39" s="246"/>
      <c r="TCL39" s="247"/>
      <c r="TCM39" s="248"/>
      <c r="TCN39" s="249"/>
      <c r="TCO39" s="250"/>
      <c r="TCP39" s="251"/>
      <c r="TCQ39" s="257"/>
      <c r="TCR39" s="246"/>
      <c r="TCS39" s="247"/>
      <c r="TCT39" s="248"/>
      <c r="TCU39" s="249"/>
      <c r="TCV39" s="250"/>
      <c r="TCW39" s="251"/>
      <c r="TCX39" s="257"/>
      <c r="TCY39" s="246"/>
      <c r="TCZ39" s="247"/>
      <c r="TDA39" s="248"/>
      <c r="TDB39" s="249"/>
      <c r="TDC39" s="250"/>
      <c r="TDD39" s="251"/>
      <c r="TDE39" s="257"/>
      <c r="TDF39" s="246"/>
      <c r="TDG39" s="247"/>
      <c r="TDH39" s="248"/>
      <c r="TDI39" s="249"/>
      <c r="TDJ39" s="250"/>
      <c r="TDK39" s="251"/>
      <c r="TDL39" s="257"/>
      <c r="TDM39" s="246"/>
      <c r="TDN39" s="247"/>
      <c r="TDO39" s="248"/>
      <c r="TDP39" s="249"/>
      <c r="TDQ39" s="250"/>
      <c r="TDR39" s="251"/>
      <c r="TDS39" s="257"/>
      <c r="TDT39" s="246"/>
      <c r="TDU39" s="247"/>
      <c r="TDV39" s="248"/>
      <c r="TDW39" s="249"/>
      <c r="TDX39" s="250"/>
      <c r="TDY39" s="251"/>
      <c r="TDZ39" s="257"/>
      <c r="TEA39" s="246"/>
      <c r="TEB39" s="247"/>
      <c r="TEC39" s="248"/>
      <c r="TED39" s="249"/>
      <c r="TEE39" s="250"/>
      <c r="TEF39" s="251"/>
      <c r="TEG39" s="257"/>
      <c r="TEH39" s="246"/>
      <c r="TEI39" s="247"/>
      <c r="TEJ39" s="248"/>
      <c r="TEK39" s="249"/>
      <c r="TEL39" s="250"/>
      <c r="TEM39" s="251"/>
      <c r="TEN39" s="257"/>
      <c r="TEO39" s="246"/>
      <c r="TEP39" s="247"/>
      <c r="TEQ39" s="248"/>
      <c r="TER39" s="249"/>
      <c r="TES39" s="250"/>
      <c r="TET39" s="251"/>
      <c r="TEU39" s="257"/>
      <c r="TEV39" s="246"/>
      <c r="TEW39" s="247"/>
      <c r="TEX39" s="248"/>
      <c r="TEY39" s="249"/>
      <c r="TEZ39" s="250"/>
      <c r="TFA39" s="251"/>
      <c r="TFB39" s="257"/>
      <c r="TFC39" s="246"/>
      <c r="TFD39" s="247"/>
      <c r="TFE39" s="248"/>
      <c r="TFF39" s="249"/>
      <c r="TFG39" s="250"/>
      <c r="TFH39" s="251"/>
      <c r="TFI39" s="257"/>
      <c r="TFJ39" s="246"/>
      <c r="TFK39" s="247"/>
      <c r="TFL39" s="248"/>
      <c r="TFM39" s="249"/>
      <c r="TFN39" s="250"/>
      <c r="TFO39" s="251"/>
      <c r="TFP39" s="257"/>
      <c r="TFQ39" s="246"/>
      <c r="TFR39" s="247"/>
      <c r="TFS39" s="248"/>
      <c r="TFT39" s="249"/>
      <c r="TFU39" s="250"/>
      <c r="TFV39" s="251"/>
      <c r="TFW39" s="257"/>
      <c r="TFX39" s="246"/>
      <c r="TFY39" s="247"/>
      <c r="TFZ39" s="248"/>
      <c r="TGA39" s="249"/>
      <c r="TGB39" s="250"/>
      <c r="TGC39" s="251"/>
      <c r="TGD39" s="257"/>
      <c r="TGE39" s="246"/>
      <c r="TGF39" s="247"/>
      <c r="TGG39" s="248"/>
      <c r="TGH39" s="249"/>
      <c r="TGI39" s="250"/>
      <c r="TGJ39" s="251"/>
      <c r="TGK39" s="257"/>
      <c r="TGL39" s="246"/>
      <c r="TGM39" s="247"/>
      <c r="TGN39" s="248"/>
      <c r="TGO39" s="249"/>
      <c r="TGP39" s="250"/>
      <c r="TGQ39" s="251"/>
      <c r="TGR39" s="257"/>
      <c r="TGS39" s="246"/>
      <c r="TGT39" s="247"/>
      <c r="TGU39" s="248"/>
      <c r="TGV39" s="249"/>
      <c r="TGW39" s="250"/>
      <c r="TGX39" s="251"/>
      <c r="TGY39" s="257"/>
      <c r="TGZ39" s="246"/>
      <c r="THA39" s="247"/>
      <c r="THB39" s="248"/>
      <c r="THC39" s="249"/>
      <c r="THD39" s="250"/>
      <c r="THE39" s="251"/>
      <c r="THF39" s="257"/>
      <c r="THG39" s="246"/>
      <c r="THH39" s="247"/>
      <c r="THI39" s="248"/>
      <c r="THJ39" s="249"/>
      <c r="THK39" s="250"/>
      <c r="THL39" s="251"/>
      <c r="THM39" s="257"/>
      <c r="THN39" s="246"/>
      <c r="THO39" s="247"/>
      <c r="THP39" s="248"/>
      <c r="THQ39" s="249"/>
      <c r="THR39" s="250"/>
      <c r="THS39" s="251"/>
      <c r="THT39" s="257"/>
      <c r="THU39" s="246"/>
      <c r="THV39" s="247"/>
      <c r="THW39" s="248"/>
      <c r="THX39" s="249"/>
      <c r="THY39" s="250"/>
      <c r="THZ39" s="251"/>
      <c r="TIA39" s="257"/>
      <c r="TIB39" s="246"/>
      <c r="TIC39" s="247"/>
      <c r="TID39" s="248"/>
      <c r="TIE39" s="249"/>
      <c r="TIF39" s="250"/>
      <c r="TIG39" s="251"/>
      <c r="TIH39" s="257"/>
      <c r="TII39" s="246"/>
      <c r="TIJ39" s="247"/>
      <c r="TIK39" s="248"/>
      <c r="TIL39" s="249"/>
      <c r="TIM39" s="250"/>
      <c r="TIN39" s="251"/>
      <c r="TIO39" s="257"/>
      <c r="TIP39" s="246"/>
      <c r="TIQ39" s="247"/>
      <c r="TIR39" s="248"/>
      <c r="TIS39" s="249"/>
      <c r="TIT39" s="250"/>
      <c r="TIU39" s="251"/>
      <c r="TIV39" s="257"/>
      <c r="TIW39" s="246"/>
      <c r="TIX39" s="247"/>
      <c r="TIY39" s="248"/>
      <c r="TIZ39" s="249"/>
      <c r="TJA39" s="250"/>
      <c r="TJB39" s="251"/>
      <c r="TJC39" s="257"/>
      <c r="TJD39" s="246"/>
      <c r="TJE39" s="247"/>
      <c r="TJF39" s="248"/>
      <c r="TJG39" s="249"/>
      <c r="TJH39" s="250"/>
      <c r="TJI39" s="251"/>
      <c r="TJJ39" s="257"/>
      <c r="TJK39" s="246"/>
      <c r="TJL39" s="247"/>
      <c r="TJM39" s="248"/>
      <c r="TJN39" s="249"/>
      <c r="TJO39" s="250"/>
      <c r="TJP39" s="251"/>
      <c r="TJQ39" s="257"/>
      <c r="TJR39" s="246"/>
      <c r="TJS39" s="247"/>
      <c r="TJT39" s="248"/>
      <c r="TJU39" s="249"/>
      <c r="TJV39" s="250"/>
      <c r="TJW39" s="251"/>
      <c r="TJX39" s="257"/>
      <c r="TJY39" s="246"/>
      <c r="TJZ39" s="247"/>
      <c r="TKA39" s="248"/>
      <c r="TKB39" s="249"/>
      <c r="TKC39" s="250"/>
      <c r="TKD39" s="251"/>
      <c r="TKE39" s="257"/>
      <c r="TKF39" s="246"/>
      <c r="TKG39" s="247"/>
      <c r="TKH39" s="248"/>
      <c r="TKI39" s="249"/>
      <c r="TKJ39" s="250"/>
      <c r="TKK39" s="251"/>
      <c r="TKL39" s="257"/>
      <c r="TKM39" s="246"/>
      <c r="TKN39" s="247"/>
      <c r="TKO39" s="248"/>
      <c r="TKP39" s="249"/>
      <c r="TKQ39" s="250"/>
      <c r="TKR39" s="251"/>
      <c r="TKS39" s="257"/>
      <c r="TKT39" s="246"/>
      <c r="TKU39" s="247"/>
      <c r="TKV39" s="248"/>
      <c r="TKW39" s="249"/>
      <c r="TKX39" s="250"/>
      <c r="TKY39" s="251"/>
      <c r="TKZ39" s="257"/>
      <c r="TLA39" s="246"/>
      <c r="TLB39" s="247"/>
      <c r="TLC39" s="248"/>
      <c r="TLD39" s="249"/>
      <c r="TLE39" s="250"/>
      <c r="TLF39" s="251"/>
      <c r="TLG39" s="257"/>
      <c r="TLH39" s="246"/>
      <c r="TLI39" s="247"/>
      <c r="TLJ39" s="248"/>
      <c r="TLK39" s="249"/>
      <c r="TLL39" s="250"/>
      <c r="TLM39" s="251"/>
      <c r="TLN39" s="257"/>
      <c r="TLO39" s="246"/>
      <c r="TLP39" s="247"/>
      <c r="TLQ39" s="248"/>
      <c r="TLR39" s="249"/>
      <c r="TLS39" s="250"/>
      <c r="TLT39" s="251"/>
      <c r="TLU39" s="257"/>
      <c r="TLV39" s="246"/>
      <c r="TLW39" s="247"/>
      <c r="TLX39" s="248"/>
      <c r="TLY39" s="249"/>
      <c r="TLZ39" s="250"/>
      <c r="TMA39" s="251"/>
      <c r="TMB39" s="257"/>
      <c r="TMC39" s="246"/>
      <c r="TMD39" s="247"/>
      <c r="TME39" s="248"/>
      <c r="TMF39" s="249"/>
      <c r="TMG39" s="250"/>
      <c r="TMH39" s="251"/>
      <c r="TMI39" s="257"/>
      <c r="TMJ39" s="246"/>
      <c r="TMK39" s="247"/>
      <c r="TML39" s="248"/>
      <c r="TMM39" s="249"/>
      <c r="TMN39" s="250"/>
      <c r="TMO39" s="251"/>
      <c r="TMP39" s="257"/>
      <c r="TMQ39" s="246"/>
      <c r="TMR39" s="247"/>
      <c r="TMS39" s="248"/>
      <c r="TMT39" s="249"/>
      <c r="TMU39" s="250"/>
      <c r="TMV39" s="251"/>
      <c r="TMW39" s="257"/>
      <c r="TMX39" s="246"/>
      <c r="TMY39" s="247"/>
      <c r="TMZ39" s="248"/>
      <c r="TNA39" s="249"/>
      <c r="TNB39" s="250"/>
      <c r="TNC39" s="251"/>
      <c r="TND39" s="257"/>
      <c r="TNE39" s="246"/>
      <c r="TNF39" s="247"/>
      <c r="TNG39" s="248"/>
      <c r="TNH39" s="249"/>
      <c r="TNI39" s="250"/>
      <c r="TNJ39" s="251"/>
      <c r="TNK39" s="257"/>
      <c r="TNL39" s="246"/>
      <c r="TNM39" s="247"/>
      <c r="TNN39" s="248"/>
      <c r="TNO39" s="249"/>
      <c r="TNP39" s="250"/>
      <c r="TNQ39" s="251"/>
      <c r="TNR39" s="257"/>
      <c r="TNS39" s="246"/>
      <c r="TNT39" s="247"/>
      <c r="TNU39" s="248"/>
      <c r="TNV39" s="249"/>
      <c r="TNW39" s="250"/>
      <c r="TNX39" s="251"/>
      <c r="TNY39" s="257"/>
      <c r="TNZ39" s="246"/>
      <c r="TOA39" s="247"/>
      <c r="TOB39" s="248"/>
      <c r="TOC39" s="249"/>
      <c r="TOD39" s="250"/>
      <c r="TOE39" s="251"/>
      <c r="TOF39" s="257"/>
      <c r="TOG39" s="246"/>
      <c r="TOH39" s="247"/>
      <c r="TOI39" s="248"/>
      <c r="TOJ39" s="249"/>
      <c r="TOK39" s="250"/>
      <c r="TOL39" s="251"/>
      <c r="TOM39" s="257"/>
      <c r="TON39" s="246"/>
      <c r="TOO39" s="247"/>
      <c r="TOP39" s="248"/>
      <c r="TOQ39" s="249"/>
      <c r="TOR39" s="250"/>
      <c r="TOS39" s="251"/>
      <c r="TOT39" s="257"/>
      <c r="TOU39" s="246"/>
      <c r="TOV39" s="247"/>
      <c r="TOW39" s="248"/>
      <c r="TOX39" s="249"/>
      <c r="TOY39" s="250"/>
      <c r="TOZ39" s="251"/>
      <c r="TPA39" s="257"/>
      <c r="TPB39" s="246"/>
      <c r="TPC39" s="247"/>
      <c r="TPD39" s="248"/>
      <c r="TPE39" s="249"/>
      <c r="TPF39" s="250"/>
      <c r="TPG39" s="251"/>
      <c r="TPH39" s="257"/>
      <c r="TPI39" s="246"/>
      <c r="TPJ39" s="247"/>
      <c r="TPK39" s="248"/>
      <c r="TPL39" s="249"/>
      <c r="TPM39" s="250"/>
      <c r="TPN39" s="251"/>
      <c r="TPO39" s="257"/>
      <c r="TPP39" s="246"/>
      <c r="TPQ39" s="247"/>
      <c r="TPR39" s="248"/>
      <c r="TPS39" s="249"/>
      <c r="TPT39" s="250"/>
      <c r="TPU39" s="251"/>
      <c r="TPV39" s="257"/>
      <c r="TPW39" s="246"/>
      <c r="TPX39" s="247"/>
      <c r="TPY39" s="248"/>
      <c r="TPZ39" s="249"/>
      <c r="TQA39" s="250"/>
      <c r="TQB39" s="251"/>
      <c r="TQC39" s="257"/>
      <c r="TQD39" s="246"/>
      <c r="TQE39" s="247"/>
      <c r="TQF39" s="248"/>
      <c r="TQG39" s="249"/>
      <c r="TQH39" s="250"/>
      <c r="TQI39" s="251"/>
      <c r="TQJ39" s="257"/>
      <c r="TQK39" s="246"/>
      <c r="TQL39" s="247"/>
      <c r="TQM39" s="248"/>
      <c r="TQN39" s="249"/>
      <c r="TQO39" s="250"/>
      <c r="TQP39" s="251"/>
      <c r="TQQ39" s="257"/>
      <c r="TQR39" s="246"/>
      <c r="TQS39" s="247"/>
      <c r="TQT39" s="248"/>
      <c r="TQU39" s="249"/>
      <c r="TQV39" s="250"/>
      <c r="TQW39" s="251"/>
      <c r="TQX39" s="257"/>
      <c r="TQY39" s="246"/>
      <c r="TQZ39" s="247"/>
      <c r="TRA39" s="248"/>
      <c r="TRB39" s="249"/>
      <c r="TRC39" s="250"/>
      <c r="TRD39" s="251"/>
      <c r="TRE39" s="257"/>
      <c r="TRF39" s="246"/>
      <c r="TRG39" s="247"/>
      <c r="TRH39" s="248"/>
      <c r="TRI39" s="249"/>
      <c r="TRJ39" s="250"/>
      <c r="TRK39" s="251"/>
      <c r="TRL39" s="257"/>
      <c r="TRM39" s="246"/>
      <c r="TRN39" s="247"/>
      <c r="TRO39" s="248"/>
      <c r="TRP39" s="249"/>
      <c r="TRQ39" s="250"/>
      <c r="TRR39" s="251"/>
      <c r="TRS39" s="257"/>
      <c r="TRT39" s="246"/>
      <c r="TRU39" s="247"/>
      <c r="TRV39" s="248"/>
      <c r="TRW39" s="249"/>
      <c r="TRX39" s="250"/>
      <c r="TRY39" s="251"/>
      <c r="TRZ39" s="257"/>
      <c r="TSA39" s="246"/>
      <c r="TSB39" s="247"/>
      <c r="TSC39" s="248"/>
      <c r="TSD39" s="249"/>
      <c r="TSE39" s="250"/>
      <c r="TSF39" s="251"/>
      <c r="TSG39" s="257"/>
      <c r="TSH39" s="246"/>
      <c r="TSI39" s="247"/>
      <c r="TSJ39" s="248"/>
      <c r="TSK39" s="249"/>
      <c r="TSL39" s="250"/>
      <c r="TSM39" s="251"/>
      <c r="TSN39" s="257"/>
      <c r="TSO39" s="246"/>
      <c r="TSP39" s="247"/>
      <c r="TSQ39" s="248"/>
      <c r="TSR39" s="249"/>
      <c r="TSS39" s="250"/>
      <c r="TST39" s="251"/>
      <c r="TSU39" s="257"/>
      <c r="TSV39" s="246"/>
      <c r="TSW39" s="247"/>
      <c r="TSX39" s="248"/>
      <c r="TSY39" s="249"/>
      <c r="TSZ39" s="250"/>
      <c r="TTA39" s="251"/>
      <c r="TTB39" s="257"/>
      <c r="TTC39" s="246"/>
      <c r="TTD39" s="247"/>
      <c r="TTE39" s="248"/>
      <c r="TTF39" s="249"/>
      <c r="TTG39" s="250"/>
      <c r="TTH39" s="251"/>
      <c r="TTI39" s="257"/>
      <c r="TTJ39" s="246"/>
      <c r="TTK39" s="247"/>
      <c r="TTL39" s="248"/>
      <c r="TTM39" s="249"/>
      <c r="TTN39" s="250"/>
      <c r="TTO39" s="251"/>
      <c r="TTP39" s="257"/>
      <c r="TTQ39" s="246"/>
      <c r="TTR39" s="247"/>
      <c r="TTS39" s="248"/>
      <c r="TTT39" s="249"/>
      <c r="TTU39" s="250"/>
      <c r="TTV39" s="251"/>
      <c r="TTW39" s="257"/>
      <c r="TTX39" s="246"/>
      <c r="TTY39" s="247"/>
      <c r="TTZ39" s="248"/>
      <c r="TUA39" s="249"/>
      <c r="TUB39" s="250"/>
      <c r="TUC39" s="251"/>
      <c r="TUD39" s="257"/>
      <c r="TUE39" s="246"/>
      <c r="TUF39" s="247"/>
      <c r="TUG39" s="248"/>
      <c r="TUH39" s="249"/>
      <c r="TUI39" s="250"/>
      <c r="TUJ39" s="251"/>
      <c r="TUK39" s="257"/>
      <c r="TUL39" s="246"/>
      <c r="TUM39" s="247"/>
      <c r="TUN39" s="248"/>
      <c r="TUO39" s="249"/>
      <c r="TUP39" s="250"/>
      <c r="TUQ39" s="251"/>
      <c r="TUR39" s="257"/>
      <c r="TUS39" s="246"/>
      <c r="TUT39" s="247"/>
      <c r="TUU39" s="248"/>
      <c r="TUV39" s="249"/>
      <c r="TUW39" s="250"/>
      <c r="TUX39" s="251"/>
      <c r="TUY39" s="257"/>
      <c r="TUZ39" s="246"/>
      <c r="TVA39" s="247"/>
      <c r="TVB39" s="248"/>
      <c r="TVC39" s="249"/>
      <c r="TVD39" s="250"/>
      <c r="TVE39" s="251"/>
      <c r="TVF39" s="257"/>
      <c r="TVG39" s="246"/>
      <c r="TVH39" s="247"/>
      <c r="TVI39" s="248"/>
      <c r="TVJ39" s="249"/>
      <c r="TVK39" s="250"/>
      <c r="TVL39" s="251"/>
      <c r="TVM39" s="257"/>
      <c r="TVN39" s="246"/>
      <c r="TVO39" s="247"/>
      <c r="TVP39" s="248"/>
      <c r="TVQ39" s="249"/>
      <c r="TVR39" s="250"/>
      <c r="TVS39" s="251"/>
      <c r="TVT39" s="257"/>
      <c r="TVU39" s="246"/>
      <c r="TVV39" s="247"/>
      <c r="TVW39" s="248"/>
      <c r="TVX39" s="249"/>
      <c r="TVY39" s="250"/>
      <c r="TVZ39" s="251"/>
      <c r="TWA39" s="257"/>
      <c r="TWB39" s="246"/>
      <c r="TWC39" s="247"/>
      <c r="TWD39" s="248"/>
      <c r="TWE39" s="249"/>
      <c r="TWF39" s="250"/>
      <c r="TWG39" s="251"/>
      <c r="TWH39" s="257"/>
      <c r="TWI39" s="246"/>
      <c r="TWJ39" s="247"/>
      <c r="TWK39" s="248"/>
      <c r="TWL39" s="249"/>
      <c r="TWM39" s="250"/>
      <c r="TWN39" s="251"/>
      <c r="TWO39" s="257"/>
      <c r="TWP39" s="246"/>
      <c r="TWQ39" s="247"/>
      <c r="TWR39" s="248"/>
      <c r="TWS39" s="249"/>
      <c r="TWT39" s="250"/>
      <c r="TWU39" s="251"/>
      <c r="TWV39" s="257"/>
      <c r="TWW39" s="246"/>
      <c r="TWX39" s="247"/>
      <c r="TWY39" s="248"/>
      <c r="TWZ39" s="249"/>
      <c r="TXA39" s="250"/>
      <c r="TXB39" s="251"/>
      <c r="TXC39" s="257"/>
      <c r="TXD39" s="246"/>
      <c r="TXE39" s="247"/>
      <c r="TXF39" s="248"/>
      <c r="TXG39" s="249"/>
      <c r="TXH39" s="250"/>
      <c r="TXI39" s="251"/>
      <c r="TXJ39" s="257"/>
      <c r="TXK39" s="246"/>
      <c r="TXL39" s="247"/>
      <c r="TXM39" s="248"/>
      <c r="TXN39" s="249"/>
      <c r="TXO39" s="250"/>
      <c r="TXP39" s="251"/>
      <c r="TXQ39" s="257"/>
      <c r="TXR39" s="246"/>
      <c r="TXS39" s="247"/>
      <c r="TXT39" s="248"/>
      <c r="TXU39" s="249"/>
      <c r="TXV39" s="250"/>
      <c r="TXW39" s="251"/>
      <c r="TXX39" s="257"/>
      <c r="TXY39" s="246"/>
      <c r="TXZ39" s="247"/>
      <c r="TYA39" s="248"/>
      <c r="TYB39" s="249"/>
      <c r="TYC39" s="250"/>
      <c r="TYD39" s="251"/>
      <c r="TYE39" s="257"/>
      <c r="TYF39" s="246"/>
      <c r="TYG39" s="247"/>
      <c r="TYH39" s="248"/>
      <c r="TYI39" s="249"/>
      <c r="TYJ39" s="250"/>
      <c r="TYK39" s="251"/>
      <c r="TYL39" s="257"/>
      <c r="TYM39" s="246"/>
      <c r="TYN39" s="247"/>
      <c r="TYO39" s="248"/>
      <c r="TYP39" s="249"/>
      <c r="TYQ39" s="250"/>
      <c r="TYR39" s="251"/>
      <c r="TYS39" s="257"/>
      <c r="TYT39" s="246"/>
      <c r="TYU39" s="247"/>
      <c r="TYV39" s="248"/>
      <c r="TYW39" s="249"/>
      <c r="TYX39" s="250"/>
      <c r="TYY39" s="251"/>
      <c r="TYZ39" s="257"/>
      <c r="TZA39" s="246"/>
      <c r="TZB39" s="247"/>
      <c r="TZC39" s="248"/>
      <c r="TZD39" s="249"/>
      <c r="TZE39" s="250"/>
      <c r="TZF39" s="251"/>
      <c r="TZG39" s="257"/>
      <c r="TZH39" s="246"/>
      <c r="TZI39" s="247"/>
      <c r="TZJ39" s="248"/>
      <c r="TZK39" s="249"/>
      <c r="TZL39" s="250"/>
      <c r="TZM39" s="251"/>
      <c r="TZN39" s="257"/>
      <c r="TZO39" s="246"/>
      <c r="TZP39" s="247"/>
      <c r="TZQ39" s="248"/>
      <c r="TZR39" s="249"/>
      <c r="TZS39" s="250"/>
      <c r="TZT39" s="251"/>
      <c r="TZU39" s="257"/>
      <c r="TZV39" s="246"/>
      <c r="TZW39" s="247"/>
      <c r="TZX39" s="248"/>
      <c r="TZY39" s="249"/>
      <c r="TZZ39" s="250"/>
      <c r="UAA39" s="251"/>
      <c r="UAB39" s="257"/>
      <c r="UAC39" s="246"/>
      <c r="UAD39" s="247"/>
      <c r="UAE39" s="248"/>
      <c r="UAF39" s="249"/>
      <c r="UAG39" s="250"/>
      <c r="UAH39" s="251"/>
      <c r="UAI39" s="257"/>
      <c r="UAJ39" s="246"/>
      <c r="UAK39" s="247"/>
      <c r="UAL39" s="248"/>
      <c r="UAM39" s="249"/>
      <c r="UAN39" s="250"/>
      <c r="UAO39" s="251"/>
      <c r="UAP39" s="257"/>
      <c r="UAQ39" s="246"/>
      <c r="UAR39" s="247"/>
      <c r="UAS39" s="248"/>
      <c r="UAT39" s="249"/>
      <c r="UAU39" s="250"/>
      <c r="UAV39" s="251"/>
      <c r="UAW39" s="257"/>
      <c r="UAX39" s="246"/>
      <c r="UAY39" s="247"/>
      <c r="UAZ39" s="248"/>
      <c r="UBA39" s="249"/>
      <c r="UBB39" s="250"/>
      <c r="UBC39" s="251"/>
      <c r="UBD39" s="257"/>
      <c r="UBE39" s="246"/>
      <c r="UBF39" s="247"/>
      <c r="UBG39" s="248"/>
      <c r="UBH39" s="249"/>
      <c r="UBI39" s="250"/>
      <c r="UBJ39" s="251"/>
      <c r="UBK39" s="257"/>
      <c r="UBL39" s="246"/>
      <c r="UBM39" s="247"/>
      <c r="UBN39" s="248"/>
      <c r="UBO39" s="249"/>
      <c r="UBP39" s="250"/>
      <c r="UBQ39" s="251"/>
      <c r="UBR39" s="257"/>
      <c r="UBS39" s="246"/>
      <c r="UBT39" s="247"/>
      <c r="UBU39" s="248"/>
      <c r="UBV39" s="249"/>
      <c r="UBW39" s="250"/>
      <c r="UBX39" s="251"/>
      <c r="UBY39" s="257"/>
      <c r="UBZ39" s="246"/>
      <c r="UCA39" s="247"/>
      <c r="UCB39" s="248"/>
      <c r="UCC39" s="249"/>
      <c r="UCD39" s="250"/>
      <c r="UCE39" s="251"/>
      <c r="UCF39" s="257"/>
      <c r="UCG39" s="246"/>
      <c r="UCH39" s="247"/>
      <c r="UCI39" s="248"/>
      <c r="UCJ39" s="249"/>
      <c r="UCK39" s="250"/>
      <c r="UCL39" s="251"/>
      <c r="UCM39" s="257"/>
      <c r="UCN39" s="246"/>
      <c r="UCO39" s="247"/>
      <c r="UCP39" s="248"/>
      <c r="UCQ39" s="249"/>
      <c r="UCR39" s="250"/>
      <c r="UCS39" s="251"/>
      <c r="UCT39" s="257"/>
      <c r="UCU39" s="246"/>
      <c r="UCV39" s="247"/>
      <c r="UCW39" s="248"/>
      <c r="UCX39" s="249"/>
      <c r="UCY39" s="250"/>
      <c r="UCZ39" s="251"/>
      <c r="UDA39" s="257"/>
      <c r="UDB39" s="246"/>
      <c r="UDC39" s="247"/>
      <c r="UDD39" s="248"/>
      <c r="UDE39" s="249"/>
      <c r="UDF39" s="250"/>
      <c r="UDG39" s="251"/>
      <c r="UDH39" s="257"/>
      <c r="UDI39" s="246"/>
      <c r="UDJ39" s="247"/>
      <c r="UDK39" s="248"/>
      <c r="UDL39" s="249"/>
      <c r="UDM39" s="250"/>
      <c r="UDN39" s="251"/>
      <c r="UDO39" s="257"/>
      <c r="UDP39" s="246"/>
      <c r="UDQ39" s="247"/>
      <c r="UDR39" s="248"/>
      <c r="UDS39" s="249"/>
      <c r="UDT39" s="250"/>
      <c r="UDU39" s="251"/>
      <c r="UDV39" s="257"/>
      <c r="UDW39" s="246"/>
      <c r="UDX39" s="247"/>
      <c r="UDY39" s="248"/>
      <c r="UDZ39" s="249"/>
      <c r="UEA39" s="250"/>
      <c r="UEB39" s="251"/>
      <c r="UEC39" s="257"/>
      <c r="UED39" s="246"/>
      <c r="UEE39" s="247"/>
      <c r="UEF39" s="248"/>
      <c r="UEG39" s="249"/>
      <c r="UEH39" s="250"/>
      <c r="UEI39" s="251"/>
      <c r="UEJ39" s="257"/>
      <c r="UEK39" s="246"/>
      <c r="UEL39" s="247"/>
      <c r="UEM39" s="248"/>
      <c r="UEN39" s="249"/>
      <c r="UEO39" s="250"/>
      <c r="UEP39" s="251"/>
      <c r="UEQ39" s="257"/>
      <c r="UER39" s="246"/>
      <c r="UES39" s="247"/>
      <c r="UET39" s="248"/>
      <c r="UEU39" s="249"/>
      <c r="UEV39" s="250"/>
      <c r="UEW39" s="251"/>
      <c r="UEX39" s="257"/>
      <c r="UEY39" s="246"/>
      <c r="UEZ39" s="247"/>
      <c r="UFA39" s="248"/>
      <c r="UFB39" s="249"/>
      <c r="UFC39" s="250"/>
      <c r="UFD39" s="251"/>
      <c r="UFE39" s="257"/>
      <c r="UFF39" s="246"/>
      <c r="UFG39" s="247"/>
      <c r="UFH39" s="248"/>
      <c r="UFI39" s="249"/>
      <c r="UFJ39" s="250"/>
      <c r="UFK39" s="251"/>
      <c r="UFL39" s="257"/>
      <c r="UFM39" s="246"/>
      <c r="UFN39" s="247"/>
      <c r="UFO39" s="248"/>
      <c r="UFP39" s="249"/>
      <c r="UFQ39" s="250"/>
      <c r="UFR39" s="251"/>
      <c r="UFS39" s="257"/>
      <c r="UFT39" s="246"/>
      <c r="UFU39" s="247"/>
      <c r="UFV39" s="248"/>
      <c r="UFW39" s="249"/>
      <c r="UFX39" s="250"/>
      <c r="UFY39" s="251"/>
      <c r="UFZ39" s="257"/>
      <c r="UGA39" s="246"/>
      <c r="UGB39" s="247"/>
      <c r="UGC39" s="248"/>
      <c r="UGD39" s="249"/>
      <c r="UGE39" s="250"/>
      <c r="UGF39" s="251"/>
      <c r="UGG39" s="257"/>
      <c r="UGH39" s="246"/>
      <c r="UGI39" s="247"/>
      <c r="UGJ39" s="248"/>
      <c r="UGK39" s="249"/>
      <c r="UGL39" s="250"/>
      <c r="UGM39" s="251"/>
      <c r="UGN39" s="257"/>
      <c r="UGO39" s="246"/>
      <c r="UGP39" s="247"/>
      <c r="UGQ39" s="248"/>
      <c r="UGR39" s="249"/>
      <c r="UGS39" s="250"/>
      <c r="UGT39" s="251"/>
      <c r="UGU39" s="257"/>
      <c r="UGV39" s="246"/>
      <c r="UGW39" s="247"/>
      <c r="UGX39" s="248"/>
      <c r="UGY39" s="249"/>
      <c r="UGZ39" s="250"/>
      <c r="UHA39" s="251"/>
      <c r="UHB39" s="257"/>
      <c r="UHC39" s="246"/>
      <c r="UHD39" s="247"/>
      <c r="UHE39" s="248"/>
      <c r="UHF39" s="249"/>
      <c r="UHG39" s="250"/>
      <c r="UHH39" s="251"/>
      <c r="UHI39" s="257"/>
      <c r="UHJ39" s="246"/>
      <c r="UHK39" s="247"/>
      <c r="UHL39" s="248"/>
      <c r="UHM39" s="249"/>
      <c r="UHN39" s="250"/>
      <c r="UHO39" s="251"/>
      <c r="UHP39" s="257"/>
      <c r="UHQ39" s="246"/>
      <c r="UHR39" s="247"/>
      <c r="UHS39" s="248"/>
      <c r="UHT39" s="249"/>
      <c r="UHU39" s="250"/>
      <c r="UHV39" s="251"/>
      <c r="UHW39" s="257"/>
      <c r="UHX39" s="246"/>
      <c r="UHY39" s="247"/>
      <c r="UHZ39" s="248"/>
      <c r="UIA39" s="249"/>
      <c r="UIB39" s="250"/>
      <c r="UIC39" s="251"/>
      <c r="UID39" s="257"/>
      <c r="UIE39" s="246"/>
      <c r="UIF39" s="247"/>
      <c r="UIG39" s="248"/>
      <c r="UIH39" s="249"/>
      <c r="UII39" s="250"/>
      <c r="UIJ39" s="251"/>
      <c r="UIK39" s="257"/>
      <c r="UIL39" s="246"/>
      <c r="UIM39" s="247"/>
      <c r="UIN39" s="248"/>
      <c r="UIO39" s="249"/>
      <c r="UIP39" s="250"/>
      <c r="UIQ39" s="251"/>
      <c r="UIR39" s="257"/>
      <c r="UIS39" s="246"/>
      <c r="UIT39" s="247"/>
      <c r="UIU39" s="248"/>
      <c r="UIV39" s="249"/>
      <c r="UIW39" s="250"/>
      <c r="UIX39" s="251"/>
      <c r="UIY39" s="257"/>
      <c r="UIZ39" s="246"/>
      <c r="UJA39" s="247"/>
      <c r="UJB39" s="248"/>
      <c r="UJC39" s="249"/>
      <c r="UJD39" s="250"/>
      <c r="UJE39" s="251"/>
      <c r="UJF39" s="257"/>
      <c r="UJG39" s="246"/>
      <c r="UJH39" s="247"/>
      <c r="UJI39" s="248"/>
      <c r="UJJ39" s="249"/>
      <c r="UJK39" s="250"/>
      <c r="UJL39" s="251"/>
      <c r="UJM39" s="257"/>
      <c r="UJN39" s="246"/>
      <c r="UJO39" s="247"/>
      <c r="UJP39" s="248"/>
      <c r="UJQ39" s="249"/>
      <c r="UJR39" s="250"/>
      <c r="UJS39" s="251"/>
      <c r="UJT39" s="257"/>
      <c r="UJU39" s="246"/>
      <c r="UJV39" s="247"/>
      <c r="UJW39" s="248"/>
      <c r="UJX39" s="249"/>
      <c r="UJY39" s="250"/>
      <c r="UJZ39" s="251"/>
      <c r="UKA39" s="257"/>
      <c r="UKB39" s="246"/>
      <c r="UKC39" s="247"/>
      <c r="UKD39" s="248"/>
      <c r="UKE39" s="249"/>
      <c r="UKF39" s="250"/>
      <c r="UKG39" s="251"/>
      <c r="UKH39" s="257"/>
      <c r="UKI39" s="246"/>
      <c r="UKJ39" s="247"/>
      <c r="UKK39" s="248"/>
      <c r="UKL39" s="249"/>
      <c r="UKM39" s="250"/>
      <c r="UKN39" s="251"/>
      <c r="UKO39" s="257"/>
      <c r="UKP39" s="246"/>
      <c r="UKQ39" s="247"/>
      <c r="UKR39" s="248"/>
      <c r="UKS39" s="249"/>
      <c r="UKT39" s="250"/>
      <c r="UKU39" s="251"/>
      <c r="UKV39" s="257"/>
      <c r="UKW39" s="246"/>
      <c r="UKX39" s="247"/>
      <c r="UKY39" s="248"/>
      <c r="UKZ39" s="249"/>
      <c r="ULA39" s="250"/>
      <c r="ULB39" s="251"/>
      <c r="ULC39" s="257"/>
      <c r="ULD39" s="246"/>
      <c r="ULE39" s="247"/>
      <c r="ULF39" s="248"/>
      <c r="ULG39" s="249"/>
      <c r="ULH39" s="250"/>
      <c r="ULI39" s="251"/>
      <c r="ULJ39" s="257"/>
      <c r="ULK39" s="246"/>
      <c r="ULL39" s="247"/>
      <c r="ULM39" s="248"/>
      <c r="ULN39" s="249"/>
      <c r="ULO39" s="250"/>
      <c r="ULP39" s="251"/>
      <c r="ULQ39" s="257"/>
      <c r="ULR39" s="246"/>
      <c r="ULS39" s="247"/>
      <c r="ULT39" s="248"/>
      <c r="ULU39" s="249"/>
      <c r="ULV39" s="250"/>
      <c r="ULW39" s="251"/>
      <c r="ULX39" s="257"/>
      <c r="ULY39" s="246"/>
      <c r="ULZ39" s="247"/>
      <c r="UMA39" s="248"/>
      <c r="UMB39" s="249"/>
      <c r="UMC39" s="250"/>
      <c r="UMD39" s="251"/>
      <c r="UME39" s="257"/>
      <c r="UMF39" s="246"/>
      <c r="UMG39" s="247"/>
      <c r="UMH39" s="248"/>
      <c r="UMI39" s="249"/>
      <c r="UMJ39" s="250"/>
      <c r="UMK39" s="251"/>
      <c r="UML39" s="257"/>
      <c r="UMM39" s="246"/>
      <c r="UMN39" s="247"/>
      <c r="UMO39" s="248"/>
      <c r="UMP39" s="249"/>
      <c r="UMQ39" s="250"/>
      <c r="UMR39" s="251"/>
      <c r="UMS39" s="257"/>
      <c r="UMT39" s="246"/>
      <c r="UMU39" s="247"/>
      <c r="UMV39" s="248"/>
      <c r="UMW39" s="249"/>
      <c r="UMX39" s="250"/>
      <c r="UMY39" s="251"/>
      <c r="UMZ39" s="257"/>
      <c r="UNA39" s="246"/>
      <c r="UNB39" s="247"/>
      <c r="UNC39" s="248"/>
      <c r="UND39" s="249"/>
      <c r="UNE39" s="250"/>
      <c r="UNF39" s="251"/>
      <c r="UNG39" s="257"/>
      <c r="UNH39" s="246"/>
      <c r="UNI39" s="247"/>
      <c r="UNJ39" s="248"/>
      <c r="UNK39" s="249"/>
      <c r="UNL39" s="250"/>
      <c r="UNM39" s="251"/>
      <c r="UNN39" s="257"/>
      <c r="UNO39" s="246"/>
      <c r="UNP39" s="247"/>
      <c r="UNQ39" s="248"/>
      <c r="UNR39" s="249"/>
      <c r="UNS39" s="250"/>
      <c r="UNT39" s="251"/>
      <c r="UNU39" s="257"/>
      <c r="UNV39" s="246"/>
      <c r="UNW39" s="247"/>
      <c r="UNX39" s="248"/>
      <c r="UNY39" s="249"/>
      <c r="UNZ39" s="250"/>
      <c r="UOA39" s="251"/>
      <c r="UOB39" s="257"/>
      <c r="UOC39" s="246"/>
      <c r="UOD39" s="247"/>
      <c r="UOE39" s="248"/>
      <c r="UOF39" s="249"/>
      <c r="UOG39" s="250"/>
      <c r="UOH39" s="251"/>
      <c r="UOI39" s="257"/>
      <c r="UOJ39" s="246"/>
      <c r="UOK39" s="247"/>
      <c r="UOL39" s="248"/>
      <c r="UOM39" s="249"/>
      <c r="UON39" s="250"/>
      <c r="UOO39" s="251"/>
      <c r="UOP39" s="257"/>
      <c r="UOQ39" s="246"/>
      <c r="UOR39" s="247"/>
      <c r="UOS39" s="248"/>
      <c r="UOT39" s="249"/>
      <c r="UOU39" s="250"/>
      <c r="UOV39" s="251"/>
      <c r="UOW39" s="257"/>
      <c r="UOX39" s="246"/>
      <c r="UOY39" s="247"/>
      <c r="UOZ39" s="248"/>
      <c r="UPA39" s="249"/>
      <c r="UPB39" s="250"/>
      <c r="UPC39" s="251"/>
      <c r="UPD39" s="257"/>
      <c r="UPE39" s="246"/>
      <c r="UPF39" s="247"/>
      <c r="UPG39" s="248"/>
      <c r="UPH39" s="249"/>
      <c r="UPI39" s="250"/>
      <c r="UPJ39" s="251"/>
      <c r="UPK39" s="257"/>
      <c r="UPL39" s="246"/>
      <c r="UPM39" s="247"/>
      <c r="UPN39" s="248"/>
      <c r="UPO39" s="249"/>
      <c r="UPP39" s="250"/>
      <c r="UPQ39" s="251"/>
      <c r="UPR39" s="257"/>
      <c r="UPS39" s="246"/>
      <c r="UPT39" s="247"/>
      <c r="UPU39" s="248"/>
      <c r="UPV39" s="249"/>
      <c r="UPW39" s="250"/>
      <c r="UPX39" s="251"/>
      <c r="UPY39" s="257"/>
      <c r="UPZ39" s="246"/>
      <c r="UQA39" s="247"/>
      <c r="UQB39" s="248"/>
      <c r="UQC39" s="249"/>
      <c r="UQD39" s="250"/>
      <c r="UQE39" s="251"/>
      <c r="UQF39" s="257"/>
      <c r="UQG39" s="246"/>
      <c r="UQH39" s="247"/>
      <c r="UQI39" s="248"/>
      <c r="UQJ39" s="249"/>
      <c r="UQK39" s="250"/>
      <c r="UQL39" s="251"/>
      <c r="UQM39" s="257"/>
      <c r="UQN39" s="246"/>
      <c r="UQO39" s="247"/>
      <c r="UQP39" s="248"/>
      <c r="UQQ39" s="249"/>
      <c r="UQR39" s="250"/>
      <c r="UQS39" s="251"/>
      <c r="UQT39" s="257"/>
      <c r="UQU39" s="246"/>
      <c r="UQV39" s="247"/>
      <c r="UQW39" s="248"/>
      <c r="UQX39" s="249"/>
      <c r="UQY39" s="250"/>
      <c r="UQZ39" s="251"/>
      <c r="URA39" s="257"/>
      <c r="URB39" s="246"/>
      <c r="URC39" s="247"/>
      <c r="URD39" s="248"/>
      <c r="URE39" s="249"/>
      <c r="URF39" s="250"/>
      <c r="URG39" s="251"/>
      <c r="URH39" s="257"/>
      <c r="URI39" s="246"/>
      <c r="URJ39" s="247"/>
      <c r="URK39" s="248"/>
      <c r="URL39" s="249"/>
      <c r="URM39" s="250"/>
      <c r="URN39" s="251"/>
      <c r="URO39" s="257"/>
      <c r="URP39" s="246"/>
      <c r="URQ39" s="247"/>
      <c r="URR39" s="248"/>
      <c r="URS39" s="249"/>
      <c r="URT39" s="250"/>
      <c r="URU39" s="251"/>
      <c r="URV39" s="257"/>
      <c r="URW39" s="246"/>
      <c r="URX39" s="247"/>
      <c r="URY39" s="248"/>
      <c r="URZ39" s="249"/>
      <c r="USA39" s="250"/>
      <c r="USB39" s="251"/>
      <c r="USC39" s="257"/>
      <c r="USD39" s="246"/>
      <c r="USE39" s="247"/>
      <c r="USF39" s="248"/>
      <c r="USG39" s="249"/>
      <c r="USH39" s="250"/>
      <c r="USI39" s="251"/>
      <c r="USJ39" s="257"/>
      <c r="USK39" s="246"/>
      <c r="USL39" s="247"/>
      <c r="USM39" s="248"/>
      <c r="USN39" s="249"/>
      <c r="USO39" s="250"/>
      <c r="USP39" s="251"/>
      <c r="USQ39" s="257"/>
      <c r="USR39" s="246"/>
      <c r="USS39" s="247"/>
      <c r="UST39" s="248"/>
      <c r="USU39" s="249"/>
      <c r="USV39" s="250"/>
      <c r="USW39" s="251"/>
      <c r="USX39" s="257"/>
      <c r="USY39" s="246"/>
      <c r="USZ39" s="247"/>
      <c r="UTA39" s="248"/>
      <c r="UTB39" s="249"/>
      <c r="UTC39" s="250"/>
      <c r="UTD39" s="251"/>
      <c r="UTE39" s="257"/>
      <c r="UTF39" s="246"/>
      <c r="UTG39" s="247"/>
      <c r="UTH39" s="248"/>
      <c r="UTI39" s="249"/>
      <c r="UTJ39" s="250"/>
      <c r="UTK39" s="251"/>
      <c r="UTL39" s="257"/>
      <c r="UTM39" s="246"/>
      <c r="UTN39" s="247"/>
      <c r="UTO39" s="248"/>
      <c r="UTP39" s="249"/>
      <c r="UTQ39" s="250"/>
      <c r="UTR39" s="251"/>
      <c r="UTS39" s="257"/>
      <c r="UTT39" s="246"/>
      <c r="UTU39" s="247"/>
      <c r="UTV39" s="248"/>
      <c r="UTW39" s="249"/>
      <c r="UTX39" s="250"/>
      <c r="UTY39" s="251"/>
      <c r="UTZ39" s="257"/>
      <c r="UUA39" s="246"/>
      <c r="UUB39" s="247"/>
      <c r="UUC39" s="248"/>
      <c r="UUD39" s="249"/>
      <c r="UUE39" s="250"/>
      <c r="UUF39" s="251"/>
      <c r="UUG39" s="257"/>
      <c r="UUH39" s="246"/>
      <c r="UUI39" s="247"/>
      <c r="UUJ39" s="248"/>
      <c r="UUK39" s="249"/>
      <c r="UUL39" s="250"/>
      <c r="UUM39" s="251"/>
      <c r="UUN39" s="257"/>
      <c r="UUO39" s="246"/>
      <c r="UUP39" s="247"/>
      <c r="UUQ39" s="248"/>
      <c r="UUR39" s="249"/>
      <c r="UUS39" s="250"/>
      <c r="UUT39" s="251"/>
      <c r="UUU39" s="257"/>
      <c r="UUV39" s="246"/>
      <c r="UUW39" s="247"/>
      <c r="UUX39" s="248"/>
      <c r="UUY39" s="249"/>
      <c r="UUZ39" s="250"/>
      <c r="UVA39" s="251"/>
      <c r="UVB39" s="257"/>
      <c r="UVC39" s="246"/>
      <c r="UVD39" s="247"/>
      <c r="UVE39" s="248"/>
      <c r="UVF39" s="249"/>
      <c r="UVG39" s="250"/>
      <c r="UVH39" s="251"/>
      <c r="UVI39" s="257"/>
      <c r="UVJ39" s="246"/>
      <c r="UVK39" s="247"/>
      <c r="UVL39" s="248"/>
      <c r="UVM39" s="249"/>
      <c r="UVN39" s="250"/>
      <c r="UVO39" s="251"/>
      <c r="UVP39" s="257"/>
      <c r="UVQ39" s="246"/>
      <c r="UVR39" s="247"/>
      <c r="UVS39" s="248"/>
      <c r="UVT39" s="249"/>
      <c r="UVU39" s="250"/>
      <c r="UVV39" s="251"/>
      <c r="UVW39" s="257"/>
      <c r="UVX39" s="246"/>
      <c r="UVY39" s="247"/>
      <c r="UVZ39" s="248"/>
      <c r="UWA39" s="249"/>
      <c r="UWB39" s="250"/>
      <c r="UWC39" s="251"/>
      <c r="UWD39" s="257"/>
      <c r="UWE39" s="246"/>
      <c r="UWF39" s="247"/>
      <c r="UWG39" s="248"/>
      <c r="UWH39" s="249"/>
      <c r="UWI39" s="250"/>
      <c r="UWJ39" s="251"/>
      <c r="UWK39" s="257"/>
      <c r="UWL39" s="246"/>
      <c r="UWM39" s="247"/>
      <c r="UWN39" s="248"/>
      <c r="UWO39" s="249"/>
      <c r="UWP39" s="250"/>
      <c r="UWQ39" s="251"/>
      <c r="UWR39" s="257"/>
      <c r="UWS39" s="246"/>
      <c r="UWT39" s="247"/>
      <c r="UWU39" s="248"/>
      <c r="UWV39" s="249"/>
      <c r="UWW39" s="250"/>
      <c r="UWX39" s="251"/>
      <c r="UWY39" s="257"/>
      <c r="UWZ39" s="246"/>
      <c r="UXA39" s="247"/>
      <c r="UXB39" s="248"/>
      <c r="UXC39" s="249"/>
      <c r="UXD39" s="250"/>
      <c r="UXE39" s="251"/>
      <c r="UXF39" s="257"/>
      <c r="UXG39" s="246"/>
      <c r="UXH39" s="247"/>
      <c r="UXI39" s="248"/>
      <c r="UXJ39" s="249"/>
      <c r="UXK39" s="250"/>
      <c r="UXL39" s="251"/>
      <c r="UXM39" s="257"/>
      <c r="UXN39" s="246"/>
      <c r="UXO39" s="247"/>
      <c r="UXP39" s="248"/>
      <c r="UXQ39" s="249"/>
      <c r="UXR39" s="250"/>
      <c r="UXS39" s="251"/>
      <c r="UXT39" s="257"/>
      <c r="UXU39" s="246"/>
      <c r="UXV39" s="247"/>
      <c r="UXW39" s="248"/>
      <c r="UXX39" s="249"/>
      <c r="UXY39" s="250"/>
      <c r="UXZ39" s="251"/>
      <c r="UYA39" s="257"/>
      <c r="UYB39" s="246"/>
      <c r="UYC39" s="247"/>
      <c r="UYD39" s="248"/>
      <c r="UYE39" s="249"/>
      <c r="UYF39" s="250"/>
      <c r="UYG39" s="251"/>
      <c r="UYH39" s="257"/>
      <c r="UYI39" s="246"/>
      <c r="UYJ39" s="247"/>
      <c r="UYK39" s="248"/>
      <c r="UYL39" s="249"/>
      <c r="UYM39" s="250"/>
      <c r="UYN39" s="251"/>
      <c r="UYO39" s="257"/>
      <c r="UYP39" s="246"/>
      <c r="UYQ39" s="247"/>
      <c r="UYR39" s="248"/>
      <c r="UYS39" s="249"/>
      <c r="UYT39" s="250"/>
      <c r="UYU39" s="251"/>
      <c r="UYV39" s="257"/>
      <c r="UYW39" s="246"/>
      <c r="UYX39" s="247"/>
      <c r="UYY39" s="248"/>
      <c r="UYZ39" s="249"/>
      <c r="UZA39" s="250"/>
      <c r="UZB39" s="251"/>
      <c r="UZC39" s="257"/>
      <c r="UZD39" s="246"/>
      <c r="UZE39" s="247"/>
      <c r="UZF39" s="248"/>
      <c r="UZG39" s="249"/>
      <c r="UZH39" s="250"/>
      <c r="UZI39" s="251"/>
      <c r="UZJ39" s="257"/>
      <c r="UZK39" s="246"/>
      <c r="UZL39" s="247"/>
      <c r="UZM39" s="248"/>
      <c r="UZN39" s="249"/>
      <c r="UZO39" s="250"/>
      <c r="UZP39" s="251"/>
      <c r="UZQ39" s="257"/>
      <c r="UZR39" s="246"/>
      <c r="UZS39" s="247"/>
      <c r="UZT39" s="248"/>
      <c r="UZU39" s="249"/>
      <c r="UZV39" s="250"/>
      <c r="UZW39" s="251"/>
      <c r="UZX39" s="257"/>
      <c r="UZY39" s="246"/>
      <c r="UZZ39" s="247"/>
      <c r="VAA39" s="248"/>
      <c r="VAB39" s="249"/>
      <c r="VAC39" s="250"/>
      <c r="VAD39" s="251"/>
      <c r="VAE39" s="257"/>
      <c r="VAF39" s="246"/>
      <c r="VAG39" s="247"/>
      <c r="VAH39" s="248"/>
      <c r="VAI39" s="249"/>
      <c r="VAJ39" s="250"/>
      <c r="VAK39" s="251"/>
      <c r="VAL39" s="257"/>
      <c r="VAM39" s="246"/>
      <c r="VAN39" s="247"/>
      <c r="VAO39" s="248"/>
      <c r="VAP39" s="249"/>
      <c r="VAQ39" s="250"/>
      <c r="VAR39" s="251"/>
      <c r="VAS39" s="257"/>
      <c r="VAT39" s="246"/>
      <c r="VAU39" s="247"/>
      <c r="VAV39" s="248"/>
      <c r="VAW39" s="249"/>
      <c r="VAX39" s="250"/>
      <c r="VAY39" s="251"/>
      <c r="VAZ39" s="257"/>
      <c r="VBA39" s="246"/>
      <c r="VBB39" s="247"/>
      <c r="VBC39" s="248"/>
      <c r="VBD39" s="249"/>
      <c r="VBE39" s="250"/>
      <c r="VBF39" s="251"/>
      <c r="VBG39" s="257"/>
      <c r="VBH39" s="246"/>
      <c r="VBI39" s="247"/>
      <c r="VBJ39" s="248"/>
      <c r="VBK39" s="249"/>
      <c r="VBL39" s="250"/>
      <c r="VBM39" s="251"/>
      <c r="VBN39" s="257"/>
      <c r="VBO39" s="246"/>
      <c r="VBP39" s="247"/>
      <c r="VBQ39" s="248"/>
      <c r="VBR39" s="249"/>
      <c r="VBS39" s="250"/>
      <c r="VBT39" s="251"/>
      <c r="VBU39" s="257"/>
      <c r="VBV39" s="246"/>
      <c r="VBW39" s="247"/>
      <c r="VBX39" s="248"/>
      <c r="VBY39" s="249"/>
      <c r="VBZ39" s="250"/>
      <c r="VCA39" s="251"/>
      <c r="VCB39" s="257"/>
      <c r="VCC39" s="246"/>
      <c r="VCD39" s="247"/>
      <c r="VCE39" s="248"/>
      <c r="VCF39" s="249"/>
      <c r="VCG39" s="250"/>
      <c r="VCH39" s="251"/>
      <c r="VCI39" s="257"/>
      <c r="VCJ39" s="246"/>
      <c r="VCK39" s="247"/>
      <c r="VCL39" s="248"/>
      <c r="VCM39" s="249"/>
      <c r="VCN39" s="250"/>
      <c r="VCO39" s="251"/>
      <c r="VCP39" s="257"/>
      <c r="VCQ39" s="246"/>
      <c r="VCR39" s="247"/>
      <c r="VCS39" s="248"/>
      <c r="VCT39" s="249"/>
      <c r="VCU39" s="250"/>
      <c r="VCV39" s="251"/>
      <c r="VCW39" s="257"/>
      <c r="VCX39" s="246"/>
      <c r="VCY39" s="247"/>
      <c r="VCZ39" s="248"/>
      <c r="VDA39" s="249"/>
      <c r="VDB39" s="250"/>
      <c r="VDC39" s="251"/>
      <c r="VDD39" s="257"/>
      <c r="VDE39" s="246"/>
      <c r="VDF39" s="247"/>
      <c r="VDG39" s="248"/>
      <c r="VDH39" s="249"/>
      <c r="VDI39" s="250"/>
      <c r="VDJ39" s="251"/>
      <c r="VDK39" s="257"/>
      <c r="VDL39" s="246"/>
      <c r="VDM39" s="247"/>
      <c r="VDN39" s="248"/>
      <c r="VDO39" s="249"/>
      <c r="VDP39" s="250"/>
      <c r="VDQ39" s="251"/>
      <c r="VDR39" s="257"/>
      <c r="VDS39" s="246"/>
      <c r="VDT39" s="247"/>
      <c r="VDU39" s="248"/>
      <c r="VDV39" s="249"/>
      <c r="VDW39" s="250"/>
      <c r="VDX39" s="251"/>
      <c r="VDY39" s="257"/>
      <c r="VDZ39" s="246"/>
      <c r="VEA39" s="247"/>
      <c r="VEB39" s="248"/>
      <c r="VEC39" s="249"/>
      <c r="VED39" s="250"/>
      <c r="VEE39" s="251"/>
      <c r="VEF39" s="257"/>
      <c r="VEG39" s="246"/>
      <c r="VEH39" s="247"/>
      <c r="VEI39" s="248"/>
      <c r="VEJ39" s="249"/>
      <c r="VEK39" s="250"/>
      <c r="VEL39" s="251"/>
      <c r="VEM39" s="257"/>
      <c r="VEN39" s="246"/>
      <c r="VEO39" s="247"/>
      <c r="VEP39" s="248"/>
      <c r="VEQ39" s="249"/>
      <c r="VER39" s="250"/>
      <c r="VES39" s="251"/>
      <c r="VET39" s="257"/>
      <c r="VEU39" s="246"/>
      <c r="VEV39" s="247"/>
      <c r="VEW39" s="248"/>
      <c r="VEX39" s="249"/>
      <c r="VEY39" s="250"/>
      <c r="VEZ39" s="251"/>
      <c r="VFA39" s="257"/>
      <c r="VFB39" s="246"/>
      <c r="VFC39" s="247"/>
      <c r="VFD39" s="248"/>
      <c r="VFE39" s="249"/>
      <c r="VFF39" s="250"/>
      <c r="VFG39" s="251"/>
      <c r="VFH39" s="257"/>
      <c r="VFI39" s="246"/>
      <c r="VFJ39" s="247"/>
      <c r="VFK39" s="248"/>
      <c r="VFL39" s="249"/>
      <c r="VFM39" s="250"/>
      <c r="VFN39" s="251"/>
      <c r="VFO39" s="257"/>
      <c r="VFP39" s="246"/>
      <c r="VFQ39" s="247"/>
      <c r="VFR39" s="248"/>
      <c r="VFS39" s="249"/>
      <c r="VFT39" s="250"/>
      <c r="VFU39" s="251"/>
      <c r="VFV39" s="257"/>
      <c r="VFW39" s="246"/>
      <c r="VFX39" s="247"/>
      <c r="VFY39" s="248"/>
      <c r="VFZ39" s="249"/>
      <c r="VGA39" s="250"/>
      <c r="VGB39" s="251"/>
      <c r="VGC39" s="257"/>
      <c r="VGD39" s="246"/>
      <c r="VGE39" s="247"/>
      <c r="VGF39" s="248"/>
      <c r="VGG39" s="249"/>
      <c r="VGH39" s="250"/>
      <c r="VGI39" s="251"/>
      <c r="VGJ39" s="257"/>
      <c r="VGK39" s="246"/>
      <c r="VGL39" s="247"/>
      <c r="VGM39" s="248"/>
      <c r="VGN39" s="249"/>
      <c r="VGO39" s="250"/>
      <c r="VGP39" s="251"/>
      <c r="VGQ39" s="257"/>
      <c r="VGR39" s="246"/>
      <c r="VGS39" s="247"/>
      <c r="VGT39" s="248"/>
      <c r="VGU39" s="249"/>
      <c r="VGV39" s="250"/>
      <c r="VGW39" s="251"/>
      <c r="VGX39" s="257"/>
      <c r="VGY39" s="246"/>
      <c r="VGZ39" s="247"/>
      <c r="VHA39" s="248"/>
      <c r="VHB39" s="249"/>
      <c r="VHC39" s="250"/>
      <c r="VHD39" s="251"/>
      <c r="VHE39" s="257"/>
      <c r="VHF39" s="246"/>
      <c r="VHG39" s="247"/>
      <c r="VHH39" s="248"/>
      <c r="VHI39" s="249"/>
      <c r="VHJ39" s="250"/>
      <c r="VHK39" s="251"/>
      <c r="VHL39" s="257"/>
      <c r="VHM39" s="246"/>
      <c r="VHN39" s="247"/>
      <c r="VHO39" s="248"/>
      <c r="VHP39" s="249"/>
      <c r="VHQ39" s="250"/>
      <c r="VHR39" s="251"/>
      <c r="VHS39" s="257"/>
      <c r="VHT39" s="246"/>
      <c r="VHU39" s="247"/>
      <c r="VHV39" s="248"/>
      <c r="VHW39" s="249"/>
      <c r="VHX39" s="250"/>
      <c r="VHY39" s="251"/>
      <c r="VHZ39" s="257"/>
      <c r="VIA39" s="246"/>
      <c r="VIB39" s="247"/>
      <c r="VIC39" s="248"/>
      <c r="VID39" s="249"/>
      <c r="VIE39" s="250"/>
      <c r="VIF39" s="251"/>
      <c r="VIG39" s="257"/>
      <c r="VIH39" s="246"/>
      <c r="VII39" s="247"/>
      <c r="VIJ39" s="248"/>
      <c r="VIK39" s="249"/>
      <c r="VIL39" s="250"/>
      <c r="VIM39" s="251"/>
      <c r="VIN39" s="257"/>
      <c r="VIO39" s="246"/>
      <c r="VIP39" s="247"/>
      <c r="VIQ39" s="248"/>
      <c r="VIR39" s="249"/>
      <c r="VIS39" s="250"/>
      <c r="VIT39" s="251"/>
      <c r="VIU39" s="257"/>
      <c r="VIV39" s="246"/>
      <c r="VIW39" s="247"/>
      <c r="VIX39" s="248"/>
      <c r="VIY39" s="249"/>
      <c r="VIZ39" s="250"/>
      <c r="VJA39" s="251"/>
      <c r="VJB39" s="257"/>
      <c r="VJC39" s="246"/>
      <c r="VJD39" s="247"/>
      <c r="VJE39" s="248"/>
      <c r="VJF39" s="249"/>
      <c r="VJG39" s="250"/>
      <c r="VJH39" s="251"/>
      <c r="VJI39" s="257"/>
      <c r="VJJ39" s="246"/>
      <c r="VJK39" s="247"/>
      <c r="VJL39" s="248"/>
      <c r="VJM39" s="249"/>
      <c r="VJN39" s="250"/>
      <c r="VJO39" s="251"/>
      <c r="VJP39" s="257"/>
      <c r="VJQ39" s="246"/>
      <c r="VJR39" s="247"/>
      <c r="VJS39" s="248"/>
      <c r="VJT39" s="249"/>
      <c r="VJU39" s="250"/>
      <c r="VJV39" s="251"/>
      <c r="VJW39" s="257"/>
      <c r="VJX39" s="246"/>
      <c r="VJY39" s="247"/>
      <c r="VJZ39" s="248"/>
      <c r="VKA39" s="249"/>
      <c r="VKB39" s="250"/>
      <c r="VKC39" s="251"/>
      <c r="VKD39" s="257"/>
      <c r="VKE39" s="246"/>
      <c r="VKF39" s="247"/>
      <c r="VKG39" s="248"/>
      <c r="VKH39" s="249"/>
      <c r="VKI39" s="250"/>
      <c r="VKJ39" s="251"/>
      <c r="VKK39" s="257"/>
      <c r="VKL39" s="246"/>
      <c r="VKM39" s="247"/>
      <c r="VKN39" s="248"/>
      <c r="VKO39" s="249"/>
      <c r="VKP39" s="250"/>
      <c r="VKQ39" s="251"/>
      <c r="VKR39" s="257"/>
      <c r="VKS39" s="246"/>
      <c r="VKT39" s="247"/>
      <c r="VKU39" s="248"/>
      <c r="VKV39" s="249"/>
      <c r="VKW39" s="250"/>
      <c r="VKX39" s="251"/>
      <c r="VKY39" s="257"/>
      <c r="VKZ39" s="246"/>
      <c r="VLA39" s="247"/>
      <c r="VLB39" s="248"/>
      <c r="VLC39" s="249"/>
      <c r="VLD39" s="250"/>
      <c r="VLE39" s="251"/>
      <c r="VLF39" s="257"/>
      <c r="VLG39" s="246"/>
      <c r="VLH39" s="247"/>
      <c r="VLI39" s="248"/>
      <c r="VLJ39" s="249"/>
      <c r="VLK39" s="250"/>
      <c r="VLL39" s="251"/>
      <c r="VLM39" s="257"/>
      <c r="VLN39" s="246"/>
      <c r="VLO39" s="247"/>
      <c r="VLP39" s="248"/>
      <c r="VLQ39" s="249"/>
      <c r="VLR39" s="250"/>
      <c r="VLS39" s="251"/>
      <c r="VLT39" s="257"/>
      <c r="VLU39" s="246"/>
      <c r="VLV39" s="247"/>
      <c r="VLW39" s="248"/>
      <c r="VLX39" s="249"/>
      <c r="VLY39" s="250"/>
      <c r="VLZ39" s="251"/>
      <c r="VMA39" s="257"/>
      <c r="VMB39" s="246"/>
      <c r="VMC39" s="247"/>
      <c r="VMD39" s="248"/>
      <c r="VME39" s="249"/>
      <c r="VMF39" s="250"/>
      <c r="VMG39" s="251"/>
      <c r="VMH39" s="257"/>
      <c r="VMI39" s="246"/>
      <c r="VMJ39" s="247"/>
      <c r="VMK39" s="248"/>
      <c r="VML39" s="249"/>
      <c r="VMM39" s="250"/>
      <c r="VMN39" s="251"/>
      <c r="VMO39" s="257"/>
      <c r="VMP39" s="246"/>
      <c r="VMQ39" s="247"/>
      <c r="VMR39" s="248"/>
      <c r="VMS39" s="249"/>
      <c r="VMT39" s="250"/>
      <c r="VMU39" s="251"/>
      <c r="VMV39" s="257"/>
      <c r="VMW39" s="246"/>
      <c r="VMX39" s="247"/>
      <c r="VMY39" s="248"/>
      <c r="VMZ39" s="249"/>
      <c r="VNA39" s="250"/>
      <c r="VNB39" s="251"/>
      <c r="VNC39" s="257"/>
      <c r="VND39" s="246"/>
      <c r="VNE39" s="247"/>
      <c r="VNF39" s="248"/>
      <c r="VNG39" s="249"/>
      <c r="VNH39" s="250"/>
      <c r="VNI39" s="251"/>
      <c r="VNJ39" s="257"/>
      <c r="VNK39" s="246"/>
      <c r="VNL39" s="247"/>
      <c r="VNM39" s="248"/>
      <c r="VNN39" s="249"/>
      <c r="VNO39" s="250"/>
      <c r="VNP39" s="251"/>
      <c r="VNQ39" s="257"/>
      <c r="VNR39" s="246"/>
      <c r="VNS39" s="247"/>
      <c r="VNT39" s="248"/>
      <c r="VNU39" s="249"/>
      <c r="VNV39" s="250"/>
      <c r="VNW39" s="251"/>
      <c r="VNX39" s="257"/>
      <c r="VNY39" s="246"/>
      <c r="VNZ39" s="247"/>
      <c r="VOA39" s="248"/>
      <c r="VOB39" s="249"/>
      <c r="VOC39" s="250"/>
      <c r="VOD39" s="251"/>
      <c r="VOE39" s="257"/>
      <c r="VOF39" s="246"/>
      <c r="VOG39" s="247"/>
      <c r="VOH39" s="248"/>
      <c r="VOI39" s="249"/>
      <c r="VOJ39" s="250"/>
      <c r="VOK39" s="251"/>
      <c r="VOL39" s="257"/>
      <c r="VOM39" s="246"/>
      <c r="VON39" s="247"/>
      <c r="VOO39" s="248"/>
      <c r="VOP39" s="249"/>
      <c r="VOQ39" s="250"/>
      <c r="VOR39" s="251"/>
      <c r="VOS39" s="257"/>
      <c r="VOT39" s="246"/>
      <c r="VOU39" s="247"/>
      <c r="VOV39" s="248"/>
      <c r="VOW39" s="249"/>
      <c r="VOX39" s="250"/>
      <c r="VOY39" s="251"/>
      <c r="VOZ39" s="257"/>
      <c r="VPA39" s="246"/>
      <c r="VPB39" s="247"/>
      <c r="VPC39" s="248"/>
      <c r="VPD39" s="249"/>
      <c r="VPE39" s="250"/>
      <c r="VPF39" s="251"/>
      <c r="VPG39" s="257"/>
      <c r="VPH39" s="246"/>
      <c r="VPI39" s="247"/>
      <c r="VPJ39" s="248"/>
      <c r="VPK39" s="249"/>
      <c r="VPL39" s="250"/>
      <c r="VPM39" s="251"/>
      <c r="VPN39" s="257"/>
      <c r="VPO39" s="246"/>
      <c r="VPP39" s="247"/>
      <c r="VPQ39" s="248"/>
      <c r="VPR39" s="249"/>
      <c r="VPS39" s="250"/>
      <c r="VPT39" s="251"/>
      <c r="VPU39" s="257"/>
      <c r="VPV39" s="246"/>
      <c r="VPW39" s="247"/>
      <c r="VPX39" s="248"/>
      <c r="VPY39" s="249"/>
      <c r="VPZ39" s="250"/>
      <c r="VQA39" s="251"/>
      <c r="VQB39" s="257"/>
      <c r="VQC39" s="246"/>
      <c r="VQD39" s="247"/>
      <c r="VQE39" s="248"/>
      <c r="VQF39" s="249"/>
      <c r="VQG39" s="250"/>
      <c r="VQH39" s="251"/>
      <c r="VQI39" s="257"/>
      <c r="VQJ39" s="246"/>
      <c r="VQK39" s="247"/>
      <c r="VQL39" s="248"/>
      <c r="VQM39" s="249"/>
      <c r="VQN39" s="250"/>
      <c r="VQO39" s="251"/>
      <c r="VQP39" s="257"/>
      <c r="VQQ39" s="246"/>
      <c r="VQR39" s="247"/>
      <c r="VQS39" s="248"/>
      <c r="VQT39" s="249"/>
      <c r="VQU39" s="250"/>
      <c r="VQV39" s="251"/>
      <c r="VQW39" s="257"/>
      <c r="VQX39" s="246"/>
      <c r="VQY39" s="247"/>
      <c r="VQZ39" s="248"/>
      <c r="VRA39" s="249"/>
      <c r="VRB39" s="250"/>
      <c r="VRC39" s="251"/>
      <c r="VRD39" s="257"/>
      <c r="VRE39" s="246"/>
      <c r="VRF39" s="247"/>
      <c r="VRG39" s="248"/>
      <c r="VRH39" s="249"/>
      <c r="VRI39" s="250"/>
      <c r="VRJ39" s="251"/>
      <c r="VRK39" s="257"/>
      <c r="VRL39" s="246"/>
      <c r="VRM39" s="247"/>
      <c r="VRN39" s="248"/>
      <c r="VRO39" s="249"/>
      <c r="VRP39" s="250"/>
      <c r="VRQ39" s="251"/>
      <c r="VRR39" s="257"/>
      <c r="VRS39" s="246"/>
      <c r="VRT39" s="247"/>
      <c r="VRU39" s="248"/>
      <c r="VRV39" s="249"/>
      <c r="VRW39" s="250"/>
      <c r="VRX39" s="251"/>
      <c r="VRY39" s="257"/>
      <c r="VRZ39" s="246"/>
      <c r="VSA39" s="247"/>
      <c r="VSB39" s="248"/>
      <c r="VSC39" s="249"/>
      <c r="VSD39" s="250"/>
      <c r="VSE39" s="251"/>
      <c r="VSF39" s="257"/>
      <c r="VSG39" s="246"/>
      <c r="VSH39" s="247"/>
      <c r="VSI39" s="248"/>
      <c r="VSJ39" s="249"/>
      <c r="VSK39" s="250"/>
      <c r="VSL39" s="251"/>
      <c r="VSM39" s="257"/>
      <c r="VSN39" s="246"/>
      <c r="VSO39" s="247"/>
      <c r="VSP39" s="248"/>
      <c r="VSQ39" s="249"/>
      <c r="VSR39" s="250"/>
      <c r="VSS39" s="251"/>
      <c r="VST39" s="257"/>
      <c r="VSU39" s="246"/>
      <c r="VSV39" s="247"/>
      <c r="VSW39" s="248"/>
      <c r="VSX39" s="249"/>
      <c r="VSY39" s="250"/>
      <c r="VSZ39" s="251"/>
      <c r="VTA39" s="257"/>
      <c r="VTB39" s="246"/>
      <c r="VTC39" s="247"/>
      <c r="VTD39" s="248"/>
      <c r="VTE39" s="249"/>
      <c r="VTF39" s="250"/>
      <c r="VTG39" s="251"/>
      <c r="VTH39" s="257"/>
      <c r="VTI39" s="246"/>
      <c r="VTJ39" s="247"/>
      <c r="VTK39" s="248"/>
      <c r="VTL39" s="249"/>
      <c r="VTM39" s="250"/>
      <c r="VTN39" s="251"/>
      <c r="VTO39" s="257"/>
      <c r="VTP39" s="246"/>
      <c r="VTQ39" s="247"/>
      <c r="VTR39" s="248"/>
      <c r="VTS39" s="249"/>
      <c r="VTT39" s="250"/>
      <c r="VTU39" s="251"/>
      <c r="VTV39" s="257"/>
      <c r="VTW39" s="246"/>
      <c r="VTX39" s="247"/>
      <c r="VTY39" s="248"/>
      <c r="VTZ39" s="249"/>
      <c r="VUA39" s="250"/>
      <c r="VUB39" s="251"/>
      <c r="VUC39" s="257"/>
      <c r="VUD39" s="246"/>
      <c r="VUE39" s="247"/>
      <c r="VUF39" s="248"/>
      <c r="VUG39" s="249"/>
      <c r="VUH39" s="250"/>
      <c r="VUI39" s="251"/>
      <c r="VUJ39" s="257"/>
      <c r="VUK39" s="246"/>
      <c r="VUL39" s="247"/>
      <c r="VUM39" s="248"/>
      <c r="VUN39" s="249"/>
      <c r="VUO39" s="250"/>
      <c r="VUP39" s="251"/>
      <c r="VUQ39" s="257"/>
      <c r="VUR39" s="246"/>
      <c r="VUS39" s="247"/>
      <c r="VUT39" s="248"/>
      <c r="VUU39" s="249"/>
      <c r="VUV39" s="250"/>
      <c r="VUW39" s="251"/>
      <c r="VUX39" s="257"/>
      <c r="VUY39" s="246"/>
      <c r="VUZ39" s="247"/>
      <c r="VVA39" s="248"/>
      <c r="VVB39" s="249"/>
      <c r="VVC39" s="250"/>
      <c r="VVD39" s="251"/>
      <c r="VVE39" s="257"/>
      <c r="VVF39" s="246"/>
      <c r="VVG39" s="247"/>
      <c r="VVH39" s="248"/>
      <c r="VVI39" s="249"/>
      <c r="VVJ39" s="250"/>
      <c r="VVK39" s="251"/>
      <c r="VVL39" s="257"/>
      <c r="VVM39" s="246"/>
      <c r="VVN39" s="247"/>
      <c r="VVO39" s="248"/>
      <c r="VVP39" s="249"/>
      <c r="VVQ39" s="250"/>
      <c r="VVR39" s="251"/>
      <c r="VVS39" s="257"/>
      <c r="VVT39" s="246"/>
      <c r="VVU39" s="247"/>
      <c r="VVV39" s="248"/>
      <c r="VVW39" s="249"/>
      <c r="VVX39" s="250"/>
      <c r="VVY39" s="251"/>
      <c r="VVZ39" s="257"/>
      <c r="VWA39" s="246"/>
      <c r="VWB39" s="247"/>
      <c r="VWC39" s="248"/>
      <c r="VWD39" s="249"/>
      <c r="VWE39" s="250"/>
      <c r="VWF39" s="251"/>
      <c r="VWG39" s="257"/>
      <c r="VWH39" s="246"/>
      <c r="VWI39" s="247"/>
      <c r="VWJ39" s="248"/>
      <c r="VWK39" s="249"/>
      <c r="VWL39" s="250"/>
      <c r="VWM39" s="251"/>
      <c r="VWN39" s="257"/>
      <c r="VWO39" s="246"/>
      <c r="VWP39" s="247"/>
      <c r="VWQ39" s="248"/>
      <c r="VWR39" s="249"/>
      <c r="VWS39" s="250"/>
      <c r="VWT39" s="251"/>
      <c r="VWU39" s="257"/>
      <c r="VWV39" s="246"/>
      <c r="VWW39" s="247"/>
      <c r="VWX39" s="248"/>
      <c r="VWY39" s="249"/>
      <c r="VWZ39" s="250"/>
      <c r="VXA39" s="251"/>
      <c r="VXB39" s="257"/>
      <c r="VXC39" s="246"/>
      <c r="VXD39" s="247"/>
      <c r="VXE39" s="248"/>
      <c r="VXF39" s="249"/>
      <c r="VXG39" s="250"/>
      <c r="VXH39" s="251"/>
      <c r="VXI39" s="257"/>
      <c r="VXJ39" s="246"/>
      <c r="VXK39" s="247"/>
      <c r="VXL39" s="248"/>
      <c r="VXM39" s="249"/>
      <c r="VXN39" s="250"/>
      <c r="VXO39" s="251"/>
      <c r="VXP39" s="257"/>
      <c r="VXQ39" s="246"/>
      <c r="VXR39" s="247"/>
      <c r="VXS39" s="248"/>
      <c r="VXT39" s="249"/>
      <c r="VXU39" s="250"/>
      <c r="VXV39" s="251"/>
      <c r="VXW39" s="257"/>
      <c r="VXX39" s="246"/>
      <c r="VXY39" s="247"/>
      <c r="VXZ39" s="248"/>
      <c r="VYA39" s="249"/>
      <c r="VYB39" s="250"/>
      <c r="VYC39" s="251"/>
      <c r="VYD39" s="257"/>
      <c r="VYE39" s="246"/>
      <c r="VYF39" s="247"/>
      <c r="VYG39" s="248"/>
      <c r="VYH39" s="249"/>
      <c r="VYI39" s="250"/>
      <c r="VYJ39" s="251"/>
      <c r="VYK39" s="257"/>
      <c r="VYL39" s="246"/>
      <c r="VYM39" s="247"/>
      <c r="VYN39" s="248"/>
      <c r="VYO39" s="249"/>
      <c r="VYP39" s="250"/>
      <c r="VYQ39" s="251"/>
      <c r="VYR39" s="257"/>
      <c r="VYS39" s="246"/>
      <c r="VYT39" s="247"/>
      <c r="VYU39" s="248"/>
      <c r="VYV39" s="249"/>
      <c r="VYW39" s="250"/>
      <c r="VYX39" s="251"/>
      <c r="VYY39" s="257"/>
      <c r="VYZ39" s="246"/>
      <c r="VZA39" s="247"/>
      <c r="VZB39" s="248"/>
      <c r="VZC39" s="249"/>
      <c r="VZD39" s="250"/>
      <c r="VZE39" s="251"/>
      <c r="VZF39" s="257"/>
      <c r="VZG39" s="246"/>
      <c r="VZH39" s="247"/>
      <c r="VZI39" s="248"/>
      <c r="VZJ39" s="249"/>
      <c r="VZK39" s="250"/>
      <c r="VZL39" s="251"/>
      <c r="VZM39" s="257"/>
      <c r="VZN39" s="246"/>
      <c r="VZO39" s="247"/>
      <c r="VZP39" s="248"/>
      <c r="VZQ39" s="249"/>
      <c r="VZR39" s="250"/>
      <c r="VZS39" s="251"/>
      <c r="VZT39" s="257"/>
      <c r="VZU39" s="246"/>
      <c r="VZV39" s="247"/>
      <c r="VZW39" s="248"/>
      <c r="VZX39" s="249"/>
      <c r="VZY39" s="250"/>
      <c r="VZZ39" s="251"/>
      <c r="WAA39" s="257"/>
      <c r="WAB39" s="246"/>
      <c r="WAC39" s="247"/>
      <c r="WAD39" s="248"/>
      <c r="WAE39" s="249"/>
      <c r="WAF39" s="250"/>
      <c r="WAG39" s="251"/>
      <c r="WAH39" s="257"/>
      <c r="WAI39" s="246"/>
      <c r="WAJ39" s="247"/>
      <c r="WAK39" s="248"/>
      <c r="WAL39" s="249"/>
      <c r="WAM39" s="250"/>
      <c r="WAN39" s="251"/>
      <c r="WAO39" s="257"/>
      <c r="WAP39" s="246"/>
      <c r="WAQ39" s="247"/>
      <c r="WAR39" s="248"/>
      <c r="WAS39" s="249"/>
      <c r="WAT39" s="250"/>
      <c r="WAU39" s="251"/>
      <c r="WAV39" s="257"/>
      <c r="WAW39" s="246"/>
      <c r="WAX39" s="247"/>
      <c r="WAY39" s="248"/>
      <c r="WAZ39" s="249"/>
      <c r="WBA39" s="250"/>
      <c r="WBB39" s="251"/>
      <c r="WBC39" s="257"/>
      <c r="WBD39" s="246"/>
      <c r="WBE39" s="247"/>
      <c r="WBF39" s="248"/>
      <c r="WBG39" s="249"/>
      <c r="WBH39" s="250"/>
      <c r="WBI39" s="251"/>
      <c r="WBJ39" s="257"/>
      <c r="WBK39" s="246"/>
      <c r="WBL39" s="247"/>
      <c r="WBM39" s="248"/>
      <c r="WBN39" s="249"/>
      <c r="WBO39" s="250"/>
      <c r="WBP39" s="251"/>
      <c r="WBQ39" s="257"/>
      <c r="WBR39" s="246"/>
      <c r="WBS39" s="247"/>
      <c r="WBT39" s="248"/>
      <c r="WBU39" s="249"/>
      <c r="WBV39" s="250"/>
      <c r="WBW39" s="251"/>
      <c r="WBX39" s="257"/>
      <c r="WBY39" s="246"/>
      <c r="WBZ39" s="247"/>
      <c r="WCA39" s="248"/>
      <c r="WCB39" s="249"/>
      <c r="WCC39" s="250"/>
      <c r="WCD39" s="251"/>
      <c r="WCE39" s="257"/>
      <c r="WCF39" s="246"/>
      <c r="WCG39" s="247"/>
      <c r="WCH39" s="248"/>
      <c r="WCI39" s="249"/>
      <c r="WCJ39" s="250"/>
      <c r="WCK39" s="251"/>
      <c r="WCL39" s="257"/>
      <c r="WCM39" s="246"/>
      <c r="WCN39" s="247"/>
      <c r="WCO39" s="248"/>
      <c r="WCP39" s="249"/>
      <c r="WCQ39" s="250"/>
      <c r="WCR39" s="251"/>
      <c r="WCS39" s="257"/>
      <c r="WCT39" s="246"/>
      <c r="WCU39" s="247"/>
      <c r="WCV39" s="248"/>
      <c r="WCW39" s="249"/>
      <c r="WCX39" s="250"/>
      <c r="WCY39" s="251"/>
      <c r="WCZ39" s="257"/>
      <c r="WDA39" s="246"/>
      <c r="WDB39" s="247"/>
      <c r="WDC39" s="248"/>
      <c r="WDD39" s="249"/>
      <c r="WDE39" s="250"/>
      <c r="WDF39" s="251"/>
      <c r="WDG39" s="257"/>
      <c r="WDH39" s="246"/>
      <c r="WDI39" s="247"/>
      <c r="WDJ39" s="248"/>
      <c r="WDK39" s="249"/>
      <c r="WDL39" s="250"/>
      <c r="WDM39" s="251"/>
      <c r="WDN39" s="257"/>
      <c r="WDO39" s="246"/>
      <c r="WDP39" s="247"/>
      <c r="WDQ39" s="248"/>
      <c r="WDR39" s="249"/>
      <c r="WDS39" s="250"/>
      <c r="WDT39" s="251"/>
      <c r="WDU39" s="257"/>
      <c r="WDV39" s="246"/>
      <c r="WDW39" s="247"/>
      <c r="WDX39" s="248"/>
      <c r="WDY39" s="249"/>
      <c r="WDZ39" s="250"/>
      <c r="WEA39" s="251"/>
      <c r="WEB39" s="257"/>
      <c r="WEC39" s="246"/>
      <c r="WED39" s="247"/>
      <c r="WEE39" s="248"/>
      <c r="WEF39" s="249"/>
      <c r="WEG39" s="250"/>
      <c r="WEH39" s="251"/>
      <c r="WEI39" s="257"/>
      <c r="WEJ39" s="246"/>
      <c r="WEK39" s="247"/>
      <c r="WEL39" s="248"/>
      <c r="WEM39" s="249"/>
      <c r="WEN39" s="250"/>
      <c r="WEO39" s="251"/>
      <c r="WEP39" s="257"/>
      <c r="WEQ39" s="246"/>
      <c r="WER39" s="247"/>
      <c r="WES39" s="248"/>
      <c r="WET39" s="249"/>
      <c r="WEU39" s="250"/>
      <c r="WEV39" s="251"/>
      <c r="WEW39" s="257"/>
      <c r="WEX39" s="246"/>
      <c r="WEY39" s="247"/>
      <c r="WEZ39" s="248"/>
      <c r="WFA39" s="249"/>
      <c r="WFB39" s="250"/>
      <c r="WFC39" s="251"/>
      <c r="WFD39" s="257"/>
      <c r="WFE39" s="246"/>
      <c r="WFF39" s="247"/>
      <c r="WFG39" s="248"/>
      <c r="WFH39" s="249"/>
      <c r="WFI39" s="250"/>
      <c r="WFJ39" s="251"/>
      <c r="WFK39" s="257"/>
      <c r="WFL39" s="246"/>
      <c r="WFM39" s="247"/>
      <c r="WFN39" s="248"/>
      <c r="WFO39" s="249"/>
      <c r="WFP39" s="250"/>
      <c r="WFQ39" s="251"/>
      <c r="WFR39" s="257"/>
      <c r="WFS39" s="246"/>
      <c r="WFT39" s="247"/>
      <c r="WFU39" s="248"/>
      <c r="WFV39" s="249"/>
      <c r="WFW39" s="250"/>
      <c r="WFX39" s="251"/>
      <c r="WFY39" s="257"/>
      <c r="WFZ39" s="246"/>
      <c r="WGA39" s="247"/>
      <c r="WGB39" s="248"/>
      <c r="WGC39" s="249"/>
      <c r="WGD39" s="250"/>
      <c r="WGE39" s="251"/>
      <c r="WGF39" s="257"/>
      <c r="WGG39" s="246"/>
      <c r="WGH39" s="247"/>
      <c r="WGI39" s="248"/>
      <c r="WGJ39" s="249"/>
      <c r="WGK39" s="250"/>
      <c r="WGL39" s="251"/>
      <c r="WGM39" s="257"/>
      <c r="WGN39" s="246"/>
      <c r="WGO39" s="247"/>
      <c r="WGP39" s="248"/>
      <c r="WGQ39" s="249"/>
      <c r="WGR39" s="250"/>
      <c r="WGS39" s="251"/>
      <c r="WGT39" s="257"/>
      <c r="WGU39" s="246"/>
      <c r="WGV39" s="247"/>
      <c r="WGW39" s="248"/>
      <c r="WGX39" s="249"/>
      <c r="WGY39" s="250"/>
      <c r="WGZ39" s="251"/>
      <c r="WHA39" s="257"/>
      <c r="WHB39" s="246"/>
      <c r="WHC39" s="247"/>
      <c r="WHD39" s="248"/>
      <c r="WHE39" s="249"/>
      <c r="WHF39" s="250"/>
      <c r="WHG39" s="251"/>
      <c r="WHH39" s="257"/>
      <c r="WHI39" s="246"/>
      <c r="WHJ39" s="247"/>
      <c r="WHK39" s="248"/>
      <c r="WHL39" s="249"/>
      <c r="WHM39" s="250"/>
      <c r="WHN39" s="251"/>
      <c r="WHO39" s="257"/>
      <c r="WHP39" s="246"/>
      <c r="WHQ39" s="247"/>
      <c r="WHR39" s="248"/>
      <c r="WHS39" s="249"/>
      <c r="WHT39" s="250"/>
      <c r="WHU39" s="251"/>
      <c r="WHV39" s="257"/>
      <c r="WHW39" s="246"/>
      <c r="WHX39" s="247"/>
      <c r="WHY39" s="248"/>
      <c r="WHZ39" s="249"/>
      <c r="WIA39" s="250"/>
      <c r="WIB39" s="251"/>
      <c r="WIC39" s="257"/>
      <c r="WID39" s="246"/>
      <c r="WIE39" s="247"/>
      <c r="WIF39" s="248"/>
      <c r="WIG39" s="249"/>
      <c r="WIH39" s="250"/>
      <c r="WII39" s="251"/>
      <c r="WIJ39" s="257"/>
      <c r="WIK39" s="246"/>
      <c r="WIL39" s="247"/>
      <c r="WIM39" s="248"/>
      <c r="WIN39" s="249"/>
      <c r="WIO39" s="250"/>
      <c r="WIP39" s="251"/>
      <c r="WIQ39" s="257"/>
      <c r="WIR39" s="246"/>
      <c r="WIS39" s="247"/>
      <c r="WIT39" s="248"/>
      <c r="WIU39" s="249"/>
      <c r="WIV39" s="250"/>
      <c r="WIW39" s="251"/>
      <c r="WIX39" s="257"/>
      <c r="WIY39" s="246"/>
      <c r="WIZ39" s="247"/>
      <c r="WJA39" s="248"/>
      <c r="WJB39" s="249"/>
      <c r="WJC39" s="250"/>
      <c r="WJD39" s="251"/>
      <c r="WJE39" s="257"/>
      <c r="WJF39" s="246"/>
      <c r="WJG39" s="247"/>
      <c r="WJH39" s="248"/>
      <c r="WJI39" s="249"/>
      <c r="WJJ39" s="250"/>
      <c r="WJK39" s="251"/>
      <c r="WJL39" s="257"/>
      <c r="WJM39" s="246"/>
      <c r="WJN39" s="247"/>
      <c r="WJO39" s="248"/>
      <c r="WJP39" s="249"/>
      <c r="WJQ39" s="250"/>
      <c r="WJR39" s="251"/>
      <c r="WJS39" s="257"/>
      <c r="WJT39" s="246"/>
      <c r="WJU39" s="247"/>
      <c r="WJV39" s="248"/>
      <c r="WJW39" s="249"/>
      <c r="WJX39" s="250"/>
      <c r="WJY39" s="251"/>
      <c r="WJZ39" s="257"/>
      <c r="WKA39" s="246"/>
      <c r="WKB39" s="247"/>
      <c r="WKC39" s="248"/>
      <c r="WKD39" s="249"/>
      <c r="WKE39" s="250"/>
      <c r="WKF39" s="251"/>
      <c r="WKG39" s="257"/>
      <c r="WKH39" s="246"/>
      <c r="WKI39" s="247"/>
      <c r="WKJ39" s="248"/>
      <c r="WKK39" s="249"/>
      <c r="WKL39" s="250"/>
      <c r="WKM39" s="251"/>
      <c r="WKN39" s="257"/>
      <c r="WKO39" s="246"/>
      <c r="WKP39" s="247"/>
      <c r="WKQ39" s="248"/>
      <c r="WKR39" s="249"/>
      <c r="WKS39" s="250"/>
      <c r="WKT39" s="251"/>
      <c r="WKU39" s="257"/>
      <c r="WKV39" s="246"/>
      <c r="WKW39" s="247"/>
      <c r="WKX39" s="248"/>
      <c r="WKY39" s="249"/>
      <c r="WKZ39" s="250"/>
      <c r="WLA39" s="251"/>
      <c r="WLB39" s="257"/>
      <c r="WLC39" s="246"/>
      <c r="WLD39" s="247"/>
      <c r="WLE39" s="248"/>
      <c r="WLF39" s="249"/>
      <c r="WLG39" s="250"/>
      <c r="WLH39" s="251"/>
      <c r="WLI39" s="257"/>
      <c r="WLJ39" s="246"/>
      <c r="WLK39" s="247"/>
      <c r="WLL39" s="248"/>
      <c r="WLM39" s="249"/>
      <c r="WLN39" s="250"/>
      <c r="WLO39" s="251"/>
      <c r="WLP39" s="257"/>
      <c r="WLQ39" s="246"/>
      <c r="WLR39" s="247"/>
      <c r="WLS39" s="248"/>
      <c r="WLT39" s="249"/>
      <c r="WLU39" s="250"/>
      <c r="WLV39" s="251"/>
      <c r="WLW39" s="257"/>
      <c r="WLX39" s="246"/>
      <c r="WLY39" s="247"/>
      <c r="WLZ39" s="248"/>
      <c r="WMA39" s="249"/>
      <c r="WMB39" s="250"/>
      <c r="WMC39" s="251"/>
      <c r="WMD39" s="257"/>
      <c r="WME39" s="246"/>
      <c r="WMF39" s="247"/>
      <c r="WMG39" s="248"/>
      <c r="WMH39" s="249"/>
      <c r="WMI39" s="250"/>
      <c r="WMJ39" s="251"/>
      <c r="WMK39" s="257"/>
      <c r="WML39" s="246"/>
      <c r="WMM39" s="247"/>
      <c r="WMN39" s="248"/>
      <c r="WMO39" s="249"/>
      <c r="WMP39" s="250"/>
      <c r="WMQ39" s="251"/>
      <c r="WMR39" s="257"/>
      <c r="WMS39" s="246"/>
      <c r="WMT39" s="247"/>
      <c r="WMU39" s="248"/>
      <c r="WMV39" s="249"/>
      <c r="WMW39" s="250"/>
      <c r="WMX39" s="251"/>
      <c r="WMY39" s="257"/>
      <c r="WMZ39" s="246"/>
      <c r="WNA39" s="247"/>
      <c r="WNB39" s="248"/>
      <c r="WNC39" s="249"/>
      <c r="WND39" s="250"/>
      <c r="WNE39" s="251"/>
      <c r="WNF39" s="257"/>
      <c r="WNG39" s="246"/>
      <c r="WNH39" s="247"/>
      <c r="WNI39" s="248"/>
      <c r="WNJ39" s="249"/>
      <c r="WNK39" s="250"/>
      <c r="WNL39" s="251"/>
      <c r="WNM39" s="257"/>
      <c r="WNN39" s="246"/>
      <c r="WNO39" s="247"/>
      <c r="WNP39" s="248"/>
      <c r="WNQ39" s="249"/>
      <c r="WNR39" s="250"/>
      <c r="WNS39" s="251"/>
      <c r="WNT39" s="257"/>
      <c r="WNU39" s="246"/>
      <c r="WNV39" s="247"/>
      <c r="WNW39" s="248"/>
      <c r="WNX39" s="249"/>
      <c r="WNY39" s="250"/>
      <c r="WNZ39" s="251"/>
      <c r="WOA39" s="257"/>
      <c r="WOB39" s="246"/>
      <c r="WOC39" s="247"/>
      <c r="WOD39" s="248"/>
      <c r="WOE39" s="249"/>
      <c r="WOF39" s="250"/>
      <c r="WOG39" s="251"/>
      <c r="WOH39" s="257"/>
      <c r="WOI39" s="246"/>
      <c r="WOJ39" s="247"/>
      <c r="WOK39" s="248"/>
      <c r="WOL39" s="249"/>
      <c r="WOM39" s="250"/>
      <c r="WON39" s="251"/>
      <c r="WOO39" s="257"/>
      <c r="WOP39" s="246"/>
      <c r="WOQ39" s="247"/>
      <c r="WOR39" s="248"/>
      <c r="WOS39" s="249"/>
      <c r="WOT39" s="250"/>
      <c r="WOU39" s="251"/>
      <c r="WOV39" s="257"/>
      <c r="WOW39" s="246"/>
      <c r="WOX39" s="247"/>
      <c r="WOY39" s="248"/>
      <c r="WOZ39" s="249"/>
      <c r="WPA39" s="250"/>
      <c r="WPB39" s="251"/>
      <c r="WPC39" s="257"/>
      <c r="WPD39" s="246"/>
      <c r="WPE39" s="247"/>
      <c r="WPF39" s="248"/>
      <c r="WPG39" s="249"/>
      <c r="WPH39" s="250"/>
      <c r="WPI39" s="251"/>
      <c r="WPJ39" s="257"/>
      <c r="WPK39" s="246"/>
      <c r="WPL39" s="247"/>
      <c r="WPM39" s="248"/>
      <c r="WPN39" s="249"/>
      <c r="WPO39" s="250"/>
      <c r="WPP39" s="251"/>
      <c r="WPQ39" s="257"/>
      <c r="WPR39" s="246"/>
      <c r="WPS39" s="247"/>
      <c r="WPT39" s="248"/>
      <c r="WPU39" s="249"/>
      <c r="WPV39" s="250"/>
      <c r="WPW39" s="251"/>
      <c r="WPX39" s="257"/>
      <c r="WPY39" s="246"/>
      <c r="WPZ39" s="247"/>
      <c r="WQA39" s="248"/>
      <c r="WQB39" s="249"/>
      <c r="WQC39" s="250"/>
      <c r="WQD39" s="251"/>
      <c r="WQE39" s="257"/>
      <c r="WQF39" s="246"/>
      <c r="WQG39" s="247"/>
      <c r="WQH39" s="248"/>
      <c r="WQI39" s="249"/>
      <c r="WQJ39" s="250"/>
      <c r="WQK39" s="251"/>
      <c r="WQL39" s="257"/>
      <c r="WQM39" s="246"/>
      <c r="WQN39" s="247"/>
      <c r="WQO39" s="248"/>
      <c r="WQP39" s="249"/>
      <c r="WQQ39" s="250"/>
      <c r="WQR39" s="251"/>
      <c r="WQS39" s="257"/>
      <c r="WQT39" s="246"/>
      <c r="WQU39" s="247"/>
      <c r="WQV39" s="248"/>
      <c r="WQW39" s="249"/>
      <c r="WQX39" s="250"/>
      <c r="WQY39" s="251"/>
      <c r="WQZ39" s="257"/>
      <c r="WRA39" s="246"/>
      <c r="WRB39" s="247"/>
      <c r="WRC39" s="248"/>
      <c r="WRD39" s="249"/>
      <c r="WRE39" s="250"/>
      <c r="WRF39" s="251"/>
      <c r="WRG39" s="257"/>
      <c r="WRH39" s="246"/>
      <c r="WRI39" s="247"/>
      <c r="WRJ39" s="248"/>
      <c r="WRK39" s="249"/>
      <c r="WRL39" s="250"/>
      <c r="WRM39" s="251"/>
      <c r="WRN39" s="257"/>
      <c r="WRO39" s="246"/>
      <c r="WRP39" s="247"/>
      <c r="WRQ39" s="248"/>
      <c r="WRR39" s="249"/>
      <c r="WRS39" s="250"/>
      <c r="WRT39" s="251"/>
      <c r="WRU39" s="257"/>
      <c r="WRV39" s="246"/>
      <c r="WRW39" s="247"/>
      <c r="WRX39" s="248"/>
      <c r="WRY39" s="249"/>
      <c r="WRZ39" s="250"/>
      <c r="WSA39" s="251"/>
      <c r="WSB39" s="257"/>
      <c r="WSC39" s="246"/>
      <c r="WSD39" s="247"/>
      <c r="WSE39" s="248"/>
      <c r="WSF39" s="249"/>
      <c r="WSG39" s="250"/>
      <c r="WSH39" s="251"/>
      <c r="WSI39" s="257"/>
      <c r="WSJ39" s="246"/>
      <c r="WSK39" s="247"/>
      <c r="WSL39" s="248"/>
      <c r="WSM39" s="249"/>
      <c r="WSN39" s="250"/>
      <c r="WSO39" s="251"/>
      <c r="WSP39" s="257"/>
      <c r="WSQ39" s="246"/>
      <c r="WSR39" s="247"/>
      <c r="WSS39" s="248"/>
      <c r="WST39" s="249"/>
      <c r="WSU39" s="250"/>
      <c r="WSV39" s="251"/>
      <c r="WSW39" s="257"/>
      <c r="WSX39" s="246"/>
      <c r="WSY39" s="247"/>
      <c r="WSZ39" s="248"/>
      <c r="WTA39" s="249"/>
      <c r="WTB39" s="250"/>
      <c r="WTC39" s="251"/>
      <c r="WTD39" s="257"/>
      <c r="WTE39" s="246"/>
      <c r="WTF39" s="247"/>
      <c r="WTG39" s="248"/>
      <c r="WTH39" s="249"/>
      <c r="WTI39" s="250"/>
      <c r="WTJ39" s="251"/>
      <c r="WTK39" s="257"/>
      <c r="WTL39" s="246"/>
      <c r="WTM39" s="247"/>
      <c r="WTN39" s="248"/>
      <c r="WTO39" s="249"/>
      <c r="WTP39" s="250"/>
      <c r="WTQ39" s="251"/>
      <c r="WTR39" s="257"/>
      <c r="WTS39" s="246"/>
      <c r="WTT39" s="247"/>
      <c r="WTU39" s="248"/>
      <c r="WTV39" s="249"/>
      <c r="WTW39" s="250"/>
      <c r="WTX39" s="251"/>
      <c r="WTY39" s="257"/>
      <c r="WTZ39" s="246"/>
      <c r="WUA39" s="247"/>
      <c r="WUB39" s="248"/>
      <c r="WUC39" s="249"/>
      <c r="WUD39" s="250"/>
      <c r="WUE39" s="251"/>
      <c r="WUF39" s="257"/>
      <c r="WUG39" s="246"/>
      <c r="WUH39" s="247"/>
      <c r="WUI39" s="248"/>
      <c r="WUJ39" s="249"/>
      <c r="WUK39" s="250"/>
      <c r="WUL39" s="251"/>
      <c r="WUM39" s="257"/>
      <c r="WUN39" s="246"/>
      <c r="WUO39" s="247"/>
      <c r="WUP39" s="248"/>
      <c r="WUQ39" s="249"/>
      <c r="WUR39" s="250"/>
      <c r="WUS39" s="251"/>
      <c r="WUT39" s="257"/>
      <c r="WUU39" s="246"/>
      <c r="WUV39" s="247"/>
      <c r="WUW39" s="248"/>
      <c r="WUX39" s="249"/>
      <c r="WUY39" s="250"/>
      <c r="WUZ39" s="251"/>
      <c r="WVA39" s="257"/>
      <c r="WVB39" s="246"/>
      <c r="WVC39" s="247"/>
      <c r="WVD39" s="248"/>
      <c r="WVE39" s="249"/>
      <c r="WVF39" s="250"/>
      <c r="WVG39" s="251"/>
      <c r="WVH39" s="257"/>
      <c r="WVI39" s="246"/>
      <c r="WVJ39" s="247"/>
      <c r="WVK39" s="248"/>
      <c r="WVL39" s="249"/>
      <c r="WVM39" s="250"/>
      <c r="WVN39" s="251"/>
      <c r="WVO39" s="257"/>
      <c r="WVP39" s="246"/>
      <c r="WVQ39" s="247"/>
      <c r="WVR39" s="248"/>
      <c r="WVS39" s="249"/>
      <c r="WVT39" s="250"/>
      <c r="WVU39" s="251"/>
      <c r="WVV39" s="257"/>
      <c r="WVW39" s="246"/>
      <c r="WVX39" s="247"/>
      <c r="WVY39" s="248"/>
      <c r="WVZ39" s="249"/>
      <c r="WWA39" s="250"/>
      <c r="WWB39" s="251"/>
      <c r="WWC39" s="257"/>
      <c r="WWD39" s="246"/>
      <c r="WWE39" s="247"/>
      <c r="WWF39" s="248"/>
      <c r="WWG39" s="249"/>
      <c r="WWH39" s="250"/>
      <c r="WWI39" s="251"/>
      <c r="WWJ39" s="257"/>
      <c r="WWK39" s="246"/>
      <c r="WWL39" s="247"/>
      <c r="WWM39" s="248"/>
      <c r="WWN39" s="249"/>
      <c r="WWO39" s="250"/>
      <c r="WWP39" s="251"/>
      <c r="WWQ39" s="257"/>
      <c r="WWR39" s="246"/>
      <c r="WWS39" s="247"/>
      <c r="WWT39" s="248"/>
      <c r="WWU39" s="249"/>
      <c r="WWV39" s="250"/>
      <c r="WWW39" s="251"/>
      <c r="WWX39" s="257"/>
      <c r="WWY39" s="246"/>
      <c r="WWZ39" s="247"/>
      <c r="WXA39" s="248"/>
      <c r="WXB39" s="249"/>
      <c r="WXC39" s="250"/>
      <c r="WXD39" s="251"/>
      <c r="WXE39" s="257"/>
      <c r="WXF39" s="246"/>
      <c r="WXG39" s="247"/>
      <c r="WXH39" s="248"/>
      <c r="WXI39" s="249"/>
      <c r="WXJ39" s="250"/>
      <c r="WXK39" s="251"/>
      <c r="WXL39" s="257"/>
      <c r="WXM39" s="246"/>
      <c r="WXN39" s="247"/>
      <c r="WXO39" s="248"/>
      <c r="WXP39" s="249"/>
      <c r="WXQ39" s="250"/>
      <c r="WXR39" s="251"/>
      <c r="WXS39" s="257"/>
      <c r="WXT39" s="246"/>
      <c r="WXU39" s="247"/>
      <c r="WXV39" s="248"/>
      <c r="WXW39" s="249"/>
      <c r="WXX39" s="250"/>
      <c r="WXY39" s="251"/>
      <c r="WXZ39" s="257"/>
      <c r="WYA39" s="246"/>
      <c r="WYB39" s="247"/>
      <c r="WYC39" s="248"/>
      <c r="WYD39" s="249"/>
      <c r="WYE39" s="250"/>
      <c r="WYF39" s="251"/>
      <c r="WYG39" s="257"/>
      <c r="WYH39" s="246"/>
      <c r="WYI39" s="247"/>
      <c r="WYJ39" s="248"/>
      <c r="WYK39" s="249"/>
      <c r="WYL39" s="250"/>
      <c r="WYM39" s="251"/>
      <c r="WYN39" s="257"/>
      <c r="WYO39" s="246"/>
      <c r="WYP39" s="247"/>
      <c r="WYQ39" s="248"/>
      <c r="WYR39" s="249"/>
      <c r="WYS39" s="250"/>
      <c r="WYT39" s="251"/>
      <c r="WYU39" s="257"/>
      <c r="WYV39" s="246"/>
      <c r="WYW39" s="247"/>
      <c r="WYX39" s="248"/>
      <c r="WYY39" s="249"/>
      <c r="WYZ39" s="250"/>
      <c r="WZA39" s="251"/>
      <c r="WZB39" s="257"/>
      <c r="WZC39" s="246"/>
      <c r="WZD39" s="247"/>
      <c r="WZE39" s="248"/>
      <c r="WZF39" s="249"/>
      <c r="WZG39" s="250"/>
      <c r="WZH39" s="251"/>
      <c r="WZI39" s="257"/>
      <c r="WZJ39" s="246"/>
      <c r="WZK39" s="247"/>
      <c r="WZL39" s="248"/>
      <c r="WZM39" s="249"/>
      <c r="WZN39" s="250"/>
      <c r="WZO39" s="251"/>
      <c r="WZP39" s="257"/>
      <c r="WZQ39" s="246"/>
      <c r="WZR39" s="247"/>
      <c r="WZS39" s="248"/>
      <c r="WZT39" s="249"/>
      <c r="WZU39" s="250"/>
      <c r="WZV39" s="251"/>
      <c r="WZW39" s="257"/>
      <c r="WZX39" s="246"/>
      <c r="WZY39" s="247"/>
      <c r="WZZ39" s="248"/>
      <c r="XAA39" s="249"/>
      <c r="XAB39" s="250"/>
      <c r="XAC39" s="251"/>
      <c r="XAD39" s="257"/>
      <c r="XAE39" s="246"/>
      <c r="XAF39" s="247"/>
      <c r="XAG39" s="248"/>
      <c r="XAH39" s="249"/>
      <c r="XAI39" s="250"/>
      <c r="XAJ39" s="251"/>
      <c r="XAK39" s="257"/>
      <c r="XAL39" s="246"/>
      <c r="XAM39" s="247"/>
      <c r="XAN39" s="248"/>
      <c r="XAO39" s="249"/>
      <c r="XAP39" s="250"/>
      <c r="XAQ39" s="251"/>
      <c r="XAR39" s="257"/>
      <c r="XAS39" s="246"/>
      <c r="XAT39" s="247"/>
      <c r="XAU39" s="248"/>
      <c r="XAV39" s="249"/>
      <c r="XAW39" s="250"/>
      <c r="XAX39" s="251"/>
      <c r="XAY39" s="257"/>
      <c r="XAZ39" s="246"/>
      <c r="XBA39" s="247"/>
      <c r="XBB39" s="248"/>
      <c r="XBC39" s="249"/>
      <c r="XBD39" s="250"/>
      <c r="XBE39" s="251"/>
      <c r="XBF39" s="257"/>
      <c r="XBG39" s="246"/>
      <c r="XBH39" s="247"/>
      <c r="XBI39" s="248"/>
      <c r="XBJ39" s="249"/>
      <c r="XBK39" s="250"/>
      <c r="XBL39" s="251"/>
      <c r="XBM39" s="257"/>
      <c r="XBN39" s="246"/>
      <c r="XBO39" s="247"/>
      <c r="XBP39" s="248"/>
      <c r="XBQ39" s="249"/>
      <c r="XBR39" s="250"/>
      <c r="XBS39" s="251"/>
      <c r="XBT39" s="257"/>
      <c r="XBU39" s="246"/>
      <c r="XBV39" s="247"/>
      <c r="XBW39" s="248"/>
      <c r="XBX39" s="249"/>
      <c r="XBY39" s="250"/>
      <c r="XBZ39" s="251"/>
      <c r="XCA39" s="257"/>
      <c r="XCB39" s="246"/>
      <c r="XCC39" s="247"/>
      <c r="XCD39" s="248"/>
      <c r="XCE39" s="249"/>
      <c r="XCF39" s="250"/>
      <c r="XCG39" s="251"/>
      <c r="XCH39" s="257"/>
      <c r="XCI39" s="246"/>
      <c r="XCJ39" s="247"/>
      <c r="XCK39" s="248"/>
      <c r="XCL39" s="249"/>
      <c r="XCM39" s="250"/>
      <c r="XCN39" s="251"/>
      <c r="XCO39" s="257"/>
      <c r="XCP39" s="246"/>
      <c r="XCQ39" s="247"/>
      <c r="XCR39" s="248"/>
      <c r="XCS39" s="249"/>
      <c r="XCT39" s="250"/>
      <c r="XCU39" s="251"/>
      <c r="XCV39" s="257"/>
      <c r="XCW39" s="246"/>
      <c r="XCX39" s="247"/>
      <c r="XCY39" s="248"/>
      <c r="XCZ39" s="249"/>
      <c r="XDA39" s="250"/>
      <c r="XDB39" s="251"/>
      <c r="XDC39" s="257"/>
      <c r="XDD39" s="246"/>
      <c r="XDE39" s="247"/>
      <c r="XDF39" s="248"/>
      <c r="XDG39" s="249"/>
      <c r="XDH39" s="250"/>
      <c r="XDI39" s="251"/>
      <c r="XDJ39" s="257"/>
      <c r="XDK39" s="246"/>
      <c r="XDL39" s="247"/>
      <c r="XDM39" s="248"/>
      <c r="XDN39" s="249"/>
      <c r="XDO39" s="250"/>
      <c r="XDP39" s="251"/>
      <c r="XDQ39" s="257"/>
      <c r="XDR39" s="246"/>
      <c r="XDS39" s="247"/>
      <c r="XDT39" s="248"/>
      <c r="XDU39" s="249"/>
      <c r="XDV39" s="250"/>
      <c r="XDW39" s="251"/>
      <c r="XDX39" s="257"/>
      <c r="XDY39" s="246"/>
      <c r="XDZ39" s="247"/>
      <c r="XEA39" s="248"/>
      <c r="XEB39" s="249"/>
      <c r="XEC39" s="250"/>
      <c r="XED39" s="251"/>
      <c r="XEE39" s="257"/>
      <c r="XEF39" s="246"/>
      <c r="XEG39" s="247"/>
      <c r="XEH39" s="248"/>
      <c r="XEI39" s="249"/>
      <c r="XEJ39" s="250"/>
      <c r="XEK39" s="251"/>
      <c r="XEL39" s="257"/>
      <c r="XEM39" s="246"/>
      <c r="XEN39" s="247"/>
      <c r="XEO39" s="248"/>
      <c r="XEP39" s="249"/>
      <c r="XEQ39" s="250"/>
      <c r="XER39" s="251"/>
      <c r="XES39" s="257"/>
      <c r="XET39" s="246"/>
      <c r="XEU39" s="247"/>
      <c r="XEV39" s="248"/>
      <c r="XEW39" s="249"/>
      <c r="XEX39" s="250"/>
      <c r="XEY39" s="251"/>
      <c r="XEZ39" s="257"/>
      <c r="XFA39" s="246"/>
      <c r="XFB39" s="247"/>
      <c r="XFC39" s="248"/>
      <c r="XFD39" s="249"/>
    </row>
    <row r="40" spans="1:16384" ht="27.75" customHeight="1" x14ac:dyDescent="0.25">
      <c r="A40" s="270" t="s">
        <v>164</v>
      </c>
      <c r="B40" s="80" t="str">
        <f>'Цел.пок-ли'!B320</f>
        <v>Подпрограмма № 1 «Поддержка развития товариществ собственников недвижимости в многоквартирных домах»</v>
      </c>
      <c r="C40" s="253">
        <f>'Фин-е, вып-е'!F97</f>
        <v>0</v>
      </c>
      <c r="D40" s="253">
        <f>'Фин-е, вып-е'!G97</f>
        <v>1</v>
      </c>
      <c r="E40" s="253">
        <f>'Цел.пок-ли'!F320</f>
        <v>1</v>
      </c>
      <c r="F40" s="254">
        <f>C40*(0.5*D40+0.5*E40)</f>
        <v>0</v>
      </c>
      <c r="G40" s="47" t="s">
        <v>797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</row>
    <row r="41" spans="1:16384" ht="28.5" customHeight="1" x14ac:dyDescent="0.25">
      <c r="A41" s="25" t="s">
        <v>167</v>
      </c>
      <c r="B41" s="24" t="str">
        <f>'Цел.пок-ли'!B331</f>
        <v>Подпрограмма № 2 «Подготовка объектов и систем жизнеобеспечения к работе в отопительный период»</v>
      </c>
      <c r="C41" s="266" t="s">
        <v>758</v>
      </c>
      <c r="D41" s="267"/>
      <c r="E41" s="267"/>
      <c r="F41" s="267"/>
      <c r="G41" s="268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</row>
    <row r="42" spans="1:16384" ht="17.25" customHeight="1" x14ac:dyDescent="0.25">
      <c r="A42" s="246" t="s">
        <v>73</v>
      </c>
      <c r="B42" s="247" t="str">
        <f>'Цел.пок-ли'!B339</f>
        <v>МП «Капитальный ремонт многоквартирных домов»</v>
      </c>
      <c r="C42" s="248"/>
      <c r="D42" s="249"/>
      <c r="E42" s="250">
        <f>'Цел.пок-ли'!F339</f>
        <v>0.97348484848484851</v>
      </c>
      <c r="F42" s="251">
        <f>0.8*F43+0.2*E42</f>
        <v>0.9164907099632067</v>
      </c>
      <c r="G42" s="257" t="s">
        <v>204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</row>
    <row r="43" spans="1:16384" ht="21.75" customHeight="1" x14ac:dyDescent="0.25">
      <c r="A43" s="261" t="s">
        <v>169</v>
      </c>
      <c r="B43" s="265" t="s">
        <v>403</v>
      </c>
      <c r="C43" s="253">
        <f>'Фин-е, вып-е'!F101</f>
        <v>0.9172438267041253</v>
      </c>
      <c r="D43" s="260">
        <f>'Фин-е, вып-е'!G104</f>
        <v>1</v>
      </c>
      <c r="E43" s="253">
        <f>'Цел.пок-ли'!F342</f>
        <v>0.96728971962616828</v>
      </c>
      <c r="F43" s="271">
        <f>C43*(0.5*D43+0.5*E43)</f>
        <v>0.90224217533279616</v>
      </c>
      <c r="G43" s="56" t="s">
        <v>204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</row>
    <row r="44" spans="1:16384" ht="17.25" customHeight="1" x14ac:dyDescent="0.25">
      <c r="A44" s="246" t="s">
        <v>75</v>
      </c>
      <c r="B44" s="247" t="str">
        <f>'Цел.пок-ли'!B347</f>
        <v>МП "Экономический потенциал"</v>
      </c>
      <c r="C44" s="248"/>
      <c r="D44" s="249"/>
      <c r="E44" s="250">
        <f>'Цел.пок-ли'!F347</f>
        <v>1</v>
      </c>
      <c r="F44" s="251">
        <f>0.8*(F45+F46+F47)/3+0.2*E44</f>
        <v>0.97881995464852611</v>
      </c>
      <c r="G44" s="257" t="s">
        <v>205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</row>
    <row r="45" spans="1:16384" ht="27" customHeight="1" x14ac:dyDescent="0.25">
      <c r="A45" s="255" t="s">
        <v>172</v>
      </c>
      <c r="B45" s="269" t="str">
        <f>'Цел.пок-ли'!B352</f>
        <v>Подпрограмма № 1 «Создание условий для ведения бизнеса на территории города Апатиты»</v>
      </c>
      <c r="C45" s="253">
        <f>'Фин-е, вып-е'!F110</f>
        <v>1</v>
      </c>
      <c r="D45" s="253">
        <f>'Фин-е, вып-е'!G110</f>
        <v>1</v>
      </c>
      <c r="E45" s="253">
        <f>'Цел.пок-ли'!F352</f>
        <v>0.98095238095238102</v>
      </c>
      <c r="F45" s="254">
        <f>C45*(0.5*D45+0.5*E45)</f>
        <v>0.99047619047619051</v>
      </c>
      <c r="G45" s="47" t="s">
        <v>205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</row>
    <row r="46" spans="1:16384" ht="18.75" customHeight="1" x14ac:dyDescent="0.25">
      <c r="A46" s="47" t="s">
        <v>173</v>
      </c>
      <c r="B46" s="80" t="str">
        <f>'Цел.пок-ли'!B365</f>
        <v>Подпрограмма № 2 «Формирование благоприятной инвестиционной среды»</v>
      </c>
      <c r="C46" s="253" t="s">
        <v>198</v>
      </c>
      <c r="D46" s="253">
        <f>'Фин-е, вып-е'!G114</f>
        <v>1</v>
      </c>
      <c r="E46" s="253">
        <f>'Цел.пок-ли'!F365</f>
        <v>1</v>
      </c>
      <c r="F46" s="254">
        <f>1*(0.5*D46+0.5*E46)</f>
        <v>1</v>
      </c>
      <c r="G46" s="47" t="s">
        <v>205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</row>
    <row r="47" spans="1:16384" ht="18" customHeight="1" x14ac:dyDescent="0.25">
      <c r="A47" s="25" t="s">
        <v>175</v>
      </c>
      <c r="B47" s="10" t="str">
        <f>'Цел.пок-ли'!B374</f>
        <v>Подпрограмма № 3 «Развитие туризма»</v>
      </c>
      <c r="C47" s="253" t="str">
        <f>'Фин-е, вып-е'!F115</f>
        <v>-</v>
      </c>
      <c r="D47" s="253">
        <f>'Фин-е, вып-е'!G115</f>
        <v>0.86699999999999999</v>
      </c>
      <c r="E47" s="253">
        <f>'Цел.пок-ли'!F374</f>
        <v>0.99319727891156462</v>
      </c>
      <c r="F47" s="254">
        <f>1*(0.5*D47+0.5*E47)</f>
        <v>0.93009863945578231</v>
      </c>
      <c r="G47" s="255" t="s">
        <v>204</v>
      </c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</row>
    <row r="48" spans="1:16384" ht="21" customHeight="1" x14ac:dyDescent="0.25">
      <c r="A48" s="246" t="s">
        <v>76</v>
      </c>
      <c r="B48" s="247" t="str">
        <f>'Цел.пок-ли'!B386</f>
        <v xml:space="preserve">МП «Муниципальное управление»  </v>
      </c>
      <c r="C48" s="248"/>
      <c r="D48" s="249"/>
      <c r="E48" s="250">
        <f>'Цел.пок-ли'!F386</f>
        <v>0.99407114624505932</v>
      </c>
      <c r="F48" s="251">
        <f>0.8*(F49+F50+F53)/3+0.2*E48</f>
        <v>0.89627739405635243</v>
      </c>
      <c r="G48" s="257" t="s">
        <v>204</v>
      </c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</row>
    <row r="49" spans="1:21" ht="41.25" customHeight="1" x14ac:dyDescent="0.25">
      <c r="A49" s="272" t="s">
        <v>186</v>
      </c>
      <c r="B49" s="10" t="str">
        <f>'Цел.пок-ли'!B392</f>
        <v>Аналитическая ведомственная целевая программа «Развитие архивного дела на территории муниципального образования город Апатиты с подведомственной территорией Мурманской области»</v>
      </c>
      <c r="C49" s="253">
        <f>'Фин-е, вып-е'!F120</f>
        <v>0.96281120872252512</v>
      </c>
      <c r="D49" s="253">
        <f>'Фин-е, вып-е'!G120</f>
        <v>1</v>
      </c>
      <c r="E49" s="253">
        <f>'Цел.пок-ли'!F392</f>
        <v>1</v>
      </c>
      <c r="F49" s="254">
        <f>C49*(0.5*D49+0.5*E49)</f>
        <v>0.96281120872252512</v>
      </c>
      <c r="G49" s="255" t="s">
        <v>205</v>
      </c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pans="1:21" ht="43.5" customHeight="1" x14ac:dyDescent="0.25">
      <c r="A50" s="261" t="s">
        <v>237</v>
      </c>
      <c r="B50" s="265" t="str">
        <f>'Цел.пок-ли'!B397</f>
        <v xml:space="preserve">Аналитическая ведомственная целевая программа «Обеспечение деятельности Администрации муниципального образования город Апатиты с подведомственной территорией Мурманской области» </v>
      </c>
      <c r="C50" s="253">
        <f>'Фин-е, вып-е'!F121</f>
        <v>0.9583097303535324</v>
      </c>
      <c r="D50" s="253">
        <f>'Фин-е, вып-е'!G121</f>
        <v>0.76</v>
      </c>
      <c r="E50" s="253">
        <f>'Цел.пок-ли'!F397</f>
        <v>0.73589743589743584</v>
      </c>
      <c r="F50" s="254">
        <f>C50*(0.5*D50+0.5*E50)</f>
        <v>0.71676653421570613</v>
      </c>
      <c r="G50" s="255" t="s">
        <v>204</v>
      </c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</row>
    <row r="51" spans="1:21" ht="52.5" customHeight="1" x14ac:dyDescent="0.25">
      <c r="A51" s="261" t="s">
        <v>238</v>
      </c>
      <c r="B51" s="265" t="s">
        <v>404</v>
      </c>
      <c r="C51" s="266" t="str">
        <f>'Цел.пок-ли'!C405</f>
        <v>АВЦП не действовала в 2023 году</v>
      </c>
      <c r="D51" s="273"/>
      <c r="E51" s="273"/>
      <c r="F51" s="273"/>
      <c r="G51" s="274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</row>
    <row r="52" spans="1:21" ht="41.25" customHeight="1" x14ac:dyDescent="0.25">
      <c r="A52" s="261" t="s">
        <v>239</v>
      </c>
      <c r="B52" s="265" t="s">
        <v>405</v>
      </c>
      <c r="C52" s="266" t="s">
        <v>676</v>
      </c>
      <c r="D52" s="273"/>
      <c r="E52" s="273"/>
      <c r="F52" s="273"/>
      <c r="G52" s="274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</row>
    <row r="53" spans="1:21" ht="57.75" customHeight="1" x14ac:dyDescent="0.25">
      <c r="A53" s="261" t="s">
        <v>653</v>
      </c>
      <c r="B53" s="265" t="s">
        <v>654</v>
      </c>
      <c r="C53" s="253">
        <f>'Фин-е, вып-е'!F127</f>
        <v>0.98516750009399556</v>
      </c>
      <c r="D53" s="253">
        <f>'Фин-е, вып-е'!G127</f>
        <v>0.9</v>
      </c>
      <c r="E53" s="253">
        <f>'Цел.пок-ли'!F421</f>
        <v>1</v>
      </c>
      <c r="F53" s="254">
        <f>C53*(0.5*D53+0.5*E53)</f>
        <v>0.93590912508929569</v>
      </c>
      <c r="G53" s="47" t="s">
        <v>204</v>
      </c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</row>
    <row r="54" spans="1:21" ht="19.5" customHeight="1" x14ac:dyDescent="0.25">
      <c r="A54" s="246" t="s">
        <v>78</v>
      </c>
      <c r="B54" s="247" t="str">
        <f>'Цел.пок-ли'!B433</f>
        <v>МП «Управление муниципальными финансами»</v>
      </c>
      <c r="C54" s="248"/>
      <c r="D54" s="249"/>
      <c r="E54" s="250">
        <f>'Цел.пок-ли'!F433</f>
        <v>0.78435114503816794</v>
      </c>
      <c r="F54" s="251">
        <f>0.8*F55+0.2*E54</f>
        <v>0.93687022900763373</v>
      </c>
      <c r="G54" s="257" t="s">
        <v>204</v>
      </c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</row>
    <row r="55" spans="1:21" ht="19.5" customHeight="1" x14ac:dyDescent="0.25">
      <c r="A55" s="25" t="s">
        <v>187</v>
      </c>
      <c r="B55" s="24" t="str">
        <f>'Цел.пок-ли'!B440</f>
        <v>Подпрограмма «Повышение эффективности бюджетных расходов»</v>
      </c>
      <c r="C55" s="253">
        <f>'Фин-е, вып-е'!F128</f>
        <v>1</v>
      </c>
      <c r="D55" s="253">
        <f>'Фин-е, вып-е'!G131</f>
        <v>1</v>
      </c>
      <c r="E55" s="253">
        <f>'Цел.пок-ли'!F440</f>
        <v>0.95000000000000007</v>
      </c>
      <c r="F55" s="254">
        <f>C55*(0.5*D55+0.5*E55)</f>
        <v>0.97500000000000009</v>
      </c>
      <c r="G55" s="47" t="s">
        <v>205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</row>
    <row r="56" spans="1:21" ht="18.75" customHeight="1" x14ac:dyDescent="0.25">
      <c r="A56" s="246" t="s">
        <v>80</v>
      </c>
      <c r="B56" s="247" t="str">
        <f>'Цел.пок-ли'!B471</f>
        <v>МП "Информационное общество"</v>
      </c>
      <c r="C56" s="248"/>
      <c r="D56" s="249"/>
      <c r="E56" s="250">
        <f>'Цел.пок-ли'!F471</f>
        <v>0.8666666666666667</v>
      </c>
      <c r="F56" s="251">
        <f>0.8*(F57)+0.2*E56</f>
        <v>0.8481460554371002</v>
      </c>
      <c r="G56" s="257" t="s">
        <v>204</v>
      </c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</row>
    <row r="57" spans="1:21" ht="28.5" customHeight="1" x14ac:dyDescent="0.25">
      <c r="A57" s="25" t="s">
        <v>191</v>
      </c>
      <c r="B57" s="24" t="s">
        <v>406</v>
      </c>
      <c r="C57" s="253">
        <f>'Фин-е, вып-е'!F136</f>
        <v>0.98560767590618348</v>
      </c>
      <c r="D57" s="253">
        <f>'Фин-е, вып-е'!G136</f>
        <v>0.75</v>
      </c>
      <c r="E57" s="253">
        <f>'Цел.пок-ли'!F475</f>
        <v>0.96166666666666656</v>
      </c>
      <c r="F57" s="254">
        <f>C57*(0.5*D57+0.5*E57)</f>
        <v>0.84351590262970855</v>
      </c>
      <c r="G57" s="255" t="s">
        <v>204</v>
      </c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</row>
    <row r="58" spans="1:21" ht="28.5" customHeight="1" x14ac:dyDescent="0.25">
      <c r="A58" s="25" t="s">
        <v>247</v>
      </c>
      <c r="B58" s="24" t="str">
        <f>'Цел.пок-ли'!B485</f>
        <v>Подпрограмма 2 «Развитие системы  предоставления государственных и муниципальных услуг по принципу «одного окна»</v>
      </c>
      <c r="C58" s="266" t="s">
        <v>769</v>
      </c>
      <c r="D58" s="267"/>
      <c r="E58" s="267"/>
      <c r="F58" s="267"/>
      <c r="G58" s="268"/>
      <c r="H58" s="89" t="s">
        <v>244</v>
      </c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</row>
    <row r="59" spans="1:21" ht="28.5" customHeight="1" x14ac:dyDescent="0.25">
      <c r="A59" s="261" t="s">
        <v>252</v>
      </c>
      <c r="B59" s="275" t="s">
        <v>407</v>
      </c>
      <c r="C59" s="266" t="s">
        <v>769</v>
      </c>
      <c r="D59" s="267"/>
      <c r="E59" s="267"/>
      <c r="F59" s="267"/>
      <c r="G59" s="268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pans="1:21" ht="20.25" customHeight="1" x14ac:dyDescent="0.25">
      <c r="A60" s="257" t="s">
        <v>240</v>
      </c>
      <c r="B60" s="247" t="str">
        <f>'Цел.пок-ли'!B500</f>
        <v>МП «Социальная поддержка граждан и социально-ориентированных организаций»</v>
      </c>
      <c r="C60" s="248"/>
      <c r="D60" s="249"/>
      <c r="E60" s="250">
        <f>'Цел.пок-ли'!F500</f>
        <v>1</v>
      </c>
      <c r="F60" s="251">
        <f>0.8*(F61+F62)/2+0.2*E60</f>
        <v>0.93146642621226805</v>
      </c>
      <c r="G60" s="257" t="s">
        <v>204</v>
      </c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pans="1:21" ht="18" customHeight="1" x14ac:dyDescent="0.25">
      <c r="A61" s="261" t="s">
        <v>241</v>
      </c>
      <c r="B61" s="265" t="str">
        <f>'Цел.пок-ли'!B504</f>
        <v>Подпрограмма № 1 «Социальная поддержка отдельных категорий граждан»</v>
      </c>
      <c r="C61" s="253">
        <f>'Фин-е, вып-е'!F145</f>
        <v>0.96017713656604819</v>
      </c>
      <c r="D61" s="253">
        <f>'Фин-е, вып-е'!G145</f>
        <v>0.875</v>
      </c>
      <c r="E61" s="253">
        <f>'Цел.пок-ли'!F504</f>
        <v>1</v>
      </c>
      <c r="F61" s="254">
        <f>C61*(0.5*D61+0.5*E61)</f>
        <v>0.90016606553067013</v>
      </c>
      <c r="G61" s="47" t="s">
        <v>204</v>
      </c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</row>
    <row r="62" spans="1:21" ht="25.5" x14ac:dyDescent="0.25">
      <c r="A62" s="25" t="s">
        <v>242</v>
      </c>
      <c r="B62" s="10" t="str">
        <f>'Цел.пок-ли'!B521</f>
        <v>Подпрограмма № 2 «Социальная поддержка социально ориентированных организаций»</v>
      </c>
      <c r="C62" s="253">
        <f>'Фин-е, вып-е'!F148</f>
        <v>1</v>
      </c>
      <c r="D62" s="253">
        <f>'Фин-е, вып-е'!G148</f>
        <v>0.85699999999999998</v>
      </c>
      <c r="E62" s="253">
        <f>'Цел.пок-ли'!F521</f>
        <v>1</v>
      </c>
      <c r="F62" s="254">
        <f>C62*(0.5*D62+0.5*E62)</f>
        <v>0.92849999999999999</v>
      </c>
      <c r="G62" s="47" t="s">
        <v>204</v>
      </c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</row>
    <row r="63" spans="1:21" ht="29.25" hidden="1" customHeight="1" x14ac:dyDescent="0.25">
      <c r="A63" s="228" t="s">
        <v>300</v>
      </c>
      <c r="B63" s="229" t="s">
        <v>408</v>
      </c>
      <c r="C63" s="230"/>
      <c r="D63" s="231"/>
      <c r="E63" s="232" t="e">
        <f>'Цел.пок-ли'!#REF!</f>
        <v>#REF!</v>
      </c>
      <c r="F63" s="233" t="e">
        <f>0.8*F64+0.2*E63</f>
        <v>#REF!</v>
      </c>
      <c r="G63" s="234" t="s">
        <v>204</v>
      </c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</row>
    <row r="64" spans="1:21" ht="29.25" hidden="1" customHeight="1" x14ac:dyDescent="0.25">
      <c r="A64" s="88" t="s">
        <v>301</v>
      </c>
      <c r="B64" s="235" t="s">
        <v>413</v>
      </c>
      <c r="C64" s="236" t="s">
        <v>198</v>
      </c>
      <c r="D64" s="236">
        <f>'Фин-е, вып-е'!G152</f>
        <v>0.83299999999999996</v>
      </c>
      <c r="E64" s="236" t="e">
        <f>'Цел.пок-ли'!#REF!</f>
        <v>#REF!</v>
      </c>
      <c r="F64" s="237" t="e">
        <f>(0.5*D64+0.5*E64)</f>
        <v>#REF!</v>
      </c>
      <c r="G64" s="238" t="s">
        <v>204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</row>
    <row r="65" spans="1:21" ht="42.75" customHeight="1" x14ac:dyDescent="0.25">
      <c r="A65" s="246" t="s">
        <v>300</v>
      </c>
      <c r="B65" s="276" t="s">
        <v>409</v>
      </c>
      <c r="C65" s="277">
        <f>'Фин-е, вып-е'!F155</f>
        <v>1</v>
      </c>
      <c r="D65" s="277">
        <f>'Фин-е, вып-е'!G155</f>
        <v>1</v>
      </c>
      <c r="E65" s="277">
        <f>'Цел.пок-ли'!F529</f>
        <v>1</v>
      </c>
      <c r="F65" s="278">
        <f>C65*(0.5*D65+0.5*E65)</f>
        <v>1</v>
      </c>
      <c r="G65" s="263" t="s">
        <v>205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</row>
    <row r="66" spans="1:21" ht="30" customHeight="1" x14ac:dyDescent="0.25">
      <c r="A66" s="257" t="s">
        <v>320</v>
      </c>
      <c r="B66" s="247" t="s">
        <v>410</v>
      </c>
      <c r="C66" s="279"/>
      <c r="D66" s="280"/>
      <c r="E66" s="250">
        <f>'Цел.пок-ли'!F538</f>
        <v>1</v>
      </c>
      <c r="F66" s="251">
        <f>0.8*(F67+F68)/2+0.2*E66</f>
        <v>0.80470956177646991</v>
      </c>
      <c r="G66" s="257" t="s">
        <v>204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1:21" ht="51" x14ac:dyDescent="0.25">
      <c r="A67" s="25" t="s">
        <v>640</v>
      </c>
      <c r="B67" s="265" t="s">
        <v>412</v>
      </c>
      <c r="C67" s="253">
        <f>'Фин-е, вып-е'!F162</f>
        <v>0.87453073051217911</v>
      </c>
      <c r="D67" s="253">
        <f>'Фин-е, вып-е'!G162</f>
        <v>0.56699999999999995</v>
      </c>
      <c r="E67" s="253">
        <f>'Цел.пок-ли'!F541</f>
        <v>0.9285714285714286</v>
      </c>
      <c r="F67" s="254">
        <f>C67*(0.5*D67+0.5*E67)</f>
        <v>0.65396158698085738</v>
      </c>
      <c r="G67" s="47" t="s">
        <v>206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</row>
    <row r="68" spans="1:21" ht="25.5" x14ac:dyDescent="0.25">
      <c r="A68" s="25" t="s">
        <v>641</v>
      </c>
      <c r="B68" s="10" t="s">
        <v>414</v>
      </c>
      <c r="C68" s="253">
        <f>'Фин-е, вып-е'!F165</f>
        <v>0.99000005409274727</v>
      </c>
      <c r="D68" s="253">
        <f>'Фин-е, вып-е'!G165</f>
        <v>0.90900000000000003</v>
      </c>
      <c r="E68" s="253">
        <f>'Цел.пок-ли'!F553</f>
        <v>0.82046031746031745</v>
      </c>
      <c r="F68" s="254">
        <f>0.992*(0.5*D68+0.5*E68)</f>
        <v>0.8578123174603175</v>
      </c>
      <c r="G68" s="47" t="s">
        <v>204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</row>
    <row r="69" spans="1:21" ht="30" customHeight="1" x14ac:dyDescent="0.25">
      <c r="A69" s="257" t="s">
        <v>336</v>
      </c>
      <c r="B69" s="247" t="s">
        <v>411</v>
      </c>
      <c r="C69" s="279"/>
      <c r="D69" s="280"/>
      <c r="E69" s="250">
        <f>'Цел.пок-ли'!F559</f>
        <v>1</v>
      </c>
      <c r="F69" s="251">
        <f>0.8*F70+0.2*E69</f>
        <v>1</v>
      </c>
      <c r="G69" s="257" t="s">
        <v>205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</row>
    <row r="70" spans="1:21" ht="38.25" x14ac:dyDescent="0.25">
      <c r="A70" s="25" t="s">
        <v>337</v>
      </c>
      <c r="B70" s="24" t="s">
        <v>420</v>
      </c>
      <c r="C70" s="253">
        <f>'Фин-е, вып-е'!F166</f>
        <v>1</v>
      </c>
      <c r="D70" s="253">
        <v>1</v>
      </c>
      <c r="E70" s="253">
        <f>'Цел.пок-ли'!F562</f>
        <v>1</v>
      </c>
      <c r="F70" s="254">
        <f>C70*(0.5*D70+0.5*E70)</f>
        <v>1</v>
      </c>
      <c r="G70" s="47" t="s">
        <v>205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</row>
    <row r="71" spans="1:21" x14ac:dyDescent="0.25">
      <c r="A71" s="145"/>
      <c r="B71" s="89"/>
      <c r="C71" s="89"/>
      <c r="D71" s="149"/>
      <c r="E71" s="14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</row>
    <row r="72" spans="1:21" s="241" customFormat="1" ht="64.5" customHeight="1" x14ac:dyDescent="0.25">
      <c r="A72" s="245" t="s">
        <v>833</v>
      </c>
      <c r="B72" s="245"/>
      <c r="C72" s="245"/>
      <c r="D72" s="245"/>
      <c r="E72" s="245"/>
      <c r="F72" s="245"/>
      <c r="G72" s="245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</row>
    <row r="73" spans="1:21" s="241" customFormat="1" ht="21.75" customHeight="1" x14ac:dyDescent="0.25">
      <c r="A73" s="239"/>
      <c r="B73" s="239"/>
      <c r="C73" s="239"/>
      <c r="D73" s="239"/>
      <c r="E73" s="239"/>
      <c r="F73" s="239"/>
      <c r="G73" s="239"/>
      <c r="H73" s="242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</row>
    <row r="74" spans="1:21" x14ac:dyDescent="0.25">
      <c r="A74" s="145"/>
      <c r="B74" s="89"/>
      <c r="C74" s="89"/>
      <c r="D74" s="149"/>
      <c r="E74" s="14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</row>
    <row r="75" spans="1:21" x14ac:dyDescent="0.25">
      <c r="A75" s="145"/>
      <c r="B75" s="89"/>
      <c r="C75" s="89"/>
      <c r="D75" s="149"/>
      <c r="E75" s="14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</row>
    <row r="76" spans="1:21" x14ac:dyDescent="0.25">
      <c r="A76" s="145"/>
      <c r="B76" s="89"/>
      <c r="C76" s="89"/>
      <c r="D76" s="149"/>
      <c r="E76" s="14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</row>
    <row r="77" spans="1:21" x14ac:dyDescent="0.25">
      <c r="A77" s="145"/>
      <c r="B77" s="89"/>
      <c r="C77" s="89"/>
      <c r="D77" s="149"/>
      <c r="E77" s="14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</row>
    <row r="78" spans="1:21" x14ac:dyDescent="0.25">
      <c r="A78" s="145"/>
      <c r="B78" s="89"/>
      <c r="C78" s="89"/>
      <c r="D78" s="149"/>
      <c r="E78" s="14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1" x14ac:dyDescent="0.25">
      <c r="A79" s="145"/>
      <c r="B79" s="89"/>
      <c r="C79" s="89"/>
      <c r="D79" s="149"/>
      <c r="E79" s="14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</row>
    <row r="80" spans="1:21" x14ac:dyDescent="0.25">
      <c r="A80" s="145"/>
      <c r="B80" s="89"/>
      <c r="C80" s="89"/>
      <c r="D80" s="149"/>
      <c r="E80" s="14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</row>
    <row r="81" spans="1:21" x14ac:dyDescent="0.25">
      <c r="A81" s="145"/>
      <c r="B81" s="89"/>
      <c r="C81" s="89"/>
      <c r="D81" s="149"/>
      <c r="E81" s="14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</row>
    <row r="82" spans="1:21" x14ac:dyDescent="0.25">
      <c r="A82" s="145"/>
      <c r="B82" s="89"/>
      <c r="C82" s="89"/>
      <c r="D82" s="149"/>
      <c r="E82" s="14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</row>
    <row r="83" spans="1:21" x14ac:dyDescent="0.25">
      <c r="A83" s="145"/>
      <c r="B83" s="89"/>
      <c r="C83" s="89"/>
      <c r="D83" s="149"/>
      <c r="E83" s="14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</row>
    <row r="84" spans="1:21" x14ac:dyDescent="0.25">
      <c r="A84" s="145"/>
      <c r="B84" s="89"/>
      <c r="C84" s="89"/>
      <c r="D84" s="149"/>
      <c r="E84" s="14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</row>
    <row r="85" spans="1:21" x14ac:dyDescent="0.25">
      <c r="A85" s="145"/>
      <c r="B85" s="89"/>
      <c r="C85" s="89"/>
      <c r="D85" s="149"/>
      <c r="E85" s="14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</row>
    <row r="86" spans="1:21" x14ac:dyDescent="0.25">
      <c r="A86" s="145"/>
      <c r="B86" s="89"/>
      <c r="C86" s="89"/>
      <c r="D86" s="149"/>
      <c r="E86" s="14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</row>
    <row r="87" spans="1:21" x14ac:dyDescent="0.25">
      <c r="A87" s="145"/>
      <c r="B87" s="89"/>
      <c r="C87" s="89"/>
      <c r="D87" s="149"/>
      <c r="E87" s="14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</row>
    <row r="88" spans="1:21" x14ac:dyDescent="0.25">
      <c r="A88" s="145"/>
      <c r="B88" s="89"/>
      <c r="C88" s="89"/>
      <c r="D88" s="149"/>
      <c r="E88" s="14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</row>
    <row r="89" spans="1:21" x14ac:dyDescent="0.25">
      <c r="A89" s="145"/>
      <c r="B89" s="89"/>
      <c r="C89" s="89"/>
      <c r="D89" s="149"/>
      <c r="E89" s="14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</row>
    <row r="90" spans="1:21" x14ac:dyDescent="0.25">
      <c r="A90" s="243"/>
      <c r="D90" s="244"/>
      <c r="E90" s="244"/>
    </row>
    <row r="91" spans="1:21" x14ac:dyDescent="0.25">
      <c r="A91" s="243"/>
      <c r="D91" s="244"/>
      <c r="E91" s="244"/>
    </row>
    <row r="92" spans="1:21" x14ac:dyDescent="0.25">
      <c r="A92" s="243"/>
      <c r="D92" s="244"/>
      <c r="E92" s="244"/>
    </row>
    <row r="93" spans="1:21" x14ac:dyDescent="0.25">
      <c r="A93" s="243"/>
      <c r="D93" s="244"/>
      <c r="E93" s="244"/>
    </row>
    <row r="94" spans="1:21" x14ac:dyDescent="0.25">
      <c r="A94" s="243"/>
      <c r="D94" s="244"/>
      <c r="E94" s="244"/>
    </row>
    <row r="95" spans="1:21" x14ac:dyDescent="0.25">
      <c r="A95" s="243"/>
      <c r="D95" s="244"/>
      <c r="E95" s="244"/>
    </row>
    <row r="96" spans="1:21" x14ac:dyDescent="0.25">
      <c r="D96" s="244"/>
      <c r="E96" s="244"/>
    </row>
    <row r="97" spans="4:5" x14ac:dyDescent="0.25">
      <c r="D97" s="244"/>
      <c r="E97" s="244"/>
    </row>
    <row r="98" spans="4:5" x14ac:dyDescent="0.25">
      <c r="D98" s="244"/>
      <c r="E98" s="244"/>
    </row>
    <row r="99" spans="4:5" x14ac:dyDescent="0.25">
      <c r="D99" s="244"/>
      <c r="E99" s="244"/>
    </row>
    <row r="100" spans="4:5" x14ac:dyDescent="0.25">
      <c r="D100" s="244"/>
      <c r="E100" s="244"/>
    </row>
    <row r="101" spans="4:5" x14ac:dyDescent="0.25">
      <c r="D101" s="244"/>
      <c r="E101" s="244"/>
    </row>
    <row r="102" spans="4:5" x14ac:dyDescent="0.25">
      <c r="D102" s="244"/>
      <c r="E102" s="244"/>
    </row>
    <row r="103" spans="4:5" x14ac:dyDescent="0.25">
      <c r="D103" s="244"/>
      <c r="E103" s="244"/>
    </row>
  </sheetData>
  <mergeCells count="2374">
    <mergeCell ref="XDZ39:XEB39"/>
    <mergeCell ref="XEG39:XEI39"/>
    <mergeCell ref="XEN39:XEP39"/>
    <mergeCell ref="XEU39:XEW39"/>
    <mergeCell ref="XFB39:XFD39"/>
    <mergeCell ref="XCQ39:XCS39"/>
    <mergeCell ref="XCX39:XCZ39"/>
    <mergeCell ref="XDE39:XDG39"/>
    <mergeCell ref="XDL39:XDN39"/>
    <mergeCell ref="XDS39:XDU39"/>
    <mergeCell ref="XBH39:XBJ39"/>
    <mergeCell ref="XBO39:XBQ39"/>
    <mergeCell ref="XBV39:XBX39"/>
    <mergeCell ref="XCC39:XCE39"/>
    <mergeCell ref="XCJ39:XCL39"/>
    <mergeCell ref="WZY39:XAA39"/>
    <mergeCell ref="XAF39:XAH39"/>
    <mergeCell ref="XAM39:XAO39"/>
    <mergeCell ref="XAT39:XAV39"/>
    <mergeCell ref="XBA39:XBC39"/>
    <mergeCell ref="WYP39:WYR39"/>
    <mergeCell ref="WYW39:WYY39"/>
    <mergeCell ref="WZD39:WZF39"/>
    <mergeCell ref="WZK39:WZM39"/>
    <mergeCell ref="WZR39:WZT39"/>
    <mergeCell ref="WXG39:WXI39"/>
    <mergeCell ref="WXN39:WXP39"/>
    <mergeCell ref="WXU39:WXW39"/>
    <mergeCell ref="WYB39:WYD39"/>
    <mergeCell ref="WYI39:WYK39"/>
    <mergeCell ref="WVX39:WVZ39"/>
    <mergeCell ref="WWE39:WWG39"/>
    <mergeCell ref="WWL39:WWN39"/>
    <mergeCell ref="WWS39:WWU39"/>
    <mergeCell ref="WWZ39:WXB39"/>
    <mergeCell ref="WUO39:WUQ39"/>
    <mergeCell ref="WUV39:WUX39"/>
    <mergeCell ref="WVC39:WVE39"/>
    <mergeCell ref="WVJ39:WVL39"/>
    <mergeCell ref="WVQ39:WVS39"/>
    <mergeCell ref="WTF39:WTH39"/>
    <mergeCell ref="WTM39:WTO39"/>
    <mergeCell ref="WTT39:WTV39"/>
    <mergeCell ref="WUA39:WUC39"/>
    <mergeCell ref="WUH39:WUJ39"/>
    <mergeCell ref="WRW39:WRY39"/>
    <mergeCell ref="WSD39:WSF39"/>
    <mergeCell ref="WSK39:WSM39"/>
    <mergeCell ref="WSR39:WST39"/>
    <mergeCell ref="WSY39:WTA39"/>
    <mergeCell ref="WQN39:WQP39"/>
    <mergeCell ref="WQU39:WQW39"/>
    <mergeCell ref="WRB39:WRD39"/>
    <mergeCell ref="WRI39:WRK39"/>
    <mergeCell ref="WRP39:WRR39"/>
    <mergeCell ref="WPE39:WPG39"/>
    <mergeCell ref="WPL39:WPN39"/>
    <mergeCell ref="WPS39:WPU39"/>
    <mergeCell ref="WPZ39:WQB39"/>
    <mergeCell ref="WQG39:WQI39"/>
    <mergeCell ref="WNV39:WNX39"/>
    <mergeCell ref="WOC39:WOE39"/>
    <mergeCell ref="WOJ39:WOL39"/>
    <mergeCell ref="WOQ39:WOS39"/>
    <mergeCell ref="WOX39:WOZ39"/>
    <mergeCell ref="WMM39:WMO39"/>
    <mergeCell ref="WMT39:WMV39"/>
    <mergeCell ref="WNA39:WNC39"/>
    <mergeCell ref="WNH39:WNJ39"/>
    <mergeCell ref="WNO39:WNQ39"/>
    <mergeCell ref="WLD39:WLF39"/>
    <mergeCell ref="WLK39:WLM39"/>
    <mergeCell ref="WLR39:WLT39"/>
    <mergeCell ref="WLY39:WMA39"/>
    <mergeCell ref="WMF39:WMH39"/>
    <mergeCell ref="WJU39:WJW39"/>
    <mergeCell ref="WKB39:WKD39"/>
    <mergeCell ref="WKI39:WKK39"/>
    <mergeCell ref="WKP39:WKR39"/>
    <mergeCell ref="WKW39:WKY39"/>
    <mergeCell ref="WIL39:WIN39"/>
    <mergeCell ref="WIS39:WIU39"/>
    <mergeCell ref="WIZ39:WJB39"/>
    <mergeCell ref="WJG39:WJI39"/>
    <mergeCell ref="WJN39:WJP39"/>
    <mergeCell ref="WHC39:WHE39"/>
    <mergeCell ref="WHJ39:WHL39"/>
    <mergeCell ref="WHQ39:WHS39"/>
    <mergeCell ref="WHX39:WHZ39"/>
    <mergeCell ref="WIE39:WIG39"/>
    <mergeCell ref="WFT39:WFV39"/>
    <mergeCell ref="WGA39:WGC39"/>
    <mergeCell ref="WGH39:WGJ39"/>
    <mergeCell ref="WGO39:WGQ39"/>
    <mergeCell ref="WGV39:WGX39"/>
    <mergeCell ref="WEK39:WEM39"/>
    <mergeCell ref="WER39:WET39"/>
    <mergeCell ref="WEY39:WFA39"/>
    <mergeCell ref="WFF39:WFH39"/>
    <mergeCell ref="WFM39:WFO39"/>
    <mergeCell ref="WDB39:WDD39"/>
    <mergeCell ref="WDI39:WDK39"/>
    <mergeCell ref="WDP39:WDR39"/>
    <mergeCell ref="WDW39:WDY39"/>
    <mergeCell ref="WED39:WEF39"/>
    <mergeCell ref="WBS39:WBU39"/>
    <mergeCell ref="WBZ39:WCB39"/>
    <mergeCell ref="WCG39:WCI39"/>
    <mergeCell ref="WCN39:WCP39"/>
    <mergeCell ref="WCU39:WCW39"/>
    <mergeCell ref="WAJ39:WAL39"/>
    <mergeCell ref="WAQ39:WAS39"/>
    <mergeCell ref="WAX39:WAZ39"/>
    <mergeCell ref="WBE39:WBG39"/>
    <mergeCell ref="WBL39:WBN39"/>
    <mergeCell ref="VZA39:VZC39"/>
    <mergeCell ref="VZH39:VZJ39"/>
    <mergeCell ref="VZO39:VZQ39"/>
    <mergeCell ref="VZV39:VZX39"/>
    <mergeCell ref="WAC39:WAE39"/>
    <mergeCell ref="VXR39:VXT39"/>
    <mergeCell ref="VXY39:VYA39"/>
    <mergeCell ref="VYF39:VYH39"/>
    <mergeCell ref="VYM39:VYO39"/>
    <mergeCell ref="VYT39:VYV39"/>
    <mergeCell ref="VWI39:VWK39"/>
    <mergeCell ref="VWP39:VWR39"/>
    <mergeCell ref="VWW39:VWY39"/>
    <mergeCell ref="VXD39:VXF39"/>
    <mergeCell ref="VXK39:VXM39"/>
    <mergeCell ref="VUZ39:VVB39"/>
    <mergeCell ref="VVG39:VVI39"/>
    <mergeCell ref="VVN39:VVP39"/>
    <mergeCell ref="VVU39:VVW39"/>
    <mergeCell ref="VWB39:VWD39"/>
    <mergeCell ref="VTQ39:VTS39"/>
    <mergeCell ref="VTX39:VTZ39"/>
    <mergeCell ref="VUE39:VUG39"/>
    <mergeCell ref="VUL39:VUN39"/>
    <mergeCell ref="VUS39:VUU39"/>
    <mergeCell ref="VSH39:VSJ39"/>
    <mergeCell ref="VSO39:VSQ39"/>
    <mergeCell ref="VSV39:VSX39"/>
    <mergeCell ref="VTC39:VTE39"/>
    <mergeCell ref="VTJ39:VTL39"/>
    <mergeCell ref="VQY39:VRA39"/>
    <mergeCell ref="VRF39:VRH39"/>
    <mergeCell ref="VRM39:VRO39"/>
    <mergeCell ref="VRT39:VRV39"/>
    <mergeCell ref="VSA39:VSC39"/>
    <mergeCell ref="VPP39:VPR39"/>
    <mergeCell ref="VPW39:VPY39"/>
    <mergeCell ref="VQD39:VQF39"/>
    <mergeCell ref="VQK39:VQM39"/>
    <mergeCell ref="VQR39:VQT39"/>
    <mergeCell ref="VOG39:VOI39"/>
    <mergeCell ref="VON39:VOP39"/>
    <mergeCell ref="VOU39:VOW39"/>
    <mergeCell ref="VPB39:VPD39"/>
    <mergeCell ref="VPI39:VPK39"/>
    <mergeCell ref="VMX39:VMZ39"/>
    <mergeCell ref="VNE39:VNG39"/>
    <mergeCell ref="VNL39:VNN39"/>
    <mergeCell ref="VNS39:VNU39"/>
    <mergeCell ref="VNZ39:VOB39"/>
    <mergeCell ref="VLO39:VLQ39"/>
    <mergeCell ref="VLV39:VLX39"/>
    <mergeCell ref="VMC39:VME39"/>
    <mergeCell ref="VMJ39:VML39"/>
    <mergeCell ref="VMQ39:VMS39"/>
    <mergeCell ref="VKF39:VKH39"/>
    <mergeCell ref="VKM39:VKO39"/>
    <mergeCell ref="VKT39:VKV39"/>
    <mergeCell ref="VLA39:VLC39"/>
    <mergeCell ref="VLH39:VLJ39"/>
    <mergeCell ref="VIW39:VIY39"/>
    <mergeCell ref="VJD39:VJF39"/>
    <mergeCell ref="VJK39:VJM39"/>
    <mergeCell ref="VJR39:VJT39"/>
    <mergeCell ref="VJY39:VKA39"/>
    <mergeCell ref="VHN39:VHP39"/>
    <mergeCell ref="VHU39:VHW39"/>
    <mergeCell ref="VIB39:VID39"/>
    <mergeCell ref="VII39:VIK39"/>
    <mergeCell ref="VIP39:VIR39"/>
    <mergeCell ref="VGE39:VGG39"/>
    <mergeCell ref="VGL39:VGN39"/>
    <mergeCell ref="VGS39:VGU39"/>
    <mergeCell ref="VGZ39:VHB39"/>
    <mergeCell ref="VHG39:VHI39"/>
    <mergeCell ref="VEV39:VEX39"/>
    <mergeCell ref="VFC39:VFE39"/>
    <mergeCell ref="VFJ39:VFL39"/>
    <mergeCell ref="VFQ39:VFS39"/>
    <mergeCell ref="VFX39:VFZ39"/>
    <mergeCell ref="VDM39:VDO39"/>
    <mergeCell ref="VDT39:VDV39"/>
    <mergeCell ref="VEA39:VEC39"/>
    <mergeCell ref="VEH39:VEJ39"/>
    <mergeCell ref="VEO39:VEQ39"/>
    <mergeCell ref="VCD39:VCF39"/>
    <mergeCell ref="VCK39:VCM39"/>
    <mergeCell ref="VCR39:VCT39"/>
    <mergeCell ref="VCY39:VDA39"/>
    <mergeCell ref="VDF39:VDH39"/>
    <mergeCell ref="VAU39:VAW39"/>
    <mergeCell ref="VBB39:VBD39"/>
    <mergeCell ref="VBI39:VBK39"/>
    <mergeCell ref="VBP39:VBR39"/>
    <mergeCell ref="VBW39:VBY39"/>
    <mergeCell ref="UZL39:UZN39"/>
    <mergeCell ref="UZS39:UZU39"/>
    <mergeCell ref="UZZ39:VAB39"/>
    <mergeCell ref="VAG39:VAI39"/>
    <mergeCell ref="VAN39:VAP39"/>
    <mergeCell ref="UYC39:UYE39"/>
    <mergeCell ref="UYJ39:UYL39"/>
    <mergeCell ref="UYQ39:UYS39"/>
    <mergeCell ref="UYX39:UYZ39"/>
    <mergeCell ref="UZE39:UZG39"/>
    <mergeCell ref="UWT39:UWV39"/>
    <mergeCell ref="UXA39:UXC39"/>
    <mergeCell ref="UXH39:UXJ39"/>
    <mergeCell ref="UXO39:UXQ39"/>
    <mergeCell ref="UXV39:UXX39"/>
    <mergeCell ref="UVK39:UVM39"/>
    <mergeCell ref="UVR39:UVT39"/>
    <mergeCell ref="UVY39:UWA39"/>
    <mergeCell ref="UWF39:UWH39"/>
    <mergeCell ref="UWM39:UWO39"/>
    <mergeCell ref="UUB39:UUD39"/>
    <mergeCell ref="UUI39:UUK39"/>
    <mergeCell ref="UUP39:UUR39"/>
    <mergeCell ref="UUW39:UUY39"/>
    <mergeCell ref="UVD39:UVF39"/>
    <mergeCell ref="USS39:USU39"/>
    <mergeCell ref="USZ39:UTB39"/>
    <mergeCell ref="UTG39:UTI39"/>
    <mergeCell ref="UTN39:UTP39"/>
    <mergeCell ref="UTU39:UTW39"/>
    <mergeCell ref="URJ39:URL39"/>
    <mergeCell ref="URQ39:URS39"/>
    <mergeCell ref="URX39:URZ39"/>
    <mergeCell ref="USE39:USG39"/>
    <mergeCell ref="USL39:USN39"/>
    <mergeCell ref="UQA39:UQC39"/>
    <mergeCell ref="UQH39:UQJ39"/>
    <mergeCell ref="UQO39:UQQ39"/>
    <mergeCell ref="UQV39:UQX39"/>
    <mergeCell ref="URC39:URE39"/>
    <mergeCell ref="UOR39:UOT39"/>
    <mergeCell ref="UOY39:UPA39"/>
    <mergeCell ref="UPF39:UPH39"/>
    <mergeCell ref="UPM39:UPO39"/>
    <mergeCell ref="UPT39:UPV39"/>
    <mergeCell ref="UNI39:UNK39"/>
    <mergeCell ref="UNP39:UNR39"/>
    <mergeCell ref="UNW39:UNY39"/>
    <mergeCell ref="UOD39:UOF39"/>
    <mergeCell ref="UOK39:UOM39"/>
    <mergeCell ref="ULZ39:UMB39"/>
    <mergeCell ref="UMG39:UMI39"/>
    <mergeCell ref="UMN39:UMP39"/>
    <mergeCell ref="UMU39:UMW39"/>
    <mergeCell ref="UNB39:UND39"/>
    <mergeCell ref="UKQ39:UKS39"/>
    <mergeCell ref="UKX39:UKZ39"/>
    <mergeCell ref="ULE39:ULG39"/>
    <mergeCell ref="ULL39:ULN39"/>
    <mergeCell ref="ULS39:ULU39"/>
    <mergeCell ref="UJH39:UJJ39"/>
    <mergeCell ref="UJO39:UJQ39"/>
    <mergeCell ref="UJV39:UJX39"/>
    <mergeCell ref="UKC39:UKE39"/>
    <mergeCell ref="UKJ39:UKL39"/>
    <mergeCell ref="UHY39:UIA39"/>
    <mergeCell ref="UIF39:UIH39"/>
    <mergeCell ref="UIM39:UIO39"/>
    <mergeCell ref="UIT39:UIV39"/>
    <mergeCell ref="UJA39:UJC39"/>
    <mergeCell ref="UGP39:UGR39"/>
    <mergeCell ref="UGW39:UGY39"/>
    <mergeCell ref="UHD39:UHF39"/>
    <mergeCell ref="UHK39:UHM39"/>
    <mergeCell ref="UHR39:UHT39"/>
    <mergeCell ref="UFG39:UFI39"/>
    <mergeCell ref="UFN39:UFP39"/>
    <mergeCell ref="UFU39:UFW39"/>
    <mergeCell ref="UGB39:UGD39"/>
    <mergeCell ref="UGI39:UGK39"/>
    <mergeCell ref="UDX39:UDZ39"/>
    <mergeCell ref="UEE39:UEG39"/>
    <mergeCell ref="UEL39:UEN39"/>
    <mergeCell ref="UES39:UEU39"/>
    <mergeCell ref="UEZ39:UFB39"/>
    <mergeCell ref="UCO39:UCQ39"/>
    <mergeCell ref="UCV39:UCX39"/>
    <mergeCell ref="UDC39:UDE39"/>
    <mergeCell ref="UDJ39:UDL39"/>
    <mergeCell ref="UDQ39:UDS39"/>
    <mergeCell ref="UBF39:UBH39"/>
    <mergeCell ref="UBM39:UBO39"/>
    <mergeCell ref="UBT39:UBV39"/>
    <mergeCell ref="UCA39:UCC39"/>
    <mergeCell ref="UCH39:UCJ39"/>
    <mergeCell ref="TZW39:TZY39"/>
    <mergeCell ref="UAD39:UAF39"/>
    <mergeCell ref="UAK39:UAM39"/>
    <mergeCell ref="UAR39:UAT39"/>
    <mergeCell ref="UAY39:UBA39"/>
    <mergeCell ref="TYN39:TYP39"/>
    <mergeCell ref="TYU39:TYW39"/>
    <mergeCell ref="TZB39:TZD39"/>
    <mergeCell ref="TZI39:TZK39"/>
    <mergeCell ref="TZP39:TZR39"/>
    <mergeCell ref="TXE39:TXG39"/>
    <mergeCell ref="TXL39:TXN39"/>
    <mergeCell ref="TXS39:TXU39"/>
    <mergeCell ref="TXZ39:TYB39"/>
    <mergeCell ref="TYG39:TYI39"/>
    <mergeCell ref="TVV39:TVX39"/>
    <mergeCell ref="TWC39:TWE39"/>
    <mergeCell ref="TWJ39:TWL39"/>
    <mergeCell ref="TWQ39:TWS39"/>
    <mergeCell ref="TWX39:TWZ39"/>
    <mergeCell ref="TUM39:TUO39"/>
    <mergeCell ref="TUT39:TUV39"/>
    <mergeCell ref="TVA39:TVC39"/>
    <mergeCell ref="TVH39:TVJ39"/>
    <mergeCell ref="TVO39:TVQ39"/>
    <mergeCell ref="TTD39:TTF39"/>
    <mergeCell ref="TTK39:TTM39"/>
    <mergeCell ref="TTR39:TTT39"/>
    <mergeCell ref="TTY39:TUA39"/>
    <mergeCell ref="TUF39:TUH39"/>
    <mergeCell ref="TRU39:TRW39"/>
    <mergeCell ref="TSB39:TSD39"/>
    <mergeCell ref="TSI39:TSK39"/>
    <mergeCell ref="TSP39:TSR39"/>
    <mergeCell ref="TSW39:TSY39"/>
    <mergeCell ref="TQL39:TQN39"/>
    <mergeCell ref="TQS39:TQU39"/>
    <mergeCell ref="TQZ39:TRB39"/>
    <mergeCell ref="TRG39:TRI39"/>
    <mergeCell ref="TRN39:TRP39"/>
    <mergeCell ref="TPC39:TPE39"/>
    <mergeCell ref="TPJ39:TPL39"/>
    <mergeCell ref="TPQ39:TPS39"/>
    <mergeCell ref="TPX39:TPZ39"/>
    <mergeCell ref="TQE39:TQG39"/>
    <mergeCell ref="TNT39:TNV39"/>
    <mergeCell ref="TOA39:TOC39"/>
    <mergeCell ref="TOH39:TOJ39"/>
    <mergeCell ref="TOO39:TOQ39"/>
    <mergeCell ref="TOV39:TOX39"/>
    <mergeCell ref="TMK39:TMM39"/>
    <mergeCell ref="TMR39:TMT39"/>
    <mergeCell ref="TMY39:TNA39"/>
    <mergeCell ref="TNF39:TNH39"/>
    <mergeCell ref="TNM39:TNO39"/>
    <mergeCell ref="TLB39:TLD39"/>
    <mergeCell ref="TLI39:TLK39"/>
    <mergeCell ref="TLP39:TLR39"/>
    <mergeCell ref="TLW39:TLY39"/>
    <mergeCell ref="TMD39:TMF39"/>
    <mergeCell ref="TJS39:TJU39"/>
    <mergeCell ref="TJZ39:TKB39"/>
    <mergeCell ref="TKG39:TKI39"/>
    <mergeCell ref="TKN39:TKP39"/>
    <mergeCell ref="TKU39:TKW39"/>
    <mergeCell ref="TIJ39:TIL39"/>
    <mergeCell ref="TIQ39:TIS39"/>
    <mergeCell ref="TIX39:TIZ39"/>
    <mergeCell ref="TJE39:TJG39"/>
    <mergeCell ref="TJL39:TJN39"/>
    <mergeCell ref="THA39:THC39"/>
    <mergeCell ref="THH39:THJ39"/>
    <mergeCell ref="THO39:THQ39"/>
    <mergeCell ref="THV39:THX39"/>
    <mergeCell ref="TIC39:TIE39"/>
    <mergeCell ref="TFR39:TFT39"/>
    <mergeCell ref="TFY39:TGA39"/>
    <mergeCell ref="TGF39:TGH39"/>
    <mergeCell ref="TGM39:TGO39"/>
    <mergeCell ref="TGT39:TGV39"/>
    <mergeCell ref="TEI39:TEK39"/>
    <mergeCell ref="TEP39:TER39"/>
    <mergeCell ref="TEW39:TEY39"/>
    <mergeCell ref="TFD39:TFF39"/>
    <mergeCell ref="TFK39:TFM39"/>
    <mergeCell ref="TCZ39:TDB39"/>
    <mergeCell ref="TDG39:TDI39"/>
    <mergeCell ref="TDN39:TDP39"/>
    <mergeCell ref="TDU39:TDW39"/>
    <mergeCell ref="TEB39:TED39"/>
    <mergeCell ref="TBQ39:TBS39"/>
    <mergeCell ref="TBX39:TBZ39"/>
    <mergeCell ref="TCE39:TCG39"/>
    <mergeCell ref="TCL39:TCN39"/>
    <mergeCell ref="TCS39:TCU39"/>
    <mergeCell ref="TAH39:TAJ39"/>
    <mergeCell ref="TAO39:TAQ39"/>
    <mergeCell ref="TAV39:TAX39"/>
    <mergeCell ref="TBC39:TBE39"/>
    <mergeCell ref="TBJ39:TBL39"/>
    <mergeCell ref="SYY39:SZA39"/>
    <mergeCell ref="SZF39:SZH39"/>
    <mergeCell ref="SZM39:SZO39"/>
    <mergeCell ref="SZT39:SZV39"/>
    <mergeCell ref="TAA39:TAC39"/>
    <mergeCell ref="SXP39:SXR39"/>
    <mergeCell ref="SXW39:SXY39"/>
    <mergeCell ref="SYD39:SYF39"/>
    <mergeCell ref="SYK39:SYM39"/>
    <mergeCell ref="SYR39:SYT39"/>
    <mergeCell ref="SWG39:SWI39"/>
    <mergeCell ref="SWN39:SWP39"/>
    <mergeCell ref="SWU39:SWW39"/>
    <mergeCell ref="SXB39:SXD39"/>
    <mergeCell ref="SXI39:SXK39"/>
    <mergeCell ref="SUX39:SUZ39"/>
    <mergeCell ref="SVE39:SVG39"/>
    <mergeCell ref="SVL39:SVN39"/>
    <mergeCell ref="SVS39:SVU39"/>
    <mergeCell ref="SVZ39:SWB39"/>
    <mergeCell ref="STO39:STQ39"/>
    <mergeCell ref="STV39:STX39"/>
    <mergeCell ref="SUC39:SUE39"/>
    <mergeCell ref="SUJ39:SUL39"/>
    <mergeCell ref="SUQ39:SUS39"/>
    <mergeCell ref="SSF39:SSH39"/>
    <mergeCell ref="SSM39:SSO39"/>
    <mergeCell ref="SST39:SSV39"/>
    <mergeCell ref="STA39:STC39"/>
    <mergeCell ref="STH39:STJ39"/>
    <mergeCell ref="SQW39:SQY39"/>
    <mergeCell ref="SRD39:SRF39"/>
    <mergeCell ref="SRK39:SRM39"/>
    <mergeCell ref="SRR39:SRT39"/>
    <mergeCell ref="SRY39:SSA39"/>
    <mergeCell ref="SPN39:SPP39"/>
    <mergeCell ref="SPU39:SPW39"/>
    <mergeCell ref="SQB39:SQD39"/>
    <mergeCell ref="SQI39:SQK39"/>
    <mergeCell ref="SQP39:SQR39"/>
    <mergeCell ref="SOE39:SOG39"/>
    <mergeCell ref="SOL39:SON39"/>
    <mergeCell ref="SOS39:SOU39"/>
    <mergeCell ref="SOZ39:SPB39"/>
    <mergeCell ref="SPG39:SPI39"/>
    <mergeCell ref="SMV39:SMX39"/>
    <mergeCell ref="SNC39:SNE39"/>
    <mergeCell ref="SNJ39:SNL39"/>
    <mergeCell ref="SNQ39:SNS39"/>
    <mergeCell ref="SNX39:SNZ39"/>
    <mergeCell ref="SLM39:SLO39"/>
    <mergeCell ref="SLT39:SLV39"/>
    <mergeCell ref="SMA39:SMC39"/>
    <mergeCell ref="SMH39:SMJ39"/>
    <mergeCell ref="SMO39:SMQ39"/>
    <mergeCell ref="SKD39:SKF39"/>
    <mergeCell ref="SKK39:SKM39"/>
    <mergeCell ref="SKR39:SKT39"/>
    <mergeCell ref="SKY39:SLA39"/>
    <mergeCell ref="SLF39:SLH39"/>
    <mergeCell ref="SIU39:SIW39"/>
    <mergeCell ref="SJB39:SJD39"/>
    <mergeCell ref="SJI39:SJK39"/>
    <mergeCell ref="SJP39:SJR39"/>
    <mergeCell ref="SJW39:SJY39"/>
    <mergeCell ref="SHL39:SHN39"/>
    <mergeCell ref="SHS39:SHU39"/>
    <mergeCell ref="SHZ39:SIB39"/>
    <mergeCell ref="SIG39:SII39"/>
    <mergeCell ref="SIN39:SIP39"/>
    <mergeCell ref="SGC39:SGE39"/>
    <mergeCell ref="SGJ39:SGL39"/>
    <mergeCell ref="SGQ39:SGS39"/>
    <mergeCell ref="SGX39:SGZ39"/>
    <mergeCell ref="SHE39:SHG39"/>
    <mergeCell ref="SET39:SEV39"/>
    <mergeCell ref="SFA39:SFC39"/>
    <mergeCell ref="SFH39:SFJ39"/>
    <mergeCell ref="SFO39:SFQ39"/>
    <mergeCell ref="SFV39:SFX39"/>
    <mergeCell ref="SDK39:SDM39"/>
    <mergeCell ref="SDR39:SDT39"/>
    <mergeCell ref="SDY39:SEA39"/>
    <mergeCell ref="SEF39:SEH39"/>
    <mergeCell ref="SEM39:SEO39"/>
    <mergeCell ref="SCB39:SCD39"/>
    <mergeCell ref="SCI39:SCK39"/>
    <mergeCell ref="SCP39:SCR39"/>
    <mergeCell ref="SCW39:SCY39"/>
    <mergeCell ref="SDD39:SDF39"/>
    <mergeCell ref="SAS39:SAU39"/>
    <mergeCell ref="SAZ39:SBB39"/>
    <mergeCell ref="SBG39:SBI39"/>
    <mergeCell ref="SBN39:SBP39"/>
    <mergeCell ref="SBU39:SBW39"/>
    <mergeCell ref="RZJ39:RZL39"/>
    <mergeCell ref="RZQ39:RZS39"/>
    <mergeCell ref="RZX39:RZZ39"/>
    <mergeCell ref="SAE39:SAG39"/>
    <mergeCell ref="SAL39:SAN39"/>
    <mergeCell ref="RYA39:RYC39"/>
    <mergeCell ref="RYH39:RYJ39"/>
    <mergeCell ref="RYO39:RYQ39"/>
    <mergeCell ref="RYV39:RYX39"/>
    <mergeCell ref="RZC39:RZE39"/>
    <mergeCell ref="RWR39:RWT39"/>
    <mergeCell ref="RWY39:RXA39"/>
    <mergeCell ref="RXF39:RXH39"/>
    <mergeCell ref="RXM39:RXO39"/>
    <mergeCell ref="RXT39:RXV39"/>
    <mergeCell ref="RVI39:RVK39"/>
    <mergeCell ref="RVP39:RVR39"/>
    <mergeCell ref="RVW39:RVY39"/>
    <mergeCell ref="RWD39:RWF39"/>
    <mergeCell ref="RWK39:RWM39"/>
    <mergeCell ref="RTZ39:RUB39"/>
    <mergeCell ref="RUG39:RUI39"/>
    <mergeCell ref="RUN39:RUP39"/>
    <mergeCell ref="RUU39:RUW39"/>
    <mergeCell ref="RVB39:RVD39"/>
    <mergeCell ref="RSQ39:RSS39"/>
    <mergeCell ref="RSX39:RSZ39"/>
    <mergeCell ref="RTE39:RTG39"/>
    <mergeCell ref="RTL39:RTN39"/>
    <mergeCell ref="RTS39:RTU39"/>
    <mergeCell ref="RRH39:RRJ39"/>
    <mergeCell ref="RRO39:RRQ39"/>
    <mergeCell ref="RRV39:RRX39"/>
    <mergeCell ref="RSC39:RSE39"/>
    <mergeCell ref="RSJ39:RSL39"/>
    <mergeCell ref="RPY39:RQA39"/>
    <mergeCell ref="RQF39:RQH39"/>
    <mergeCell ref="RQM39:RQO39"/>
    <mergeCell ref="RQT39:RQV39"/>
    <mergeCell ref="RRA39:RRC39"/>
    <mergeCell ref="ROP39:ROR39"/>
    <mergeCell ref="ROW39:ROY39"/>
    <mergeCell ref="RPD39:RPF39"/>
    <mergeCell ref="RPK39:RPM39"/>
    <mergeCell ref="RPR39:RPT39"/>
    <mergeCell ref="RNG39:RNI39"/>
    <mergeCell ref="RNN39:RNP39"/>
    <mergeCell ref="RNU39:RNW39"/>
    <mergeCell ref="ROB39:ROD39"/>
    <mergeCell ref="ROI39:ROK39"/>
    <mergeCell ref="RLX39:RLZ39"/>
    <mergeCell ref="RME39:RMG39"/>
    <mergeCell ref="RML39:RMN39"/>
    <mergeCell ref="RMS39:RMU39"/>
    <mergeCell ref="RMZ39:RNB39"/>
    <mergeCell ref="RKO39:RKQ39"/>
    <mergeCell ref="RKV39:RKX39"/>
    <mergeCell ref="RLC39:RLE39"/>
    <mergeCell ref="RLJ39:RLL39"/>
    <mergeCell ref="RLQ39:RLS39"/>
    <mergeCell ref="RJF39:RJH39"/>
    <mergeCell ref="RJM39:RJO39"/>
    <mergeCell ref="RJT39:RJV39"/>
    <mergeCell ref="RKA39:RKC39"/>
    <mergeCell ref="RKH39:RKJ39"/>
    <mergeCell ref="RHW39:RHY39"/>
    <mergeCell ref="RID39:RIF39"/>
    <mergeCell ref="RIK39:RIM39"/>
    <mergeCell ref="RIR39:RIT39"/>
    <mergeCell ref="RIY39:RJA39"/>
    <mergeCell ref="RGN39:RGP39"/>
    <mergeCell ref="RGU39:RGW39"/>
    <mergeCell ref="RHB39:RHD39"/>
    <mergeCell ref="RHI39:RHK39"/>
    <mergeCell ref="RHP39:RHR39"/>
    <mergeCell ref="RFE39:RFG39"/>
    <mergeCell ref="RFL39:RFN39"/>
    <mergeCell ref="RFS39:RFU39"/>
    <mergeCell ref="RFZ39:RGB39"/>
    <mergeCell ref="RGG39:RGI39"/>
    <mergeCell ref="RDV39:RDX39"/>
    <mergeCell ref="REC39:REE39"/>
    <mergeCell ref="REJ39:REL39"/>
    <mergeCell ref="REQ39:RES39"/>
    <mergeCell ref="REX39:REZ39"/>
    <mergeCell ref="RCM39:RCO39"/>
    <mergeCell ref="RCT39:RCV39"/>
    <mergeCell ref="RDA39:RDC39"/>
    <mergeCell ref="RDH39:RDJ39"/>
    <mergeCell ref="RDO39:RDQ39"/>
    <mergeCell ref="RBD39:RBF39"/>
    <mergeCell ref="RBK39:RBM39"/>
    <mergeCell ref="RBR39:RBT39"/>
    <mergeCell ref="RBY39:RCA39"/>
    <mergeCell ref="RCF39:RCH39"/>
    <mergeCell ref="QZU39:QZW39"/>
    <mergeCell ref="RAB39:RAD39"/>
    <mergeCell ref="RAI39:RAK39"/>
    <mergeCell ref="RAP39:RAR39"/>
    <mergeCell ref="RAW39:RAY39"/>
    <mergeCell ref="QYL39:QYN39"/>
    <mergeCell ref="QYS39:QYU39"/>
    <mergeCell ref="QYZ39:QZB39"/>
    <mergeCell ref="QZG39:QZI39"/>
    <mergeCell ref="QZN39:QZP39"/>
    <mergeCell ref="QXC39:QXE39"/>
    <mergeCell ref="QXJ39:QXL39"/>
    <mergeCell ref="QXQ39:QXS39"/>
    <mergeCell ref="QXX39:QXZ39"/>
    <mergeCell ref="QYE39:QYG39"/>
    <mergeCell ref="QVT39:QVV39"/>
    <mergeCell ref="QWA39:QWC39"/>
    <mergeCell ref="QWH39:QWJ39"/>
    <mergeCell ref="QWO39:QWQ39"/>
    <mergeCell ref="QWV39:QWX39"/>
    <mergeCell ref="QUK39:QUM39"/>
    <mergeCell ref="QUR39:QUT39"/>
    <mergeCell ref="QUY39:QVA39"/>
    <mergeCell ref="QVF39:QVH39"/>
    <mergeCell ref="QVM39:QVO39"/>
    <mergeCell ref="QTB39:QTD39"/>
    <mergeCell ref="QTI39:QTK39"/>
    <mergeCell ref="QTP39:QTR39"/>
    <mergeCell ref="QTW39:QTY39"/>
    <mergeCell ref="QUD39:QUF39"/>
    <mergeCell ref="QRS39:QRU39"/>
    <mergeCell ref="QRZ39:QSB39"/>
    <mergeCell ref="QSG39:QSI39"/>
    <mergeCell ref="QSN39:QSP39"/>
    <mergeCell ref="QSU39:QSW39"/>
    <mergeCell ref="QQJ39:QQL39"/>
    <mergeCell ref="QQQ39:QQS39"/>
    <mergeCell ref="QQX39:QQZ39"/>
    <mergeCell ref="QRE39:QRG39"/>
    <mergeCell ref="QRL39:QRN39"/>
    <mergeCell ref="QPA39:QPC39"/>
    <mergeCell ref="QPH39:QPJ39"/>
    <mergeCell ref="QPO39:QPQ39"/>
    <mergeCell ref="QPV39:QPX39"/>
    <mergeCell ref="QQC39:QQE39"/>
    <mergeCell ref="QNR39:QNT39"/>
    <mergeCell ref="QNY39:QOA39"/>
    <mergeCell ref="QOF39:QOH39"/>
    <mergeCell ref="QOM39:QOO39"/>
    <mergeCell ref="QOT39:QOV39"/>
    <mergeCell ref="QMI39:QMK39"/>
    <mergeCell ref="QMP39:QMR39"/>
    <mergeCell ref="QMW39:QMY39"/>
    <mergeCell ref="QND39:QNF39"/>
    <mergeCell ref="QNK39:QNM39"/>
    <mergeCell ref="QKZ39:QLB39"/>
    <mergeCell ref="QLG39:QLI39"/>
    <mergeCell ref="QLN39:QLP39"/>
    <mergeCell ref="QLU39:QLW39"/>
    <mergeCell ref="QMB39:QMD39"/>
    <mergeCell ref="QJQ39:QJS39"/>
    <mergeCell ref="QJX39:QJZ39"/>
    <mergeCell ref="QKE39:QKG39"/>
    <mergeCell ref="QKL39:QKN39"/>
    <mergeCell ref="QKS39:QKU39"/>
    <mergeCell ref="QIH39:QIJ39"/>
    <mergeCell ref="QIO39:QIQ39"/>
    <mergeCell ref="QIV39:QIX39"/>
    <mergeCell ref="QJC39:QJE39"/>
    <mergeCell ref="QJJ39:QJL39"/>
    <mergeCell ref="QGY39:QHA39"/>
    <mergeCell ref="QHF39:QHH39"/>
    <mergeCell ref="QHM39:QHO39"/>
    <mergeCell ref="QHT39:QHV39"/>
    <mergeCell ref="QIA39:QIC39"/>
    <mergeCell ref="QFP39:QFR39"/>
    <mergeCell ref="QFW39:QFY39"/>
    <mergeCell ref="QGD39:QGF39"/>
    <mergeCell ref="QGK39:QGM39"/>
    <mergeCell ref="QGR39:QGT39"/>
    <mergeCell ref="QEG39:QEI39"/>
    <mergeCell ref="QEN39:QEP39"/>
    <mergeCell ref="QEU39:QEW39"/>
    <mergeCell ref="QFB39:QFD39"/>
    <mergeCell ref="QFI39:QFK39"/>
    <mergeCell ref="QCX39:QCZ39"/>
    <mergeCell ref="QDE39:QDG39"/>
    <mergeCell ref="QDL39:QDN39"/>
    <mergeCell ref="QDS39:QDU39"/>
    <mergeCell ref="QDZ39:QEB39"/>
    <mergeCell ref="QBO39:QBQ39"/>
    <mergeCell ref="QBV39:QBX39"/>
    <mergeCell ref="QCC39:QCE39"/>
    <mergeCell ref="QCJ39:QCL39"/>
    <mergeCell ref="QCQ39:QCS39"/>
    <mergeCell ref="QAF39:QAH39"/>
    <mergeCell ref="QAM39:QAO39"/>
    <mergeCell ref="QAT39:QAV39"/>
    <mergeCell ref="QBA39:QBC39"/>
    <mergeCell ref="QBH39:QBJ39"/>
    <mergeCell ref="PYW39:PYY39"/>
    <mergeCell ref="PZD39:PZF39"/>
    <mergeCell ref="PZK39:PZM39"/>
    <mergeCell ref="PZR39:PZT39"/>
    <mergeCell ref="PZY39:QAA39"/>
    <mergeCell ref="PXN39:PXP39"/>
    <mergeCell ref="PXU39:PXW39"/>
    <mergeCell ref="PYB39:PYD39"/>
    <mergeCell ref="PYI39:PYK39"/>
    <mergeCell ref="PYP39:PYR39"/>
    <mergeCell ref="PWE39:PWG39"/>
    <mergeCell ref="PWL39:PWN39"/>
    <mergeCell ref="PWS39:PWU39"/>
    <mergeCell ref="PWZ39:PXB39"/>
    <mergeCell ref="PXG39:PXI39"/>
    <mergeCell ref="PUV39:PUX39"/>
    <mergeCell ref="PVC39:PVE39"/>
    <mergeCell ref="PVJ39:PVL39"/>
    <mergeCell ref="PVQ39:PVS39"/>
    <mergeCell ref="PVX39:PVZ39"/>
    <mergeCell ref="PTM39:PTO39"/>
    <mergeCell ref="PTT39:PTV39"/>
    <mergeCell ref="PUA39:PUC39"/>
    <mergeCell ref="PUH39:PUJ39"/>
    <mergeCell ref="PUO39:PUQ39"/>
    <mergeCell ref="PSD39:PSF39"/>
    <mergeCell ref="PSK39:PSM39"/>
    <mergeCell ref="PSR39:PST39"/>
    <mergeCell ref="PSY39:PTA39"/>
    <mergeCell ref="PTF39:PTH39"/>
    <mergeCell ref="PQU39:PQW39"/>
    <mergeCell ref="PRB39:PRD39"/>
    <mergeCell ref="PRI39:PRK39"/>
    <mergeCell ref="PRP39:PRR39"/>
    <mergeCell ref="PRW39:PRY39"/>
    <mergeCell ref="PPL39:PPN39"/>
    <mergeCell ref="PPS39:PPU39"/>
    <mergeCell ref="PPZ39:PQB39"/>
    <mergeCell ref="PQG39:PQI39"/>
    <mergeCell ref="PQN39:PQP39"/>
    <mergeCell ref="POC39:POE39"/>
    <mergeCell ref="POJ39:POL39"/>
    <mergeCell ref="POQ39:POS39"/>
    <mergeCell ref="POX39:POZ39"/>
    <mergeCell ref="PPE39:PPG39"/>
    <mergeCell ref="PMT39:PMV39"/>
    <mergeCell ref="PNA39:PNC39"/>
    <mergeCell ref="PNH39:PNJ39"/>
    <mergeCell ref="PNO39:PNQ39"/>
    <mergeCell ref="PNV39:PNX39"/>
    <mergeCell ref="PLK39:PLM39"/>
    <mergeCell ref="PLR39:PLT39"/>
    <mergeCell ref="PLY39:PMA39"/>
    <mergeCell ref="PMF39:PMH39"/>
    <mergeCell ref="PMM39:PMO39"/>
    <mergeCell ref="PKB39:PKD39"/>
    <mergeCell ref="PKI39:PKK39"/>
    <mergeCell ref="PKP39:PKR39"/>
    <mergeCell ref="PKW39:PKY39"/>
    <mergeCell ref="PLD39:PLF39"/>
    <mergeCell ref="PIS39:PIU39"/>
    <mergeCell ref="PIZ39:PJB39"/>
    <mergeCell ref="PJG39:PJI39"/>
    <mergeCell ref="PJN39:PJP39"/>
    <mergeCell ref="PJU39:PJW39"/>
    <mergeCell ref="PHJ39:PHL39"/>
    <mergeCell ref="PHQ39:PHS39"/>
    <mergeCell ref="PHX39:PHZ39"/>
    <mergeCell ref="PIE39:PIG39"/>
    <mergeCell ref="PIL39:PIN39"/>
    <mergeCell ref="PGA39:PGC39"/>
    <mergeCell ref="PGH39:PGJ39"/>
    <mergeCell ref="PGO39:PGQ39"/>
    <mergeCell ref="PGV39:PGX39"/>
    <mergeCell ref="PHC39:PHE39"/>
    <mergeCell ref="PER39:PET39"/>
    <mergeCell ref="PEY39:PFA39"/>
    <mergeCell ref="PFF39:PFH39"/>
    <mergeCell ref="PFM39:PFO39"/>
    <mergeCell ref="PFT39:PFV39"/>
    <mergeCell ref="PDI39:PDK39"/>
    <mergeCell ref="PDP39:PDR39"/>
    <mergeCell ref="PDW39:PDY39"/>
    <mergeCell ref="PED39:PEF39"/>
    <mergeCell ref="PEK39:PEM39"/>
    <mergeCell ref="PBZ39:PCB39"/>
    <mergeCell ref="PCG39:PCI39"/>
    <mergeCell ref="PCN39:PCP39"/>
    <mergeCell ref="PCU39:PCW39"/>
    <mergeCell ref="PDB39:PDD39"/>
    <mergeCell ref="PAQ39:PAS39"/>
    <mergeCell ref="PAX39:PAZ39"/>
    <mergeCell ref="PBE39:PBG39"/>
    <mergeCell ref="PBL39:PBN39"/>
    <mergeCell ref="PBS39:PBU39"/>
    <mergeCell ref="OZH39:OZJ39"/>
    <mergeCell ref="OZO39:OZQ39"/>
    <mergeCell ref="OZV39:OZX39"/>
    <mergeCell ref="PAC39:PAE39"/>
    <mergeCell ref="PAJ39:PAL39"/>
    <mergeCell ref="OXY39:OYA39"/>
    <mergeCell ref="OYF39:OYH39"/>
    <mergeCell ref="OYM39:OYO39"/>
    <mergeCell ref="OYT39:OYV39"/>
    <mergeCell ref="OZA39:OZC39"/>
    <mergeCell ref="OWP39:OWR39"/>
    <mergeCell ref="OWW39:OWY39"/>
    <mergeCell ref="OXD39:OXF39"/>
    <mergeCell ref="OXK39:OXM39"/>
    <mergeCell ref="OXR39:OXT39"/>
    <mergeCell ref="OVG39:OVI39"/>
    <mergeCell ref="OVN39:OVP39"/>
    <mergeCell ref="OVU39:OVW39"/>
    <mergeCell ref="OWB39:OWD39"/>
    <mergeCell ref="OWI39:OWK39"/>
    <mergeCell ref="OTX39:OTZ39"/>
    <mergeCell ref="OUE39:OUG39"/>
    <mergeCell ref="OUL39:OUN39"/>
    <mergeCell ref="OUS39:OUU39"/>
    <mergeCell ref="OUZ39:OVB39"/>
    <mergeCell ref="OSO39:OSQ39"/>
    <mergeCell ref="OSV39:OSX39"/>
    <mergeCell ref="OTC39:OTE39"/>
    <mergeCell ref="OTJ39:OTL39"/>
    <mergeCell ref="OTQ39:OTS39"/>
    <mergeCell ref="ORF39:ORH39"/>
    <mergeCell ref="ORM39:ORO39"/>
    <mergeCell ref="ORT39:ORV39"/>
    <mergeCell ref="OSA39:OSC39"/>
    <mergeCell ref="OSH39:OSJ39"/>
    <mergeCell ref="OPW39:OPY39"/>
    <mergeCell ref="OQD39:OQF39"/>
    <mergeCell ref="OQK39:OQM39"/>
    <mergeCell ref="OQR39:OQT39"/>
    <mergeCell ref="OQY39:ORA39"/>
    <mergeCell ref="OON39:OOP39"/>
    <mergeCell ref="OOU39:OOW39"/>
    <mergeCell ref="OPB39:OPD39"/>
    <mergeCell ref="OPI39:OPK39"/>
    <mergeCell ref="OPP39:OPR39"/>
    <mergeCell ref="ONE39:ONG39"/>
    <mergeCell ref="ONL39:ONN39"/>
    <mergeCell ref="ONS39:ONU39"/>
    <mergeCell ref="ONZ39:OOB39"/>
    <mergeCell ref="OOG39:OOI39"/>
    <mergeCell ref="OLV39:OLX39"/>
    <mergeCell ref="OMC39:OME39"/>
    <mergeCell ref="OMJ39:OML39"/>
    <mergeCell ref="OMQ39:OMS39"/>
    <mergeCell ref="OMX39:OMZ39"/>
    <mergeCell ref="OKM39:OKO39"/>
    <mergeCell ref="OKT39:OKV39"/>
    <mergeCell ref="OLA39:OLC39"/>
    <mergeCell ref="OLH39:OLJ39"/>
    <mergeCell ref="OLO39:OLQ39"/>
    <mergeCell ref="OJD39:OJF39"/>
    <mergeCell ref="OJK39:OJM39"/>
    <mergeCell ref="OJR39:OJT39"/>
    <mergeCell ref="OJY39:OKA39"/>
    <mergeCell ref="OKF39:OKH39"/>
    <mergeCell ref="OHU39:OHW39"/>
    <mergeCell ref="OIB39:OID39"/>
    <mergeCell ref="OII39:OIK39"/>
    <mergeCell ref="OIP39:OIR39"/>
    <mergeCell ref="OIW39:OIY39"/>
    <mergeCell ref="OGL39:OGN39"/>
    <mergeCell ref="OGS39:OGU39"/>
    <mergeCell ref="OGZ39:OHB39"/>
    <mergeCell ref="OHG39:OHI39"/>
    <mergeCell ref="OHN39:OHP39"/>
    <mergeCell ref="OFC39:OFE39"/>
    <mergeCell ref="OFJ39:OFL39"/>
    <mergeCell ref="OFQ39:OFS39"/>
    <mergeCell ref="OFX39:OFZ39"/>
    <mergeCell ref="OGE39:OGG39"/>
    <mergeCell ref="ODT39:ODV39"/>
    <mergeCell ref="OEA39:OEC39"/>
    <mergeCell ref="OEH39:OEJ39"/>
    <mergeCell ref="OEO39:OEQ39"/>
    <mergeCell ref="OEV39:OEX39"/>
    <mergeCell ref="OCK39:OCM39"/>
    <mergeCell ref="OCR39:OCT39"/>
    <mergeCell ref="OCY39:ODA39"/>
    <mergeCell ref="ODF39:ODH39"/>
    <mergeCell ref="ODM39:ODO39"/>
    <mergeCell ref="OBB39:OBD39"/>
    <mergeCell ref="OBI39:OBK39"/>
    <mergeCell ref="OBP39:OBR39"/>
    <mergeCell ref="OBW39:OBY39"/>
    <mergeCell ref="OCD39:OCF39"/>
    <mergeCell ref="NZS39:NZU39"/>
    <mergeCell ref="NZZ39:OAB39"/>
    <mergeCell ref="OAG39:OAI39"/>
    <mergeCell ref="OAN39:OAP39"/>
    <mergeCell ref="OAU39:OAW39"/>
    <mergeCell ref="NYJ39:NYL39"/>
    <mergeCell ref="NYQ39:NYS39"/>
    <mergeCell ref="NYX39:NYZ39"/>
    <mergeCell ref="NZE39:NZG39"/>
    <mergeCell ref="NZL39:NZN39"/>
    <mergeCell ref="NXA39:NXC39"/>
    <mergeCell ref="NXH39:NXJ39"/>
    <mergeCell ref="NXO39:NXQ39"/>
    <mergeCell ref="NXV39:NXX39"/>
    <mergeCell ref="NYC39:NYE39"/>
    <mergeCell ref="NVR39:NVT39"/>
    <mergeCell ref="NVY39:NWA39"/>
    <mergeCell ref="NWF39:NWH39"/>
    <mergeCell ref="NWM39:NWO39"/>
    <mergeCell ref="NWT39:NWV39"/>
    <mergeCell ref="NUI39:NUK39"/>
    <mergeCell ref="NUP39:NUR39"/>
    <mergeCell ref="NUW39:NUY39"/>
    <mergeCell ref="NVD39:NVF39"/>
    <mergeCell ref="NVK39:NVM39"/>
    <mergeCell ref="NSZ39:NTB39"/>
    <mergeCell ref="NTG39:NTI39"/>
    <mergeCell ref="NTN39:NTP39"/>
    <mergeCell ref="NTU39:NTW39"/>
    <mergeCell ref="NUB39:NUD39"/>
    <mergeCell ref="NRQ39:NRS39"/>
    <mergeCell ref="NRX39:NRZ39"/>
    <mergeCell ref="NSE39:NSG39"/>
    <mergeCell ref="NSL39:NSN39"/>
    <mergeCell ref="NSS39:NSU39"/>
    <mergeCell ref="NQH39:NQJ39"/>
    <mergeCell ref="NQO39:NQQ39"/>
    <mergeCell ref="NQV39:NQX39"/>
    <mergeCell ref="NRC39:NRE39"/>
    <mergeCell ref="NRJ39:NRL39"/>
    <mergeCell ref="NOY39:NPA39"/>
    <mergeCell ref="NPF39:NPH39"/>
    <mergeCell ref="NPM39:NPO39"/>
    <mergeCell ref="NPT39:NPV39"/>
    <mergeCell ref="NQA39:NQC39"/>
    <mergeCell ref="NNP39:NNR39"/>
    <mergeCell ref="NNW39:NNY39"/>
    <mergeCell ref="NOD39:NOF39"/>
    <mergeCell ref="NOK39:NOM39"/>
    <mergeCell ref="NOR39:NOT39"/>
    <mergeCell ref="NMG39:NMI39"/>
    <mergeCell ref="NMN39:NMP39"/>
    <mergeCell ref="NMU39:NMW39"/>
    <mergeCell ref="NNB39:NND39"/>
    <mergeCell ref="NNI39:NNK39"/>
    <mergeCell ref="NKX39:NKZ39"/>
    <mergeCell ref="NLE39:NLG39"/>
    <mergeCell ref="NLL39:NLN39"/>
    <mergeCell ref="NLS39:NLU39"/>
    <mergeCell ref="NLZ39:NMB39"/>
    <mergeCell ref="NJO39:NJQ39"/>
    <mergeCell ref="NJV39:NJX39"/>
    <mergeCell ref="NKC39:NKE39"/>
    <mergeCell ref="NKJ39:NKL39"/>
    <mergeCell ref="NKQ39:NKS39"/>
    <mergeCell ref="NIF39:NIH39"/>
    <mergeCell ref="NIM39:NIO39"/>
    <mergeCell ref="NIT39:NIV39"/>
    <mergeCell ref="NJA39:NJC39"/>
    <mergeCell ref="NJH39:NJJ39"/>
    <mergeCell ref="NGW39:NGY39"/>
    <mergeCell ref="NHD39:NHF39"/>
    <mergeCell ref="NHK39:NHM39"/>
    <mergeCell ref="NHR39:NHT39"/>
    <mergeCell ref="NHY39:NIA39"/>
    <mergeCell ref="NFN39:NFP39"/>
    <mergeCell ref="NFU39:NFW39"/>
    <mergeCell ref="NGB39:NGD39"/>
    <mergeCell ref="NGI39:NGK39"/>
    <mergeCell ref="NGP39:NGR39"/>
    <mergeCell ref="NEE39:NEG39"/>
    <mergeCell ref="NEL39:NEN39"/>
    <mergeCell ref="NES39:NEU39"/>
    <mergeCell ref="NEZ39:NFB39"/>
    <mergeCell ref="NFG39:NFI39"/>
    <mergeCell ref="NCV39:NCX39"/>
    <mergeCell ref="NDC39:NDE39"/>
    <mergeCell ref="NDJ39:NDL39"/>
    <mergeCell ref="NDQ39:NDS39"/>
    <mergeCell ref="NDX39:NDZ39"/>
    <mergeCell ref="NBM39:NBO39"/>
    <mergeCell ref="NBT39:NBV39"/>
    <mergeCell ref="NCA39:NCC39"/>
    <mergeCell ref="NCH39:NCJ39"/>
    <mergeCell ref="NCO39:NCQ39"/>
    <mergeCell ref="NAD39:NAF39"/>
    <mergeCell ref="NAK39:NAM39"/>
    <mergeCell ref="NAR39:NAT39"/>
    <mergeCell ref="NAY39:NBA39"/>
    <mergeCell ref="NBF39:NBH39"/>
    <mergeCell ref="MYU39:MYW39"/>
    <mergeCell ref="MZB39:MZD39"/>
    <mergeCell ref="MZI39:MZK39"/>
    <mergeCell ref="MZP39:MZR39"/>
    <mergeCell ref="MZW39:MZY39"/>
    <mergeCell ref="MXL39:MXN39"/>
    <mergeCell ref="MXS39:MXU39"/>
    <mergeCell ref="MXZ39:MYB39"/>
    <mergeCell ref="MYG39:MYI39"/>
    <mergeCell ref="MYN39:MYP39"/>
    <mergeCell ref="MWC39:MWE39"/>
    <mergeCell ref="MWJ39:MWL39"/>
    <mergeCell ref="MWQ39:MWS39"/>
    <mergeCell ref="MWX39:MWZ39"/>
    <mergeCell ref="MXE39:MXG39"/>
    <mergeCell ref="MUT39:MUV39"/>
    <mergeCell ref="MVA39:MVC39"/>
    <mergeCell ref="MVH39:MVJ39"/>
    <mergeCell ref="MVO39:MVQ39"/>
    <mergeCell ref="MVV39:MVX39"/>
    <mergeCell ref="MTK39:MTM39"/>
    <mergeCell ref="MTR39:MTT39"/>
    <mergeCell ref="MTY39:MUA39"/>
    <mergeCell ref="MUF39:MUH39"/>
    <mergeCell ref="MUM39:MUO39"/>
    <mergeCell ref="MSB39:MSD39"/>
    <mergeCell ref="MSI39:MSK39"/>
    <mergeCell ref="MSP39:MSR39"/>
    <mergeCell ref="MSW39:MSY39"/>
    <mergeCell ref="MTD39:MTF39"/>
    <mergeCell ref="MQS39:MQU39"/>
    <mergeCell ref="MQZ39:MRB39"/>
    <mergeCell ref="MRG39:MRI39"/>
    <mergeCell ref="MRN39:MRP39"/>
    <mergeCell ref="MRU39:MRW39"/>
    <mergeCell ref="MPJ39:MPL39"/>
    <mergeCell ref="MPQ39:MPS39"/>
    <mergeCell ref="MPX39:MPZ39"/>
    <mergeCell ref="MQE39:MQG39"/>
    <mergeCell ref="MQL39:MQN39"/>
    <mergeCell ref="MOA39:MOC39"/>
    <mergeCell ref="MOH39:MOJ39"/>
    <mergeCell ref="MOO39:MOQ39"/>
    <mergeCell ref="MOV39:MOX39"/>
    <mergeCell ref="MPC39:MPE39"/>
    <mergeCell ref="MMR39:MMT39"/>
    <mergeCell ref="MMY39:MNA39"/>
    <mergeCell ref="MNF39:MNH39"/>
    <mergeCell ref="MNM39:MNO39"/>
    <mergeCell ref="MNT39:MNV39"/>
    <mergeCell ref="MLI39:MLK39"/>
    <mergeCell ref="MLP39:MLR39"/>
    <mergeCell ref="MLW39:MLY39"/>
    <mergeCell ref="MMD39:MMF39"/>
    <mergeCell ref="MMK39:MMM39"/>
    <mergeCell ref="MJZ39:MKB39"/>
    <mergeCell ref="MKG39:MKI39"/>
    <mergeCell ref="MKN39:MKP39"/>
    <mergeCell ref="MKU39:MKW39"/>
    <mergeCell ref="MLB39:MLD39"/>
    <mergeCell ref="MIQ39:MIS39"/>
    <mergeCell ref="MIX39:MIZ39"/>
    <mergeCell ref="MJE39:MJG39"/>
    <mergeCell ref="MJL39:MJN39"/>
    <mergeCell ref="MJS39:MJU39"/>
    <mergeCell ref="MHH39:MHJ39"/>
    <mergeCell ref="MHO39:MHQ39"/>
    <mergeCell ref="MHV39:MHX39"/>
    <mergeCell ref="MIC39:MIE39"/>
    <mergeCell ref="MIJ39:MIL39"/>
    <mergeCell ref="MFY39:MGA39"/>
    <mergeCell ref="MGF39:MGH39"/>
    <mergeCell ref="MGM39:MGO39"/>
    <mergeCell ref="MGT39:MGV39"/>
    <mergeCell ref="MHA39:MHC39"/>
    <mergeCell ref="MEP39:MER39"/>
    <mergeCell ref="MEW39:MEY39"/>
    <mergeCell ref="MFD39:MFF39"/>
    <mergeCell ref="MFK39:MFM39"/>
    <mergeCell ref="MFR39:MFT39"/>
    <mergeCell ref="MDG39:MDI39"/>
    <mergeCell ref="MDN39:MDP39"/>
    <mergeCell ref="MDU39:MDW39"/>
    <mergeCell ref="MEB39:MED39"/>
    <mergeCell ref="MEI39:MEK39"/>
    <mergeCell ref="MBX39:MBZ39"/>
    <mergeCell ref="MCE39:MCG39"/>
    <mergeCell ref="MCL39:MCN39"/>
    <mergeCell ref="MCS39:MCU39"/>
    <mergeCell ref="MCZ39:MDB39"/>
    <mergeCell ref="MAO39:MAQ39"/>
    <mergeCell ref="MAV39:MAX39"/>
    <mergeCell ref="MBC39:MBE39"/>
    <mergeCell ref="MBJ39:MBL39"/>
    <mergeCell ref="MBQ39:MBS39"/>
    <mergeCell ref="LZF39:LZH39"/>
    <mergeCell ref="LZM39:LZO39"/>
    <mergeCell ref="LZT39:LZV39"/>
    <mergeCell ref="MAA39:MAC39"/>
    <mergeCell ref="MAH39:MAJ39"/>
    <mergeCell ref="LXW39:LXY39"/>
    <mergeCell ref="LYD39:LYF39"/>
    <mergeCell ref="LYK39:LYM39"/>
    <mergeCell ref="LYR39:LYT39"/>
    <mergeCell ref="LYY39:LZA39"/>
    <mergeCell ref="LWN39:LWP39"/>
    <mergeCell ref="LWU39:LWW39"/>
    <mergeCell ref="LXB39:LXD39"/>
    <mergeCell ref="LXI39:LXK39"/>
    <mergeCell ref="LXP39:LXR39"/>
    <mergeCell ref="LVE39:LVG39"/>
    <mergeCell ref="LVL39:LVN39"/>
    <mergeCell ref="LVS39:LVU39"/>
    <mergeCell ref="LVZ39:LWB39"/>
    <mergeCell ref="LWG39:LWI39"/>
    <mergeCell ref="LTV39:LTX39"/>
    <mergeCell ref="LUC39:LUE39"/>
    <mergeCell ref="LUJ39:LUL39"/>
    <mergeCell ref="LUQ39:LUS39"/>
    <mergeCell ref="LUX39:LUZ39"/>
    <mergeCell ref="LSM39:LSO39"/>
    <mergeCell ref="LST39:LSV39"/>
    <mergeCell ref="LTA39:LTC39"/>
    <mergeCell ref="LTH39:LTJ39"/>
    <mergeCell ref="LTO39:LTQ39"/>
    <mergeCell ref="LRD39:LRF39"/>
    <mergeCell ref="LRK39:LRM39"/>
    <mergeCell ref="LRR39:LRT39"/>
    <mergeCell ref="LRY39:LSA39"/>
    <mergeCell ref="LSF39:LSH39"/>
    <mergeCell ref="LPU39:LPW39"/>
    <mergeCell ref="LQB39:LQD39"/>
    <mergeCell ref="LQI39:LQK39"/>
    <mergeCell ref="LQP39:LQR39"/>
    <mergeCell ref="LQW39:LQY39"/>
    <mergeCell ref="LOL39:LON39"/>
    <mergeCell ref="LOS39:LOU39"/>
    <mergeCell ref="LOZ39:LPB39"/>
    <mergeCell ref="LPG39:LPI39"/>
    <mergeCell ref="LPN39:LPP39"/>
    <mergeCell ref="LNC39:LNE39"/>
    <mergeCell ref="LNJ39:LNL39"/>
    <mergeCell ref="LNQ39:LNS39"/>
    <mergeCell ref="LNX39:LNZ39"/>
    <mergeCell ref="LOE39:LOG39"/>
    <mergeCell ref="LLT39:LLV39"/>
    <mergeCell ref="LMA39:LMC39"/>
    <mergeCell ref="LMH39:LMJ39"/>
    <mergeCell ref="LMO39:LMQ39"/>
    <mergeCell ref="LMV39:LMX39"/>
    <mergeCell ref="LKK39:LKM39"/>
    <mergeCell ref="LKR39:LKT39"/>
    <mergeCell ref="LKY39:LLA39"/>
    <mergeCell ref="LLF39:LLH39"/>
    <mergeCell ref="LLM39:LLO39"/>
    <mergeCell ref="LJB39:LJD39"/>
    <mergeCell ref="LJI39:LJK39"/>
    <mergeCell ref="LJP39:LJR39"/>
    <mergeCell ref="LJW39:LJY39"/>
    <mergeCell ref="LKD39:LKF39"/>
    <mergeCell ref="LHS39:LHU39"/>
    <mergeCell ref="LHZ39:LIB39"/>
    <mergeCell ref="LIG39:LII39"/>
    <mergeCell ref="LIN39:LIP39"/>
    <mergeCell ref="LIU39:LIW39"/>
    <mergeCell ref="LGJ39:LGL39"/>
    <mergeCell ref="LGQ39:LGS39"/>
    <mergeCell ref="LGX39:LGZ39"/>
    <mergeCell ref="LHE39:LHG39"/>
    <mergeCell ref="LHL39:LHN39"/>
    <mergeCell ref="LFA39:LFC39"/>
    <mergeCell ref="LFH39:LFJ39"/>
    <mergeCell ref="LFO39:LFQ39"/>
    <mergeCell ref="LFV39:LFX39"/>
    <mergeCell ref="LGC39:LGE39"/>
    <mergeCell ref="LDR39:LDT39"/>
    <mergeCell ref="LDY39:LEA39"/>
    <mergeCell ref="LEF39:LEH39"/>
    <mergeCell ref="LEM39:LEO39"/>
    <mergeCell ref="LET39:LEV39"/>
    <mergeCell ref="LCI39:LCK39"/>
    <mergeCell ref="LCP39:LCR39"/>
    <mergeCell ref="LCW39:LCY39"/>
    <mergeCell ref="LDD39:LDF39"/>
    <mergeCell ref="LDK39:LDM39"/>
    <mergeCell ref="LAZ39:LBB39"/>
    <mergeCell ref="LBG39:LBI39"/>
    <mergeCell ref="LBN39:LBP39"/>
    <mergeCell ref="LBU39:LBW39"/>
    <mergeCell ref="LCB39:LCD39"/>
    <mergeCell ref="KZQ39:KZS39"/>
    <mergeCell ref="KZX39:KZZ39"/>
    <mergeCell ref="LAE39:LAG39"/>
    <mergeCell ref="LAL39:LAN39"/>
    <mergeCell ref="LAS39:LAU39"/>
    <mergeCell ref="KYH39:KYJ39"/>
    <mergeCell ref="KYO39:KYQ39"/>
    <mergeCell ref="KYV39:KYX39"/>
    <mergeCell ref="KZC39:KZE39"/>
    <mergeCell ref="KZJ39:KZL39"/>
    <mergeCell ref="KWY39:KXA39"/>
    <mergeCell ref="KXF39:KXH39"/>
    <mergeCell ref="KXM39:KXO39"/>
    <mergeCell ref="KXT39:KXV39"/>
    <mergeCell ref="KYA39:KYC39"/>
    <mergeCell ref="KVP39:KVR39"/>
    <mergeCell ref="KVW39:KVY39"/>
    <mergeCell ref="KWD39:KWF39"/>
    <mergeCell ref="KWK39:KWM39"/>
    <mergeCell ref="KWR39:KWT39"/>
    <mergeCell ref="KUG39:KUI39"/>
    <mergeCell ref="KUN39:KUP39"/>
    <mergeCell ref="KUU39:KUW39"/>
    <mergeCell ref="KVB39:KVD39"/>
    <mergeCell ref="KVI39:KVK39"/>
    <mergeCell ref="KSX39:KSZ39"/>
    <mergeCell ref="KTE39:KTG39"/>
    <mergeCell ref="KTL39:KTN39"/>
    <mergeCell ref="KTS39:KTU39"/>
    <mergeCell ref="KTZ39:KUB39"/>
    <mergeCell ref="KRO39:KRQ39"/>
    <mergeCell ref="KRV39:KRX39"/>
    <mergeCell ref="KSC39:KSE39"/>
    <mergeCell ref="KSJ39:KSL39"/>
    <mergeCell ref="KSQ39:KSS39"/>
    <mergeCell ref="KQF39:KQH39"/>
    <mergeCell ref="KQM39:KQO39"/>
    <mergeCell ref="KQT39:KQV39"/>
    <mergeCell ref="KRA39:KRC39"/>
    <mergeCell ref="KRH39:KRJ39"/>
    <mergeCell ref="KOW39:KOY39"/>
    <mergeCell ref="KPD39:KPF39"/>
    <mergeCell ref="KPK39:KPM39"/>
    <mergeCell ref="KPR39:KPT39"/>
    <mergeCell ref="KPY39:KQA39"/>
    <mergeCell ref="KNN39:KNP39"/>
    <mergeCell ref="KNU39:KNW39"/>
    <mergeCell ref="KOB39:KOD39"/>
    <mergeCell ref="KOI39:KOK39"/>
    <mergeCell ref="KOP39:KOR39"/>
    <mergeCell ref="KME39:KMG39"/>
    <mergeCell ref="KML39:KMN39"/>
    <mergeCell ref="KMS39:KMU39"/>
    <mergeCell ref="KMZ39:KNB39"/>
    <mergeCell ref="KNG39:KNI39"/>
    <mergeCell ref="KKV39:KKX39"/>
    <mergeCell ref="KLC39:KLE39"/>
    <mergeCell ref="KLJ39:KLL39"/>
    <mergeCell ref="KLQ39:KLS39"/>
    <mergeCell ref="KLX39:KLZ39"/>
    <mergeCell ref="KJM39:KJO39"/>
    <mergeCell ref="KJT39:KJV39"/>
    <mergeCell ref="KKA39:KKC39"/>
    <mergeCell ref="KKH39:KKJ39"/>
    <mergeCell ref="KKO39:KKQ39"/>
    <mergeCell ref="KID39:KIF39"/>
    <mergeCell ref="KIK39:KIM39"/>
    <mergeCell ref="KIR39:KIT39"/>
    <mergeCell ref="KIY39:KJA39"/>
    <mergeCell ref="KJF39:KJH39"/>
    <mergeCell ref="KGU39:KGW39"/>
    <mergeCell ref="KHB39:KHD39"/>
    <mergeCell ref="KHI39:KHK39"/>
    <mergeCell ref="KHP39:KHR39"/>
    <mergeCell ref="KHW39:KHY39"/>
    <mergeCell ref="KFL39:KFN39"/>
    <mergeCell ref="KFS39:KFU39"/>
    <mergeCell ref="KFZ39:KGB39"/>
    <mergeCell ref="KGG39:KGI39"/>
    <mergeCell ref="KGN39:KGP39"/>
    <mergeCell ref="KEC39:KEE39"/>
    <mergeCell ref="KEJ39:KEL39"/>
    <mergeCell ref="KEQ39:KES39"/>
    <mergeCell ref="KEX39:KEZ39"/>
    <mergeCell ref="KFE39:KFG39"/>
    <mergeCell ref="KCT39:KCV39"/>
    <mergeCell ref="KDA39:KDC39"/>
    <mergeCell ref="KDH39:KDJ39"/>
    <mergeCell ref="KDO39:KDQ39"/>
    <mergeCell ref="KDV39:KDX39"/>
    <mergeCell ref="KBK39:KBM39"/>
    <mergeCell ref="KBR39:KBT39"/>
    <mergeCell ref="KBY39:KCA39"/>
    <mergeCell ref="KCF39:KCH39"/>
    <mergeCell ref="KCM39:KCO39"/>
    <mergeCell ref="KAB39:KAD39"/>
    <mergeCell ref="KAI39:KAK39"/>
    <mergeCell ref="KAP39:KAR39"/>
    <mergeCell ref="KAW39:KAY39"/>
    <mergeCell ref="KBD39:KBF39"/>
    <mergeCell ref="JYS39:JYU39"/>
    <mergeCell ref="JYZ39:JZB39"/>
    <mergeCell ref="JZG39:JZI39"/>
    <mergeCell ref="JZN39:JZP39"/>
    <mergeCell ref="JZU39:JZW39"/>
    <mergeCell ref="JXJ39:JXL39"/>
    <mergeCell ref="JXQ39:JXS39"/>
    <mergeCell ref="JXX39:JXZ39"/>
    <mergeCell ref="JYE39:JYG39"/>
    <mergeCell ref="JYL39:JYN39"/>
    <mergeCell ref="JWA39:JWC39"/>
    <mergeCell ref="JWH39:JWJ39"/>
    <mergeCell ref="JWO39:JWQ39"/>
    <mergeCell ref="JWV39:JWX39"/>
    <mergeCell ref="JXC39:JXE39"/>
    <mergeCell ref="JUR39:JUT39"/>
    <mergeCell ref="JUY39:JVA39"/>
    <mergeCell ref="JVF39:JVH39"/>
    <mergeCell ref="JVM39:JVO39"/>
    <mergeCell ref="JVT39:JVV39"/>
    <mergeCell ref="JTI39:JTK39"/>
    <mergeCell ref="JTP39:JTR39"/>
    <mergeCell ref="JTW39:JTY39"/>
    <mergeCell ref="JUD39:JUF39"/>
    <mergeCell ref="JUK39:JUM39"/>
    <mergeCell ref="JRZ39:JSB39"/>
    <mergeCell ref="JSG39:JSI39"/>
    <mergeCell ref="JSN39:JSP39"/>
    <mergeCell ref="JSU39:JSW39"/>
    <mergeCell ref="JTB39:JTD39"/>
    <mergeCell ref="JQQ39:JQS39"/>
    <mergeCell ref="JQX39:JQZ39"/>
    <mergeCell ref="JRE39:JRG39"/>
    <mergeCell ref="JRL39:JRN39"/>
    <mergeCell ref="JRS39:JRU39"/>
    <mergeCell ref="JPH39:JPJ39"/>
    <mergeCell ref="JPO39:JPQ39"/>
    <mergeCell ref="JPV39:JPX39"/>
    <mergeCell ref="JQC39:JQE39"/>
    <mergeCell ref="JQJ39:JQL39"/>
    <mergeCell ref="JNY39:JOA39"/>
    <mergeCell ref="JOF39:JOH39"/>
    <mergeCell ref="JOM39:JOO39"/>
    <mergeCell ref="JOT39:JOV39"/>
    <mergeCell ref="JPA39:JPC39"/>
    <mergeCell ref="JMP39:JMR39"/>
    <mergeCell ref="JMW39:JMY39"/>
    <mergeCell ref="JND39:JNF39"/>
    <mergeCell ref="JNK39:JNM39"/>
    <mergeCell ref="JNR39:JNT39"/>
    <mergeCell ref="JLG39:JLI39"/>
    <mergeCell ref="JLN39:JLP39"/>
    <mergeCell ref="JLU39:JLW39"/>
    <mergeCell ref="JMB39:JMD39"/>
    <mergeCell ref="JMI39:JMK39"/>
    <mergeCell ref="JJX39:JJZ39"/>
    <mergeCell ref="JKE39:JKG39"/>
    <mergeCell ref="JKL39:JKN39"/>
    <mergeCell ref="JKS39:JKU39"/>
    <mergeCell ref="JKZ39:JLB39"/>
    <mergeCell ref="JIO39:JIQ39"/>
    <mergeCell ref="JIV39:JIX39"/>
    <mergeCell ref="JJC39:JJE39"/>
    <mergeCell ref="JJJ39:JJL39"/>
    <mergeCell ref="JJQ39:JJS39"/>
    <mergeCell ref="JHF39:JHH39"/>
    <mergeCell ref="JHM39:JHO39"/>
    <mergeCell ref="JHT39:JHV39"/>
    <mergeCell ref="JIA39:JIC39"/>
    <mergeCell ref="JIH39:JIJ39"/>
    <mergeCell ref="JFW39:JFY39"/>
    <mergeCell ref="JGD39:JGF39"/>
    <mergeCell ref="JGK39:JGM39"/>
    <mergeCell ref="JGR39:JGT39"/>
    <mergeCell ref="JGY39:JHA39"/>
    <mergeCell ref="JEN39:JEP39"/>
    <mergeCell ref="JEU39:JEW39"/>
    <mergeCell ref="JFB39:JFD39"/>
    <mergeCell ref="JFI39:JFK39"/>
    <mergeCell ref="JFP39:JFR39"/>
    <mergeCell ref="JDE39:JDG39"/>
    <mergeCell ref="JDL39:JDN39"/>
    <mergeCell ref="JDS39:JDU39"/>
    <mergeCell ref="JDZ39:JEB39"/>
    <mergeCell ref="JEG39:JEI39"/>
    <mergeCell ref="JBV39:JBX39"/>
    <mergeCell ref="JCC39:JCE39"/>
    <mergeCell ref="JCJ39:JCL39"/>
    <mergeCell ref="JCQ39:JCS39"/>
    <mergeCell ref="JCX39:JCZ39"/>
    <mergeCell ref="JAM39:JAO39"/>
    <mergeCell ref="JAT39:JAV39"/>
    <mergeCell ref="JBA39:JBC39"/>
    <mergeCell ref="JBH39:JBJ39"/>
    <mergeCell ref="JBO39:JBQ39"/>
    <mergeCell ref="IZD39:IZF39"/>
    <mergeCell ref="IZK39:IZM39"/>
    <mergeCell ref="IZR39:IZT39"/>
    <mergeCell ref="IZY39:JAA39"/>
    <mergeCell ref="JAF39:JAH39"/>
    <mergeCell ref="IXU39:IXW39"/>
    <mergeCell ref="IYB39:IYD39"/>
    <mergeCell ref="IYI39:IYK39"/>
    <mergeCell ref="IYP39:IYR39"/>
    <mergeCell ref="IYW39:IYY39"/>
    <mergeCell ref="IWL39:IWN39"/>
    <mergeCell ref="IWS39:IWU39"/>
    <mergeCell ref="IWZ39:IXB39"/>
    <mergeCell ref="IXG39:IXI39"/>
    <mergeCell ref="IXN39:IXP39"/>
    <mergeCell ref="IVC39:IVE39"/>
    <mergeCell ref="IVJ39:IVL39"/>
    <mergeCell ref="IVQ39:IVS39"/>
    <mergeCell ref="IVX39:IVZ39"/>
    <mergeCell ref="IWE39:IWG39"/>
    <mergeCell ref="ITT39:ITV39"/>
    <mergeCell ref="IUA39:IUC39"/>
    <mergeCell ref="IUH39:IUJ39"/>
    <mergeCell ref="IUO39:IUQ39"/>
    <mergeCell ref="IUV39:IUX39"/>
    <mergeCell ref="ISK39:ISM39"/>
    <mergeCell ref="ISR39:IST39"/>
    <mergeCell ref="ISY39:ITA39"/>
    <mergeCell ref="ITF39:ITH39"/>
    <mergeCell ref="ITM39:ITO39"/>
    <mergeCell ref="IRB39:IRD39"/>
    <mergeCell ref="IRI39:IRK39"/>
    <mergeCell ref="IRP39:IRR39"/>
    <mergeCell ref="IRW39:IRY39"/>
    <mergeCell ref="ISD39:ISF39"/>
    <mergeCell ref="IPS39:IPU39"/>
    <mergeCell ref="IPZ39:IQB39"/>
    <mergeCell ref="IQG39:IQI39"/>
    <mergeCell ref="IQN39:IQP39"/>
    <mergeCell ref="IQU39:IQW39"/>
    <mergeCell ref="IOJ39:IOL39"/>
    <mergeCell ref="IOQ39:IOS39"/>
    <mergeCell ref="IOX39:IOZ39"/>
    <mergeCell ref="IPE39:IPG39"/>
    <mergeCell ref="IPL39:IPN39"/>
    <mergeCell ref="INA39:INC39"/>
    <mergeCell ref="INH39:INJ39"/>
    <mergeCell ref="INO39:INQ39"/>
    <mergeCell ref="INV39:INX39"/>
    <mergeCell ref="IOC39:IOE39"/>
    <mergeCell ref="ILR39:ILT39"/>
    <mergeCell ref="ILY39:IMA39"/>
    <mergeCell ref="IMF39:IMH39"/>
    <mergeCell ref="IMM39:IMO39"/>
    <mergeCell ref="IMT39:IMV39"/>
    <mergeCell ref="IKI39:IKK39"/>
    <mergeCell ref="IKP39:IKR39"/>
    <mergeCell ref="IKW39:IKY39"/>
    <mergeCell ref="ILD39:ILF39"/>
    <mergeCell ref="ILK39:ILM39"/>
    <mergeCell ref="IIZ39:IJB39"/>
    <mergeCell ref="IJG39:IJI39"/>
    <mergeCell ref="IJN39:IJP39"/>
    <mergeCell ref="IJU39:IJW39"/>
    <mergeCell ref="IKB39:IKD39"/>
    <mergeCell ref="IHQ39:IHS39"/>
    <mergeCell ref="IHX39:IHZ39"/>
    <mergeCell ref="IIE39:IIG39"/>
    <mergeCell ref="IIL39:IIN39"/>
    <mergeCell ref="IIS39:IIU39"/>
    <mergeCell ref="IGH39:IGJ39"/>
    <mergeCell ref="IGO39:IGQ39"/>
    <mergeCell ref="IGV39:IGX39"/>
    <mergeCell ref="IHC39:IHE39"/>
    <mergeCell ref="IHJ39:IHL39"/>
    <mergeCell ref="IEY39:IFA39"/>
    <mergeCell ref="IFF39:IFH39"/>
    <mergeCell ref="IFM39:IFO39"/>
    <mergeCell ref="IFT39:IFV39"/>
    <mergeCell ref="IGA39:IGC39"/>
    <mergeCell ref="IDP39:IDR39"/>
    <mergeCell ref="IDW39:IDY39"/>
    <mergeCell ref="IED39:IEF39"/>
    <mergeCell ref="IEK39:IEM39"/>
    <mergeCell ref="IER39:IET39"/>
    <mergeCell ref="ICG39:ICI39"/>
    <mergeCell ref="ICN39:ICP39"/>
    <mergeCell ref="ICU39:ICW39"/>
    <mergeCell ref="IDB39:IDD39"/>
    <mergeCell ref="IDI39:IDK39"/>
    <mergeCell ref="IAX39:IAZ39"/>
    <mergeCell ref="IBE39:IBG39"/>
    <mergeCell ref="IBL39:IBN39"/>
    <mergeCell ref="IBS39:IBU39"/>
    <mergeCell ref="IBZ39:ICB39"/>
    <mergeCell ref="HZO39:HZQ39"/>
    <mergeCell ref="HZV39:HZX39"/>
    <mergeCell ref="IAC39:IAE39"/>
    <mergeCell ref="IAJ39:IAL39"/>
    <mergeCell ref="IAQ39:IAS39"/>
    <mergeCell ref="HYF39:HYH39"/>
    <mergeCell ref="HYM39:HYO39"/>
    <mergeCell ref="HYT39:HYV39"/>
    <mergeCell ref="HZA39:HZC39"/>
    <mergeCell ref="HZH39:HZJ39"/>
    <mergeCell ref="HWW39:HWY39"/>
    <mergeCell ref="HXD39:HXF39"/>
    <mergeCell ref="HXK39:HXM39"/>
    <mergeCell ref="HXR39:HXT39"/>
    <mergeCell ref="HXY39:HYA39"/>
    <mergeCell ref="HVN39:HVP39"/>
    <mergeCell ref="HVU39:HVW39"/>
    <mergeCell ref="HWB39:HWD39"/>
    <mergeCell ref="HWI39:HWK39"/>
    <mergeCell ref="HWP39:HWR39"/>
    <mergeCell ref="HUE39:HUG39"/>
    <mergeCell ref="HUL39:HUN39"/>
    <mergeCell ref="HUS39:HUU39"/>
    <mergeCell ref="HUZ39:HVB39"/>
    <mergeCell ref="HVG39:HVI39"/>
    <mergeCell ref="HSV39:HSX39"/>
    <mergeCell ref="HTC39:HTE39"/>
    <mergeCell ref="HTJ39:HTL39"/>
    <mergeCell ref="HTQ39:HTS39"/>
    <mergeCell ref="HTX39:HTZ39"/>
    <mergeCell ref="HRM39:HRO39"/>
    <mergeCell ref="HRT39:HRV39"/>
    <mergeCell ref="HSA39:HSC39"/>
    <mergeCell ref="HSH39:HSJ39"/>
    <mergeCell ref="HSO39:HSQ39"/>
    <mergeCell ref="HQD39:HQF39"/>
    <mergeCell ref="HQK39:HQM39"/>
    <mergeCell ref="HQR39:HQT39"/>
    <mergeCell ref="HQY39:HRA39"/>
    <mergeCell ref="HRF39:HRH39"/>
    <mergeCell ref="HOU39:HOW39"/>
    <mergeCell ref="HPB39:HPD39"/>
    <mergeCell ref="HPI39:HPK39"/>
    <mergeCell ref="HPP39:HPR39"/>
    <mergeCell ref="HPW39:HPY39"/>
    <mergeCell ref="HNL39:HNN39"/>
    <mergeCell ref="HNS39:HNU39"/>
    <mergeCell ref="HNZ39:HOB39"/>
    <mergeCell ref="HOG39:HOI39"/>
    <mergeCell ref="HON39:HOP39"/>
    <mergeCell ref="HMC39:HME39"/>
    <mergeCell ref="HMJ39:HML39"/>
    <mergeCell ref="HMQ39:HMS39"/>
    <mergeCell ref="HMX39:HMZ39"/>
    <mergeCell ref="HNE39:HNG39"/>
    <mergeCell ref="HKT39:HKV39"/>
    <mergeCell ref="HLA39:HLC39"/>
    <mergeCell ref="HLH39:HLJ39"/>
    <mergeCell ref="HLO39:HLQ39"/>
    <mergeCell ref="HLV39:HLX39"/>
    <mergeCell ref="HJK39:HJM39"/>
    <mergeCell ref="HJR39:HJT39"/>
    <mergeCell ref="HJY39:HKA39"/>
    <mergeCell ref="HKF39:HKH39"/>
    <mergeCell ref="HKM39:HKO39"/>
    <mergeCell ref="HIB39:HID39"/>
    <mergeCell ref="HII39:HIK39"/>
    <mergeCell ref="HIP39:HIR39"/>
    <mergeCell ref="HIW39:HIY39"/>
    <mergeCell ref="HJD39:HJF39"/>
    <mergeCell ref="HGS39:HGU39"/>
    <mergeCell ref="HGZ39:HHB39"/>
    <mergeCell ref="HHG39:HHI39"/>
    <mergeCell ref="HHN39:HHP39"/>
    <mergeCell ref="HHU39:HHW39"/>
    <mergeCell ref="HFJ39:HFL39"/>
    <mergeCell ref="HFQ39:HFS39"/>
    <mergeCell ref="HFX39:HFZ39"/>
    <mergeCell ref="HGE39:HGG39"/>
    <mergeCell ref="HGL39:HGN39"/>
    <mergeCell ref="HEA39:HEC39"/>
    <mergeCell ref="HEH39:HEJ39"/>
    <mergeCell ref="HEO39:HEQ39"/>
    <mergeCell ref="HEV39:HEX39"/>
    <mergeCell ref="HFC39:HFE39"/>
    <mergeCell ref="HCR39:HCT39"/>
    <mergeCell ref="HCY39:HDA39"/>
    <mergeCell ref="HDF39:HDH39"/>
    <mergeCell ref="HDM39:HDO39"/>
    <mergeCell ref="HDT39:HDV39"/>
    <mergeCell ref="HBI39:HBK39"/>
    <mergeCell ref="HBP39:HBR39"/>
    <mergeCell ref="HBW39:HBY39"/>
    <mergeCell ref="HCD39:HCF39"/>
    <mergeCell ref="HCK39:HCM39"/>
    <mergeCell ref="GZZ39:HAB39"/>
    <mergeCell ref="HAG39:HAI39"/>
    <mergeCell ref="HAN39:HAP39"/>
    <mergeCell ref="HAU39:HAW39"/>
    <mergeCell ref="HBB39:HBD39"/>
    <mergeCell ref="GYQ39:GYS39"/>
    <mergeCell ref="GYX39:GYZ39"/>
    <mergeCell ref="GZE39:GZG39"/>
    <mergeCell ref="GZL39:GZN39"/>
    <mergeCell ref="GZS39:GZU39"/>
    <mergeCell ref="GXH39:GXJ39"/>
    <mergeCell ref="GXO39:GXQ39"/>
    <mergeCell ref="GXV39:GXX39"/>
    <mergeCell ref="GYC39:GYE39"/>
    <mergeCell ref="GYJ39:GYL39"/>
    <mergeCell ref="GVY39:GWA39"/>
    <mergeCell ref="GWF39:GWH39"/>
    <mergeCell ref="GWM39:GWO39"/>
    <mergeCell ref="GWT39:GWV39"/>
    <mergeCell ref="GXA39:GXC39"/>
    <mergeCell ref="GUP39:GUR39"/>
    <mergeCell ref="GUW39:GUY39"/>
    <mergeCell ref="GVD39:GVF39"/>
    <mergeCell ref="GVK39:GVM39"/>
    <mergeCell ref="GVR39:GVT39"/>
    <mergeCell ref="GTG39:GTI39"/>
    <mergeCell ref="GTN39:GTP39"/>
    <mergeCell ref="GTU39:GTW39"/>
    <mergeCell ref="GUB39:GUD39"/>
    <mergeCell ref="GUI39:GUK39"/>
    <mergeCell ref="GRX39:GRZ39"/>
    <mergeCell ref="GSE39:GSG39"/>
    <mergeCell ref="GSL39:GSN39"/>
    <mergeCell ref="GSS39:GSU39"/>
    <mergeCell ref="GSZ39:GTB39"/>
    <mergeCell ref="GQO39:GQQ39"/>
    <mergeCell ref="GQV39:GQX39"/>
    <mergeCell ref="GRC39:GRE39"/>
    <mergeCell ref="GRJ39:GRL39"/>
    <mergeCell ref="GRQ39:GRS39"/>
    <mergeCell ref="GPF39:GPH39"/>
    <mergeCell ref="GPM39:GPO39"/>
    <mergeCell ref="GPT39:GPV39"/>
    <mergeCell ref="GQA39:GQC39"/>
    <mergeCell ref="GQH39:GQJ39"/>
    <mergeCell ref="GNW39:GNY39"/>
    <mergeCell ref="GOD39:GOF39"/>
    <mergeCell ref="GOK39:GOM39"/>
    <mergeCell ref="GOR39:GOT39"/>
    <mergeCell ref="GOY39:GPA39"/>
    <mergeCell ref="GMN39:GMP39"/>
    <mergeCell ref="GMU39:GMW39"/>
    <mergeCell ref="GNB39:GND39"/>
    <mergeCell ref="GNI39:GNK39"/>
    <mergeCell ref="GNP39:GNR39"/>
    <mergeCell ref="GLE39:GLG39"/>
    <mergeCell ref="GLL39:GLN39"/>
    <mergeCell ref="GLS39:GLU39"/>
    <mergeCell ref="GLZ39:GMB39"/>
    <mergeCell ref="GMG39:GMI39"/>
    <mergeCell ref="GJV39:GJX39"/>
    <mergeCell ref="GKC39:GKE39"/>
    <mergeCell ref="GKJ39:GKL39"/>
    <mergeCell ref="GKQ39:GKS39"/>
    <mergeCell ref="GKX39:GKZ39"/>
    <mergeCell ref="GIM39:GIO39"/>
    <mergeCell ref="GIT39:GIV39"/>
    <mergeCell ref="GJA39:GJC39"/>
    <mergeCell ref="GJH39:GJJ39"/>
    <mergeCell ref="GJO39:GJQ39"/>
    <mergeCell ref="GHD39:GHF39"/>
    <mergeCell ref="GHK39:GHM39"/>
    <mergeCell ref="GHR39:GHT39"/>
    <mergeCell ref="GHY39:GIA39"/>
    <mergeCell ref="GIF39:GIH39"/>
    <mergeCell ref="GFU39:GFW39"/>
    <mergeCell ref="GGB39:GGD39"/>
    <mergeCell ref="GGI39:GGK39"/>
    <mergeCell ref="GGP39:GGR39"/>
    <mergeCell ref="GGW39:GGY39"/>
    <mergeCell ref="GEL39:GEN39"/>
    <mergeCell ref="GES39:GEU39"/>
    <mergeCell ref="GEZ39:GFB39"/>
    <mergeCell ref="GFG39:GFI39"/>
    <mergeCell ref="GFN39:GFP39"/>
    <mergeCell ref="GDC39:GDE39"/>
    <mergeCell ref="GDJ39:GDL39"/>
    <mergeCell ref="GDQ39:GDS39"/>
    <mergeCell ref="GDX39:GDZ39"/>
    <mergeCell ref="GEE39:GEG39"/>
    <mergeCell ref="GBT39:GBV39"/>
    <mergeCell ref="GCA39:GCC39"/>
    <mergeCell ref="GCH39:GCJ39"/>
    <mergeCell ref="GCO39:GCQ39"/>
    <mergeCell ref="GCV39:GCX39"/>
    <mergeCell ref="GAK39:GAM39"/>
    <mergeCell ref="GAR39:GAT39"/>
    <mergeCell ref="GAY39:GBA39"/>
    <mergeCell ref="GBF39:GBH39"/>
    <mergeCell ref="GBM39:GBO39"/>
    <mergeCell ref="FZB39:FZD39"/>
    <mergeCell ref="FZI39:FZK39"/>
    <mergeCell ref="FZP39:FZR39"/>
    <mergeCell ref="FZW39:FZY39"/>
    <mergeCell ref="GAD39:GAF39"/>
    <mergeCell ref="FXS39:FXU39"/>
    <mergeCell ref="FXZ39:FYB39"/>
    <mergeCell ref="FYG39:FYI39"/>
    <mergeCell ref="FYN39:FYP39"/>
    <mergeCell ref="FYU39:FYW39"/>
    <mergeCell ref="FWJ39:FWL39"/>
    <mergeCell ref="FWQ39:FWS39"/>
    <mergeCell ref="FWX39:FWZ39"/>
    <mergeCell ref="FXE39:FXG39"/>
    <mergeCell ref="FXL39:FXN39"/>
    <mergeCell ref="FVA39:FVC39"/>
    <mergeCell ref="FVH39:FVJ39"/>
    <mergeCell ref="FVO39:FVQ39"/>
    <mergeCell ref="FVV39:FVX39"/>
    <mergeCell ref="FWC39:FWE39"/>
    <mergeCell ref="FTR39:FTT39"/>
    <mergeCell ref="FTY39:FUA39"/>
    <mergeCell ref="FUF39:FUH39"/>
    <mergeCell ref="FUM39:FUO39"/>
    <mergeCell ref="FUT39:FUV39"/>
    <mergeCell ref="FSI39:FSK39"/>
    <mergeCell ref="FSP39:FSR39"/>
    <mergeCell ref="FSW39:FSY39"/>
    <mergeCell ref="FTD39:FTF39"/>
    <mergeCell ref="FTK39:FTM39"/>
    <mergeCell ref="FQZ39:FRB39"/>
    <mergeCell ref="FRG39:FRI39"/>
    <mergeCell ref="FRN39:FRP39"/>
    <mergeCell ref="FRU39:FRW39"/>
    <mergeCell ref="FSB39:FSD39"/>
    <mergeCell ref="FPQ39:FPS39"/>
    <mergeCell ref="FPX39:FPZ39"/>
    <mergeCell ref="FQE39:FQG39"/>
    <mergeCell ref="FQL39:FQN39"/>
    <mergeCell ref="FQS39:FQU39"/>
    <mergeCell ref="FOH39:FOJ39"/>
    <mergeCell ref="FOO39:FOQ39"/>
    <mergeCell ref="FOV39:FOX39"/>
    <mergeCell ref="FPC39:FPE39"/>
    <mergeCell ref="FPJ39:FPL39"/>
    <mergeCell ref="FMY39:FNA39"/>
    <mergeCell ref="FNF39:FNH39"/>
    <mergeCell ref="FNM39:FNO39"/>
    <mergeCell ref="FNT39:FNV39"/>
    <mergeCell ref="FOA39:FOC39"/>
    <mergeCell ref="FLP39:FLR39"/>
    <mergeCell ref="FLW39:FLY39"/>
    <mergeCell ref="FMD39:FMF39"/>
    <mergeCell ref="FMK39:FMM39"/>
    <mergeCell ref="FMR39:FMT39"/>
    <mergeCell ref="FKG39:FKI39"/>
    <mergeCell ref="FKN39:FKP39"/>
    <mergeCell ref="FKU39:FKW39"/>
    <mergeCell ref="FLB39:FLD39"/>
    <mergeCell ref="FLI39:FLK39"/>
    <mergeCell ref="FIX39:FIZ39"/>
    <mergeCell ref="FJE39:FJG39"/>
    <mergeCell ref="FJL39:FJN39"/>
    <mergeCell ref="FJS39:FJU39"/>
    <mergeCell ref="FJZ39:FKB39"/>
    <mergeCell ref="FHO39:FHQ39"/>
    <mergeCell ref="FHV39:FHX39"/>
    <mergeCell ref="FIC39:FIE39"/>
    <mergeCell ref="FIJ39:FIL39"/>
    <mergeCell ref="FIQ39:FIS39"/>
    <mergeCell ref="FGF39:FGH39"/>
    <mergeCell ref="FGM39:FGO39"/>
    <mergeCell ref="FGT39:FGV39"/>
    <mergeCell ref="FHA39:FHC39"/>
    <mergeCell ref="FHH39:FHJ39"/>
    <mergeCell ref="FEW39:FEY39"/>
    <mergeCell ref="FFD39:FFF39"/>
    <mergeCell ref="FFK39:FFM39"/>
    <mergeCell ref="FFR39:FFT39"/>
    <mergeCell ref="FFY39:FGA39"/>
    <mergeCell ref="FDN39:FDP39"/>
    <mergeCell ref="FDU39:FDW39"/>
    <mergeCell ref="FEB39:FED39"/>
    <mergeCell ref="FEI39:FEK39"/>
    <mergeCell ref="FEP39:FER39"/>
    <mergeCell ref="FCE39:FCG39"/>
    <mergeCell ref="FCL39:FCN39"/>
    <mergeCell ref="FCS39:FCU39"/>
    <mergeCell ref="FCZ39:FDB39"/>
    <mergeCell ref="FDG39:FDI39"/>
    <mergeCell ref="FAV39:FAX39"/>
    <mergeCell ref="FBC39:FBE39"/>
    <mergeCell ref="FBJ39:FBL39"/>
    <mergeCell ref="FBQ39:FBS39"/>
    <mergeCell ref="FBX39:FBZ39"/>
    <mergeCell ref="EZM39:EZO39"/>
    <mergeCell ref="EZT39:EZV39"/>
    <mergeCell ref="FAA39:FAC39"/>
    <mergeCell ref="FAH39:FAJ39"/>
    <mergeCell ref="FAO39:FAQ39"/>
    <mergeCell ref="EYD39:EYF39"/>
    <mergeCell ref="EYK39:EYM39"/>
    <mergeCell ref="EYR39:EYT39"/>
    <mergeCell ref="EYY39:EZA39"/>
    <mergeCell ref="EZF39:EZH39"/>
    <mergeCell ref="EWU39:EWW39"/>
    <mergeCell ref="EXB39:EXD39"/>
    <mergeCell ref="EXI39:EXK39"/>
    <mergeCell ref="EXP39:EXR39"/>
    <mergeCell ref="EXW39:EXY39"/>
    <mergeCell ref="EVL39:EVN39"/>
    <mergeCell ref="EVS39:EVU39"/>
    <mergeCell ref="EVZ39:EWB39"/>
    <mergeCell ref="EWG39:EWI39"/>
    <mergeCell ref="EWN39:EWP39"/>
    <mergeCell ref="EUC39:EUE39"/>
    <mergeCell ref="EUJ39:EUL39"/>
    <mergeCell ref="EUQ39:EUS39"/>
    <mergeCell ref="EUX39:EUZ39"/>
    <mergeCell ref="EVE39:EVG39"/>
    <mergeCell ref="EST39:ESV39"/>
    <mergeCell ref="ETA39:ETC39"/>
    <mergeCell ref="ETH39:ETJ39"/>
    <mergeCell ref="ETO39:ETQ39"/>
    <mergeCell ref="ETV39:ETX39"/>
    <mergeCell ref="ERK39:ERM39"/>
    <mergeCell ref="ERR39:ERT39"/>
    <mergeCell ref="ERY39:ESA39"/>
    <mergeCell ref="ESF39:ESH39"/>
    <mergeCell ref="ESM39:ESO39"/>
    <mergeCell ref="EQB39:EQD39"/>
    <mergeCell ref="EQI39:EQK39"/>
    <mergeCell ref="EQP39:EQR39"/>
    <mergeCell ref="EQW39:EQY39"/>
    <mergeCell ref="ERD39:ERF39"/>
    <mergeCell ref="EOS39:EOU39"/>
    <mergeCell ref="EOZ39:EPB39"/>
    <mergeCell ref="EPG39:EPI39"/>
    <mergeCell ref="EPN39:EPP39"/>
    <mergeCell ref="EPU39:EPW39"/>
    <mergeCell ref="ENJ39:ENL39"/>
    <mergeCell ref="ENQ39:ENS39"/>
    <mergeCell ref="ENX39:ENZ39"/>
    <mergeCell ref="EOE39:EOG39"/>
    <mergeCell ref="EOL39:EON39"/>
    <mergeCell ref="EMA39:EMC39"/>
    <mergeCell ref="EMH39:EMJ39"/>
    <mergeCell ref="EMO39:EMQ39"/>
    <mergeCell ref="EMV39:EMX39"/>
    <mergeCell ref="ENC39:ENE39"/>
    <mergeCell ref="EKR39:EKT39"/>
    <mergeCell ref="EKY39:ELA39"/>
    <mergeCell ref="ELF39:ELH39"/>
    <mergeCell ref="ELM39:ELO39"/>
    <mergeCell ref="ELT39:ELV39"/>
    <mergeCell ref="EJI39:EJK39"/>
    <mergeCell ref="EJP39:EJR39"/>
    <mergeCell ref="EJW39:EJY39"/>
    <mergeCell ref="EKD39:EKF39"/>
    <mergeCell ref="EKK39:EKM39"/>
    <mergeCell ref="EHZ39:EIB39"/>
    <mergeCell ref="EIG39:EII39"/>
    <mergeCell ref="EIN39:EIP39"/>
    <mergeCell ref="EIU39:EIW39"/>
    <mergeCell ref="EJB39:EJD39"/>
    <mergeCell ref="EGQ39:EGS39"/>
    <mergeCell ref="EGX39:EGZ39"/>
    <mergeCell ref="EHE39:EHG39"/>
    <mergeCell ref="EHL39:EHN39"/>
    <mergeCell ref="EHS39:EHU39"/>
    <mergeCell ref="EFH39:EFJ39"/>
    <mergeCell ref="EFO39:EFQ39"/>
    <mergeCell ref="EFV39:EFX39"/>
    <mergeCell ref="EGC39:EGE39"/>
    <mergeCell ref="EGJ39:EGL39"/>
    <mergeCell ref="EDY39:EEA39"/>
    <mergeCell ref="EEF39:EEH39"/>
    <mergeCell ref="EEM39:EEO39"/>
    <mergeCell ref="EET39:EEV39"/>
    <mergeCell ref="EFA39:EFC39"/>
    <mergeCell ref="ECP39:ECR39"/>
    <mergeCell ref="ECW39:ECY39"/>
    <mergeCell ref="EDD39:EDF39"/>
    <mergeCell ref="EDK39:EDM39"/>
    <mergeCell ref="EDR39:EDT39"/>
    <mergeCell ref="EBG39:EBI39"/>
    <mergeCell ref="EBN39:EBP39"/>
    <mergeCell ref="EBU39:EBW39"/>
    <mergeCell ref="ECB39:ECD39"/>
    <mergeCell ref="ECI39:ECK39"/>
    <mergeCell ref="DZX39:DZZ39"/>
    <mergeCell ref="EAE39:EAG39"/>
    <mergeCell ref="EAL39:EAN39"/>
    <mergeCell ref="EAS39:EAU39"/>
    <mergeCell ref="EAZ39:EBB39"/>
    <mergeCell ref="DYO39:DYQ39"/>
    <mergeCell ref="DYV39:DYX39"/>
    <mergeCell ref="DZC39:DZE39"/>
    <mergeCell ref="DZJ39:DZL39"/>
    <mergeCell ref="DZQ39:DZS39"/>
    <mergeCell ref="DXF39:DXH39"/>
    <mergeCell ref="DXM39:DXO39"/>
    <mergeCell ref="DXT39:DXV39"/>
    <mergeCell ref="DYA39:DYC39"/>
    <mergeCell ref="DYH39:DYJ39"/>
    <mergeCell ref="DVW39:DVY39"/>
    <mergeCell ref="DWD39:DWF39"/>
    <mergeCell ref="DWK39:DWM39"/>
    <mergeCell ref="DWR39:DWT39"/>
    <mergeCell ref="DWY39:DXA39"/>
    <mergeCell ref="DUN39:DUP39"/>
    <mergeCell ref="DUU39:DUW39"/>
    <mergeCell ref="DVB39:DVD39"/>
    <mergeCell ref="DVI39:DVK39"/>
    <mergeCell ref="DVP39:DVR39"/>
    <mergeCell ref="DTE39:DTG39"/>
    <mergeCell ref="DTL39:DTN39"/>
    <mergeCell ref="DTS39:DTU39"/>
    <mergeCell ref="DTZ39:DUB39"/>
    <mergeCell ref="DUG39:DUI39"/>
    <mergeCell ref="DRV39:DRX39"/>
    <mergeCell ref="DSC39:DSE39"/>
    <mergeCell ref="DSJ39:DSL39"/>
    <mergeCell ref="DSQ39:DSS39"/>
    <mergeCell ref="DSX39:DSZ39"/>
    <mergeCell ref="DQM39:DQO39"/>
    <mergeCell ref="DQT39:DQV39"/>
    <mergeCell ref="DRA39:DRC39"/>
    <mergeCell ref="DRH39:DRJ39"/>
    <mergeCell ref="DRO39:DRQ39"/>
    <mergeCell ref="DPD39:DPF39"/>
    <mergeCell ref="DPK39:DPM39"/>
    <mergeCell ref="DPR39:DPT39"/>
    <mergeCell ref="DPY39:DQA39"/>
    <mergeCell ref="DQF39:DQH39"/>
    <mergeCell ref="DNU39:DNW39"/>
    <mergeCell ref="DOB39:DOD39"/>
    <mergeCell ref="DOI39:DOK39"/>
    <mergeCell ref="DOP39:DOR39"/>
    <mergeCell ref="DOW39:DOY39"/>
    <mergeCell ref="DML39:DMN39"/>
    <mergeCell ref="DMS39:DMU39"/>
    <mergeCell ref="DMZ39:DNB39"/>
    <mergeCell ref="DNG39:DNI39"/>
    <mergeCell ref="DNN39:DNP39"/>
    <mergeCell ref="DLC39:DLE39"/>
    <mergeCell ref="DLJ39:DLL39"/>
    <mergeCell ref="DLQ39:DLS39"/>
    <mergeCell ref="DLX39:DLZ39"/>
    <mergeCell ref="DME39:DMG39"/>
    <mergeCell ref="DJT39:DJV39"/>
    <mergeCell ref="DKA39:DKC39"/>
    <mergeCell ref="DKH39:DKJ39"/>
    <mergeCell ref="DKO39:DKQ39"/>
    <mergeCell ref="DKV39:DKX39"/>
    <mergeCell ref="DIK39:DIM39"/>
    <mergeCell ref="DIR39:DIT39"/>
    <mergeCell ref="DIY39:DJA39"/>
    <mergeCell ref="DJF39:DJH39"/>
    <mergeCell ref="DJM39:DJO39"/>
    <mergeCell ref="DHB39:DHD39"/>
    <mergeCell ref="DHI39:DHK39"/>
    <mergeCell ref="DHP39:DHR39"/>
    <mergeCell ref="DHW39:DHY39"/>
    <mergeCell ref="DID39:DIF39"/>
    <mergeCell ref="DFS39:DFU39"/>
    <mergeCell ref="DFZ39:DGB39"/>
    <mergeCell ref="DGG39:DGI39"/>
    <mergeCell ref="DGN39:DGP39"/>
    <mergeCell ref="DGU39:DGW39"/>
    <mergeCell ref="DEJ39:DEL39"/>
    <mergeCell ref="DEQ39:DES39"/>
    <mergeCell ref="DEX39:DEZ39"/>
    <mergeCell ref="DFE39:DFG39"/>
    <mergeCell ref="DFL39:DFN39"/>
    <mergeCell ref="DDA39:DDC39"/>
    <mergeCell ref="DDH39:DDJ39"/>
    <mergeCell ref="DDO39:DDQ39"/>
    <mergeCell ref="DDV39:DDX39"/>
    <mergeCell ref="DEC39:DEE39"/>
    <mergeCell ref="DBR39:DBT39"/>
    <mergeCell ref="DBY39:DCA39"/>
    <mergeCell ref="DCF39:DCH39"/>
    <mergeCell ref="DCM39:DCO39"/>
    <mergeCell ref="DCT39:DCV39"/>
    <mergeCell ref="DAI39:DAK39"/>
    <mergeCell ref="DAP39:DAR39"/>
    <mergeCell ref="DAW39:DAY39"/>
    <mergeCell ref="DBD39:DBF39"/>
    <mergeCell ref="DBK39:DBM39"/>
    <mergeCell ref="CYZ39:CZB39"/>
    <mergeCell ref="CZG39:CZI39"/>
    <mergeCell ref="CZN39:CZP39"/>
    <mergeCell ref="CZU39:CZW39"/>
    <mergeCell ref="DAB39:DAD39"/>
    <mergeCell ref="CXQ39:CXS39"/>
    <mergeCell ref="CXX39:CXZ39"/>
    <mergeCell ref="CYE39:CYG39"/>
    <mergeCell ref="CYL39:CYN39"/>
    <mergeCell ref="CYS39:CYU39"/>
    <mergeCell ref="CWH39:CWJ39"/>
    <mergeCell ref="CWO39:CWQ39"/>
    <mergeCell ref="CWV39:CWX39"/>
    <mergeCell ref="CXC39:CXE39"/>
    <mergeCell ref="CXJ39:CXL39"/>
    <mergeCell ref="CUY39:CVA39"/>
    <mergeCell ref="CVF39:CVH39"/>
    <mergeCell ref="CVM39:CVO39"/>
    <mergeCell ref="CVT39:CVV39"/>
    <mergeCell ref="CWA39:CWC39"/>
    <mergeCell ref="CTP39:CTR39"/>
    <mergeCell ref="CTW39:CTY39"/>
    <mergeCell ref="CUD39:CUF39"/>
    <mergeCell ref="CUK39:CUM39"/>
    <mergeCell ref="CUR39:CUT39"/>
    <mergeCell ref="CSG39:CSI39"/>
    <mergeCell ref="CSN39:CSP39"/>
    <mergeCell ref="CSU39:CSW39"/>
    <mergeCell ref="CTB39:CTD39"/>
    <mergeCell ref="CTI39:CTK39"/>
    <mergeCell ref="CQX39:CQZ39"/>
    <mergeCell ref="CRE39:CRG39"/>
    <mergeCell ref="CRL39:CRN39"/>
    <mergeCell ref="CRS39:CRU39"/>
    <mergeCell ref="CRZ39:CSB39"/>
    <mergeCell ref="CPO39:CPQ39"/>
    <mergeCell ref="CPV39:CPX39"/>
    <mergeCell ref="CQC39:CQE39"/>
    <mergeCell ref="CQJ39:CQL39"/>
    <mergeCell ref="CQQ39:CQS39"/>
    <mergeCell ref="COF39:COH39"/>
    <mergeCell ref="COM39:COO39"/>
    <mergeCell ref="COT39:COV39"/>
    <mergeCell ref="CPA39:CPC39"/>
    <mergeCell ref="CPH39:CPJ39"/>
    <mergeCell ref="CMW39:CMY39"/>
    <mergeCell ref="CND39:CNF39"/>
    <mergeCell ref="CNK39:CNM39"/>
    <mergeCell ref="CNR39:CNT39"/>
    <mergeCell ref="CNY39:COA39"/>
    <mergeCell ref="CLN39:CLP39"/>
    <mergeCell ref="CLU39:CLW39"/>
    <mergeCell ref="CMB39:CMD39"/>
    <mergeCell ref="CMI39:CMK39"/>
    <mergeCell ref="CMP39:CMR39"/>
    <mergeCell ref="CKE39:CKG39"/>
    <mergeCell ref="CKL39:CKN39"/>
    <mergeCell ref="CKS39:CKU39"/>
    <mergeCell ref="CKZ39:CLB39"/>
    <mergeCell ref="CLG39:CLI39"/>
    <mergeCell ref="CIV39:CIX39"/>
    <mergeCell ref="CJC39:CJE39"/>
    <mergeCell ref="CJJ39:CJL39"/>
    <mergeCell ref="CJQ39:CJS39"/>
    <mergeCell ref="CJX39:CJZ39"/>
    <mergeCell ref="CHM39:CHO39"/>
    <mergeCell ref="CHT39:CHV39"/>
    <mergeCell ref="CIA39:CIC39"/>
    <mergeCell ref="CIH39:CIJ39"/>
    <mergeCell ref="CIO39:CIQ39"/>
    <mergeCell ref="CGD39:CGF39"/>
    <mergeCell ref="CGK39:CGM39"/>
    <mergeCell ref="CGR39:CGT39"/>
    <mergeCell ref="CGY39:CHA39"/>
    <mergeCell ref="CHF39:CHH39"/>
    <mergeCell ref="CEU39:CEW39"/>
    <mergeCell ref="CFB39:CFD39"/>
    <mergeCell ref="CFI39:CFK39"/>
    <mergeCell ref="CFP39:CFR39"/>
    <mergeCell ref="CFW39:CFY39"/>
    <mergeCell ref="CDL39:CDN39"/>
    <mergeCell ref="CDS39:CDU39"/>
    <mergeCell ref="CDZ39:CEB39"/>
    <mergeCell ref="CEG39:CEI39"/>
    <mergeCell ref="CEN39:CEP39"/>
    <mergeCell ref="CCC39:CCE39"/>
    <mergeCell ref="CCJ39:CCL39"/>
    <mergeCell ref="CCQ39:CCS39"/>
    <mergeCell ref="CCX39:CCZ39"/>
    <mergeCell ref="CDE39:CDG39"/>
    <mergeCell ref="CAT39:CAV39"/>
    <mergeCell ref="CBA39:CBC39"/>
    <mergeCell ref="CBH39:CBJ39"/>
    <mergeCell ref="CBO39:CBQ39"/>
    <mergeCell ref="CBV39:CBX39"/>
    <mergeCell ref="BZK39:BZM39"/>
    <mergeCell ref="BZR39:BZT39"/>
    <mergeCell ref="BZY39:CAA39"/>
    <mergeCell ref="CAF39:CAH39"/>
    <mergeCell ref="CAM39:CAO39"/>
    <mergeCell ref="BYB39:BYD39"/>
    <mergeCell ref="BYI39:BYK39"/>
    <mergeCell ref="BYP39:BYR39"/>
    <mergeCell ref="BYW39:BYY39"/>
    <mergeCell ref="BZD39:BZF39"/>
    <mergeCell ref="BWS39:BWU39"/>
    <mergeCell ref="BWZ39:BXB39"/>
    <mergeCell ref="BXG39:BXI39"/>
    <mergeCell ref="BXN39:BXP39"/>
    <mergeCell ref="BXU39:BXW39"/>
    <mergeCell ref="BVJ39:BVL39"/>
    <mergeCell ref="BVQ39:BVS39"/>
    <mergeCell ref="BVX39:BVZ39"/>
    <mergeCell ref="BWE39:BWG39"/>
    <mergeCell ref="BWL39:BWN39"/>
    <mergeCell ref="BUA39:BUC39"/>
    <mergeCell ref="BUH39:BUJ39"/>
    <mergeCell ref="BUO39:BUQ39"/>
    <mergeCell ref="BUV39:BUX39"/>
    <mergeCell ref="BVC39:BVE39"/>
    <mergeCell ref="BSR39:BST39"/>
    <mergeCell ref="BSY39:BTA39"/>
    <mergeCell ref="BTF39:BTH39"/>
    <mergeCell ref="BTM39:BTO39"/>
    <mergeCell ref="BTT39:BTV39"/>
    <mergeCell ref="BRI39:BRK39"/>
    <mergeCell ref="BRP39:BRR39"/>
    <mergeCell ref="BRW39:BRY39"/>
    <mergeCell ref="BSD39:BSF39"/>
    <mergeCell ref="BSK39:BSM39"/>
    <mergeCell ref="BPZ39:BQB39"/>
    <mergeCell ref="BQG39:BQI39"/>
    <mergeCell ref="BQN39:BQP39"/>
    <mergeCell ref="BQU39:BQW39"/>
    <mergeCell ref="BRB39:BRD39"/>
    <mergeCell ref="BOQ39:BOS39"/>
    <mergeCell ref="BOX39:BOZ39"/>
    <mergeCell ref="BPE39:BPG39"/>
    <mergeCell ref="BPL39:BPN39"/>
    <mergeCell ref="BPS39:BPU39"/>
    <mergeCell ref="BNH39:BNJ39"/>
    <mergeCell ref="BNO39:BNQ39"/>
    <mergeCell ref="BNV39:BNX39"/>
    <mergeCell ref="BOC39:BOE39"/>
    <mergeCell ref="BOJ39:BOL39"/>
    <mergeCell ref="BLY39:BMA39"/>
    <mergeCell ref="BMF39:BMH39"/>
    <mergeCell ref="BMM39:BMO39"/>
    <mergeCell ref="BMT39:BMV39"/>
    <mergeCell ref="BNA39:BNC39"/>
    <mergeCell ref="BKP39:BKR39"/>
    <mergeCell ref="BKW39:BKY39"/>
    <mergeCell ref="BLD39:BLF39"/>
    <mergeCell ref="BLK39:BLM39"/>
    <mergeCell ref="BLR39:BLT39"/>
    <mergeCell ref="BJG39:BJI39"/>
    <mergeCell ref="BJN39:BJP39"/>
    <mergeCell ref="BJU39:BJW39"/>
    <mergeCell ref="BKB39:BKD39"/>
    <mergeCell ref="BKI39:BKK39"/>
    <mergeCell ref="BHX39:BHZ39"/>
    <mergeCell ref="BIE39:BIG39"/>
    <mergeCell ref="BIL39:BIN39"/>
    <mergeCell ref="BIS39:BIU39"/>
    <mergeCell ref="BIZ39:BJB39"/>
    <mergeCell ref="BGO39:BGQ39"/>
    <mergeCell ref="BGV39:BGX39"/>
    <mergeCell ref="BHC39:BHE39"/>
    <mergeCell ref="BHJ39:BHL39"/>
    <mergeCell ref="BHQ39:BHS39"/>
    <mergeCell ref="BFF39:BFH39"/>
    <mergeCell ref="BFM39:BFO39"/>
    <mergeCell ref="BFT39:BFV39"/>
    <mergeCell ref="BGA39:BGC39"/>
    <mergeCell ref="BGH39:BGJ39"/>
    <mergeCell ref="BDW39:BDY39"/>
    <mergeCell ref="BED39:BEF39"/>
    <mergeCell ref="BEK39:BEM39"/>
    <mergeCell ref="BER39:BET39"/>
    <mergeCell ref="BEY39:BFA39"/>
    <mergeCell ref="BCN39:BCP39"/>
    <mergeCell ref="BCU39:BCW39"/>
    <mergeCell ref="BDB39:BDD39"/>
    <mergeCell ref="BDI39:BDK39"/>
    <mergeCell ref="BDP39:BDR39"/>
    <mergeCell ref="BBE39:BBG39"/>
    <mergeCell ref="BBL39:BBN39"/>
    <mergeCell ref="BBS39:BBU39"/>
    <mergeCell ref="BBZ39:BCB39"/>
    <mergeCell ref="BCG39:BCI39"/>
    <mergeCell ref="AZV39:AZX39"/>
    <mergeCell ref="BAC39:BAE39"/>
    <mergeCell ref="BAJ39:BAL39"/>
    <mergeCell ref="BAQ39:BAS39"/>
    <mergeCell ref="BAX39:BAZ39"/>
    <mergeCell ref="AYM39:AYO39"/>
    <mergeCell ref="AYT39:AYV39"/>
    <mergeCell ref="AZA39:AZC39"/>
    <mergeCell ref="AZH39:AZJ39"/>
    <mergeCell ref="AZO39:AZQ39"/>
    <mergeCell ref="AXD39:AXF39"/>
    <mergeCell ref="AXK39:AXM39"/>
    <mergeCell ref="AXR39:AXT39"/>
    <mergeCell ref="AXY39:AYA39"/>
    <mergeCell ref="AYF39:AYH39"/>
    <mergeCell ref="AVU39:AVW39"/>
    <mergeCell ref="AWB39:AWD39"/>
    <mergeCell ref="AWI39:AWK39"/>
    <mergeCell ref="AWP39:AWR39"/>
    <mergeCell ref="AWW39:AWY39"/>
    <mergeCell ref="AUL39:AUN39"/>
    <mergeCell ref="AUS39:AUU39"/>
    <mergeCell ref="AUZ39:AVB39"/>
    <mergeCell ref="AVG39:AVI39"/>
    <mergeCell ref="AVN39:AVP39"/>
    <mergeCell ref="ATC39:ATE39"/>
    <mergeCell ref="ATJ39:ATL39"/>
    <mergeCell ref="ATQ39:ATS39"/>
    <mergeCell ref="ATX39:ATZ39"/>
    <mergeCell ref="AUE39:AUG39"/>
    <mergeCell ref="ART39:ARV39"/>
    <mergeCell ref="ASA39:ASC39"/>
    <mergeCell ref="ASH39:ASJ39"/>
    <mergeCell ref="ASO39:ASQ39"/>
    <mergeCell ref="ASV39:ASX39"/>
    <mergeCell ref="AQK39:AQM39"/>
    <mergeCell ref="AQR39:AQT39"/>
    <mergeCell ref="AQY39:ARA39"/>
    <mergeCell ref="ARF39:ARH39"/>
    <mergeCell ref="ARM39:ARO39"/>
    <mergeCell ref="APB39:APD39"/>
    <mergeCell ref="API39:APK39"/>
    <mergeCell ref="APP39:APR39"/>
    <mergeCell ref="APW39:APY39"/>
    <mergeCell ref="AQD39:AQF39"/>
    <mergeCell ref="ANS39:ANU39"/>
    <mergeCell ref="ANZ39:AOB39"/>
    <mergeCell ref="AOG39:AOI39"/>
    <mergeCell ref="AON39:AOP39"/>
    <mergeCell ref="AOU39:AOW39"/>
    <mergeCell ref="AMJ39:AML39"/>
    <mergeCell ref="AMQ39:AMS39"/>
    <mergeCell ref="AMX39:AMZ39"/>
    <mergeCell ref="ANE39:ANG39"/>
    <mergeCell ref="ANL39:ANN39"/>
    <mergeCell ref="ALA39:ALC39"/>
    <mergeCell ref="ALH39:ALJ39"/>
    <mergeCell ref="ALO39:ALQ39"/>
    <mergeCell ref="ALV39:ALX39"/>
    <mergeCell ref="AMC39:AME39"/>
    <mergeCell ref="AJR39:AJT39"/>
    <mergeCell ref="AJY39:AKA39"/>
    <mergeCell ref="AKF39:AKH39"/>
    <mergeCell ref="AKM39:AKO39"/>
    <mergeCell ref="AKT39:AKV39"/>
    <mergeCell ref="AII39:AIK39"/>
    <mergeCell ref="AIP39:AIR39"/>
    <mergeCell ref="AIW39:AIY39"/>
    <mergeCell ref="AJD39:AJF39"/>
    <mergeCell ref="AJK39:AJM39"/>
    <mergeCell ref="AGZ39:AHB39"/>
    <mergeCell ref="AHG39:AHI39"/>
    <mergeCell ref="AHN39:AHP39"/>
    <mergeCell ref="AHU39:AHW39"/>
    <mergeCell ref="AIB39:AID39"/>
    <mergeCell ref="AFQ39:AFS39"/>
    <mergeCell ref="AFX39:AFZ39"/>
    <mergeCell ref="AGE39:AGG39"/>
    <mergeCell ref="AGL39:AGN39"/>
    <mergeCell ref="AGS39:AGU39"/>
    <mergeCell ref="AEH39:AEJ39"/>
    <mergeCell ref="AEO39:AEQ39"/>
    <mergeCell ref="AEV39:AEX39"/>
    <mergeCell ref="AFC39:AFE39"/>
    <mergeCell ref="AFJ39:AFL39"/>
    <mergeCell ref="ACY39:ADA39"/>
    <mergeCell ref="ADF39:ADH39"/>
    <mergeCell ref="ADM39:ADO39"/>
    <mergeCell ref="ADT39:ADV39"/>
    <mergeCell ref="AEA39:AEC39"/>
    <mergeCell ref="ABP39:ABR39"/>
    <mergeCell ref="ABW39:ABY39"/>
    <mergeCell ref="ACD39:ACF39"/>
    <mergeCell ref="ACK39:ACM39"/>
    <mergeCell ref="ACR39:ACT39"/>
    <mergeCell ref="AAG39:AAI39"/>
    <mergeCell ref="AAN39:AAP39"/>
    <mergeCell ref="AAU39:AAW39"/>
    <mergeCell ref="ABB39:ABD39"/>
    <mergeCell ref="ABI39:ABK39"/>
    <mergeCell ref="YX39:YZ39"/>
    <mergeCell ref="ZE39:ZG39"/>
    <mergeCell ref="ZL39:ZN39"/>
    <mergeCell ref="ZS39:ZU39"/>
    <mergeCell ref="ZZ39:AAB39"/>
    <mergeCell ref="XO39:XQ39"/>
    <mergeCell ref="XV39:XX39"/>
    <mergeCell ref="YC39:YE39"/>
    <mergeCell ref="YJ39:YL39"/>
    <mergeCell ref="YQ39:YS39"/>
    <mergeCell ref="WF39:WH39"/>
    <mergeCell ref="WM39:WO39"/>
    <mergeCell ref="WT39:WV39"/>
    <mergeCell ref="XA39:XC39"/>
    <mergeCell ref="XH39:XJ39"/>
    <mergeCell ref="UW39:UY39"/>
    <mergeCell ref="VD39:VF39"/>
    <mergeCell ref="VK39:VM39"/>
    <mergeCell ref="VR39:VT39"/>
    <mergeCell ref="VY39:WA39"/>
    <mergeCell ref="TN39:TP39"/>
    <mergeCell ref="TU39:TW39"/>
    <mergeCell ref="UB39:UD39"/>
    <mergeCell ref="UI39:UK39"/>
    <mergeCell ref="UP39:UR39"/>
    <mergeCell ref="SE39:SG39"/>
    <mergeCell ref="SL39:SN39"/>
    <mergeCell ref="SS39:SU39"/>
    <mergeCell ref="SZ39:TB39"/>
    <mergeCell ref="TG39:TI39"/>
    <mergeCell ref="QV39:QX39"/>
    <mergeCell ref="RC39:RE39"/>
    <mergeCell ref="RJ39:RL39"/>
    <mergeCell ref="RQ39:RS39"/>
    <mergeCell ref="RX39:RZ39"/>
    <mergeCell ref="PM39:PO39"/>
    <mergeCell ref="PT39:PV39"/>
    <mergeCell ref="QA39:QC39"/>
    <mergeCell ref="QH39:QJ39"/>
    <mergeCell ref="QO39:QQ39"/>
    <mergeCell ref="OD39:OF39"/>
    <mergeCell ref="OK39:OM39"/>
    <mergeCell ref="OR39:OT39"/>
    <mergeCell ref="OY39:PA39"/>
    <mergeCell ref="PF39:PH39"/>
    <mergeCell ref="MU39:MW39"/>
    <mergeCell ref="NB39:ND39"/>
    <mergeCell ref="NI39:NK39"/>
    <mergeCell ref="NP39:NR39"/>
    <mergeCell ref="NW39:NY39"/>
    <mergeCell ref="LL39:LN39"/>
    <mergeCell ref="LS39:LU39"/>
    <mergeCell ref="LZ39:MB39"/>
    <mergeCell ref="MG39:MI39"/>
    <mergeCell ref="MN39:MP39"/>
    <mergeCell ref="KC39:KE39"/>
    <mergeCell ref="KJ39:KL39"/>
    <mergeCell ref="KQ39:KS39"/>
    <mergeCell ref="KX39:KZ39"/>
    <mergeCell ref="LE39:LG39"/>
    <mergeCell ref="IT39:IV39"/>
    <mergeCell ref="JA39:JC39"/>
    <mergeCell ref="JH39:JJ39"/>
    <mergeCell ref="JO39:JQ39"/>
    <mergeCell ref="JV39:JX39"/>
    <mergeCell ref="HK39:HM39"/>
    <mergeCell ref="HR39:HT39"/>
    <mergeCell ref="HY39:IA39"/>
    <mergeCell ref="IF39:IH39"/>
    <mergeCell ref="IM39:IO39"/>
    <mergeCell ref="GB39:GD39"/>
    <mergeCell ref="GI39:GK39"/>
    <mergeCell ref="GP39:GR39"/>
    <mergeCell ref="GW39:GY39"/>
    <mergeCell ref="HD39:HF39"/>
    <mergeCell ref="ES39:EU39"/>
    <mergeCell ref="EZ39:FB39"/>
    <mergeCell ref="FG39:FI39"/>
    <mergeCell ref="FN39:FP39"/>
    <mergeCell ref="FU39:FW39"/>
    <mergeCell ref="DQ39:DS39"/>
    <mergeCell ref="DX39:DZ39"/>
    <mergeCell ref="EE39:EG39"/>
    <mergeCell ref="EL39:EN39"/>
    <mergeCell ref="CA39:CC39"/>
    <mergeCell ref="CH39:CJ39"/>
    <mergeCell ref="CO39:CQ39"/>
    <mergeCell ref="CV39:CX39"/>
    <mergeCell ref="DC39:DE39"/>
    <mergeCell ref="AR39:AT39"/>
    <mergeCell ref="AY39:BA39"/>
    <mergeCell ref="BF39:BH39"/>
    <mergeCell ref="BM39:BO39"/>
    <mergeCell ref="BT39:BV39"/>
    <mergeCell ref="I39:K39"/>
    <mergeCell ref="P39:R39"/>
    <mergeCell ref="W39:Y39"/>
    <mergeCell ref="AD39:AF39"/>
    <mergeCell ref="AK39:AM39"/>
    <mergeCell ref="A73:G73"/>
    <mergeCell ref="A2:G2"/>
    <mergeCell ref="A4:A5"/>
    <mergeCell ref="G4:G5"/>
    <mergeCell ref="F4:F5"/>
    <mergeCell ref="C4:E4"/>
    <mergeCell ref="B4:B5"/>
    <mergeCell ref="B24:D24"/>
    <mergeCell ref="B26:D26"/>
    <mergeCell ref="B29:D29"/>
    <mergeCell ref="B69:D69"/>
    <mergeCell ref="A72:G72"/>
    <mergeCell ref="B33:D33"/>
    <mergeCell ref="B39:D39"/>
    <mergeCell ref="B66:D66"/>
    <mergeCell ref="B37:D37"/>
    <mergeCell ref="DJ39:DL39"/>
    <mergeCell ref="H4:H5"/>
    <mergeCell ref="B7:D7"/>
    <mergeCell ref="B11:D11"/>
    <mergeCell ref="B14:D14"/>
    <mergeCell ref="B18:D18"/>
    <mergeCell ref="C31:G31"/>
    <mergeCell ref="B44:D44"/>
    <mergeCell ref="B48:D48"/>
    <mergeCell ref="B42:D42"/>
    <mergeCell ref="B63:D63"/>
    <mergeCell ref="B54:D54"/>
    <mergeCell ref="B56:D56"/>
    <mergeCell ref="B60:D60"/>
    <mergeCell ref="C58:G58"/>
    <mergeCell ref="C51:G51"/>
    <mergeCell ref="C52:G52"/>
    <mergeCell ref="C59:G59"/>
    <mergeCell ref="C41:G41"/>
  </mergeCells>
  <printOptions horizontalCentered="1"/>
  <pageMargins left="0.70866141732283472" right="0.70866141732283472" top="0.77" bottom="0.39370078740157483" header="0.63" footer="0.31496062992125984"/>
  <pageSetup paperSize="9" scale="76" orientation="landscape" r:id="rId1"/>
  <rowBreaks count="2" manualBreakCount="2">
    <brk id="25" min="1" max="6" man="1"/>
    <brk id="48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5" x14ac:dyDescent="0.25"/>
  <cols>
    <col min="2" max="2" width="53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Фин-е, вып-е</vt:lpstr>
      <vt:lpstr>Цел.пок-ли</vt:lpstr>
      <vt:lpstr>Эффективность</vt:lpstr>
      <vt:lpstr>Лист3</vt:lpstr>
      <vt:lpstr>'Цел.пок-ли'!_GoBack</vt:lpstr>
      <vt:lpstr>'Фин-е, вып-е'!Область_печати</vt:lpstr>
      <vt:lpstr>'Цел.пок-ли'!Область_печати</vt:lpstr>
      <vt:lpstr>Эффективность!Область_печати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Бидненко Светлана Рэшидовна</cp:lastModifiedBy>
  <cp:lastPrinted>2024-04-16T13:57:39Z</cp:lastPrinted>
  <dcterms:created xsi:type="dcterms:W3CDTF">2015-02-21T18:59:30Z</dcterms:created>
  <dcterms:modified xsi:type="dcterms:W3CDTF">2024-05-17T09:25:16Z</dcterms:modified>
</cp:coreProperties>
</file>