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 activeTab="2"/>
  </bookViews>
  <sheets>
    <sheet name="Фин-е, вып-е" sheetId="1" r:id="rId1"/>
    <sheet name="Цел.пок-ли" sheetId="4" r:id="rId2"/>
    <sheet name="Эффективность" sheetId="5" r:id="rId3"/>
    <sheet name="Лист3" sheetId="3" r:id="rId4"/>
  </sheets>
  <definedNames>
    <definedName name="_GoBack" localSheetId="1">'Цел.пок-ли'!$G$9</definedName>
    <definedName name="_xlnm.Print_Area" localSheetId="0">'Фин-е, вып-е'!$A$1:$H$131</definedName>
    <definedName name="_xlnm.Print_Area" localSheetId="1">'Цел.пок-ли'!$A$1:$G$549</definedName>
    <definedName name="_xlnm.Print_Area" localSheetId="2">Эффективность!$A$1:$G$63</definedName>
  </definedNames>
  <calcPr calcId="125725"/>
</workbook>
</file>

<file path=xl/calcChain.xml><?xml version="1.0" encoding="utf-8"?>
<calcChain xmlns="http://schemas.openxmlformats.org/spreadsheetml/2006/main">
  <c r="F256" i="4"/>
  <c r="C9" i="5"/>
  <c r="F12" i="1"/>
  <c r="E18"/>
  <c r="D70"/>
  <c r="D69" s="1"/>
  <c r="D71"/>
  <c r="D43" i="5"/>
  <c r="F86" i="1"/>
  <c r="E86"/>
  <c r="D86"/>
  <c r="F88"/>
  <c r="E81"/>
  <c r="D81"/>
  <c r="F339" i="4"/>
  <c r="D37" i="1"/>
  <c r="F156" i="4"/>
  <c r="F167"/>
  <c r="D117" i="1"/>
  <c r="E118"/>
  <c r="E117" s="1"/>
  <c r="D118"/>
  <c r="E121"/>
  <c r="D121"/>
  <c r="D112"/>
  <c r="D111" s="1"/>
  <c r="D58"/>
  <c r="F233" i="4"/>
  <c r="E74" i="1"/>
  <c r="D74"/>
  <c r="F294" i="4"/>
  <c r="F290"/>
  <c r="E53" i="1"/>
  <c r="D53"/>
  <c r="F228" i="4"/>
  <c r="F211"/>
  <c r="D18" i="1"/>
  <c r="E19"/>
  <c r="D19"/>
  <c r="E20"/>
  <c r="D20"/>
  <c r="F24"/>
  <c r="D21"/>
  <c r="E21"/>
  <c r="D90"/>
  <c r="F384" i="4"/>
  <c r="E90" i="1"/>
  <c r="E93"/>
  <c r="D93"/>
  <c r="F363" i="4"/>
  <c r="F360" s="1"/>
  <c r="F356"/>
  <c r="E29" i="1"/>
  <c r="D29"/>
  <c r="D106"/>
  <c r="F430" i="4"/>
  <c r="F179"/>
  <c r="F178"/>
  <c r="F137"/>
  <c r="F130"/>
  <c r="F127"/>
  <c r="D15" i="1"/>
  <c r="E8"/>
  <c r="D8"/>
  <c r="E9"/>
  <c r="D9"/>
  <c r="E15"/>
  <c r="E12"/>
  <c r="D12"/>
  <c r="F14"/>
  <c r="F19" i="4"/>
  <c r="E10" i="1"/>
  <c r="D10"/>
  <c r="E7" l="1"/>
  <c r="F20"/>
  <c r="E17"/>
  <c r="D17"/>
  <c r="D7"/>
  <c r="E66"/>
  <c r="D66"/>
  <c r="F68"/>
  <c r="F66" l="1"/>
  <c r="F249" i="4"/>
  <c r="D60" i="1"/>
  <c r="F236" i="4"/>
  <c r="F84"/>
  <c r="F58" l="1"/>
  <c r="F43"/>
  <c r="F115" i="1"/>
  <c r="B38"/>
  <c r="B39"/>
  <c r="D25" i="5"/>
  <c r="F412" i="4" l="1"/>
  <c r="F411"/>
  <c r="E7" i="5"/>
  <c r="E101" i="1"/>
  <c r="E103"/>
  <c r="E102"/>
  <c r="D101"/>
  <c r="F406" i="4"/>
  <c r="F401" s="1"/>
  <c r="E100" i="1" l="1"/>
  <c r="E49" i="5"/>
  <c r="F186" i="4"/>
  <c r="E30" i="1" l="1"/>
  <c r="D30"/>
  <c r="F87"/>
  <c r="E85"/>
  <c r="E84" s="1"/>
  <c r="D85"/>
  <c r="D84" s="1"/>
  <c r="F355" i="4"/>
  <c r="F353"/>
  <c r="F351" s="1"/>
  <c r="F350"/>
  <c r="F348" s="1"/>
  <c r="E42" i="5" s="1"/>
  <c r="E28" i="1" l="1"/>
  <c r="D28"/>
  <c r="F84"/>
  <c r="C43" i="5" s="1"/>
  <c r="F43" s="1"/>
  <c r="F42" s="1"/>
  <c r="E43"/>
  <c r="F85" i="1"/>
  <c r="F30"/>
  <c r="F195" i="4" l="1"/>
  <c r="D92" i="1" l="1"/>
  <c r="F95"/>
  <c r="D23" i="5"/>
  <c r="F23" s="1"/>
  <c r="E23"/>
  <c r="F196" i="4"/>
  <c r="D47" i="1" l="1"/>
  <c r="D48"/>
  <c r="D49"/>
  <c r="F232" i="4"/>
  <c r="F227"/>
  <c r="E48" i="1"/>
  <c r="E49"/>
  <c r="F55"/>
  <c r="F316" i="4"/>
  <c r="E71" i="1"/>
  <c r="F76"/>
  <c r="F74"/>
  <c r="C36" i="5" s="1"/>
  <c r="F288" i="4"/>
  <c r="F72" i="1"/>
  <c r="E58"/>
  <c r="D59"/>
  <c r="D57" s="1"/>
  <c r="E60"/>
  <c r="F122" i="4"/>
  <c r="F121"/>
  <c r="D46" i="1" l="1"/>
  <c r="F53"/>
  <c r="F71"/>
  <c r="F534" i="4"/>
  <c r="F120"/>
  <c r="F118" s="1"/>
  <c r="D53" i="5"/>
  <c r="F110" i="1"/>
  <c r="C53" i="5" s="1"/>
  <c r="F448" i="4"/>
  <c r="F447"/>
  <c r="F440" s="1"/>
  <c r="F446"/>
  <c r="F434"/>
  <c r="E37" i="1"/>
  <c r="D36"/>
  <c r="F185" i="4"/>
  <c r="F183"/>
  <c r="D22" i="5"/>
  <c r="F172" i="4"/>
  <c r="E22" i="5" s="1"/>
  <c r="F177" i="4"/>
  <c r="F176"/>
  <c r="F174"/>
  <c r="F41" i="1"/>
  <c r="C22" i="5" s="1"/>
  <c r="F144" i="4"/>
  <c r="F133"/>
  <c r="F220"/>
  <c r="F498"/>
  <c r="F497"/>
  <c r="F487"/>
  <c r="F486"/>
  <c r="F456" s="1"/>
  <c r="F59"/>
  <c r="F57"/>
  <c r="F98"/>
  <c r="F33" i="1"/>
  <c r="F32"/>
  <c r="E31"/>
  <c r="D31"/>
  <c r="F22" i="5" l="1"/>
  <c r="E18"/>
  <c r="E53"/>
  <c r="F53" s="1"/>
  <c r="F31" i="1"/>
  <c r="F269" i="4" l="1"/>
  <c r="F7" i="1" l="1"/>
  <c r="F15" l="1"/>
  <c r="E63"/>
  <c r="D63"/>
  <c r="D34" i="5"/>
  <c r="F272" i="4"/>
  <c r="F266" s="1"/>
  <c r="F63" i="1" l="1"/>
  <c r="D60" i="5"/>
  <c r="D59"/>
  <c r="D57"/>
  <c r="D55"/>
  <c r="D52"/>
  <c r="D51"/>
  <c r="D50"/>
  <c r="D48"/>
  <c r="D47"/>
  <c r="D46"/>
  <c r="D45"/>
  <c r="D41"/>
  <c r="D40"/>
  <c r="D38"/>
  <c r="D36"/>
  <c r="D35"/>
  <c r="D31"/>
  <c r="D32"/>
  <c r="D30"/>
  <c r="D27"/>
  <c r="D28"/>
  <c r="D17"/>
  <c r="D21"/>
  <c r="D20"/>
  <c r="D19"/>
  <c r="D16"/>
  <c r="D15"/>
  <c r="D13"/>
  <c r="D12"/>
  <c r="D10"/>
  <c r="D8"/>
  <c r="D9"/>
  <c r="E54"/>
  <c r="E44"/>
  <c r="E11"/>
  <c r="E10"/>
  <c r="E9"/>
  <c r="B30"/>
  <c r="B18"/>
  <c r="B31"/>
  <c r="B60"/>
  <c r="B59"/>
  <c r="B58"/>
  <c r="B57"/>
  <c r="B56"/>
  <c r="B55"/>
  <c r="B54"/>
  <c r="B52"/>
  <c r="B51"/>
  <c r="B50"/>
  <c r="B49"/>
  <c r="B48"/>
  <c r="B47"/>
  <c r="B46"/>
  <c r="B45"/>
  <c r="B44"/>
  <c r="B41"/>
  <c r="B40"/>
  <c r="B39"/>
  <c r="B38"/>
  <c r="B37"/>
  <c r="B36"/>
  <c r="B35"/>
  <c r="B34"/>
  <c r="B33"/>
  <c r="B32"/>
  <c r="B29"/>
  <c r="B28"/>
  <c r="B27"/>
  <c r="B26"/>
  <c r="B25"/>
  <c r="B24"/>
  <c r="B21"/>
  <c r="B20"/>
  <c r="B19"/>
  <c r="A18"/>
  <c r="B7"/>
  <c r="F265" i="4"/>
  <c r="F262"/>
  <c r="F224" l="1"/>
  <c r="F338"/>
  <c r="F336"/>
  <c r="F334"/>
  <c r="E41" i="5"/>
  <c r="F326" i="4"/>
  <c r="F324" s="1"/>
  <c r="F318"/>
  <c r="F317"/>
  <c r="F315"/>
  <c r="F314"/>
  <c r="F313"/>
  <c r="F312"/>
  <c r="F311"/>
  <c r="E50" i="1"/>
  <c r="E47"/>
  <c r="E46" s="1"/>
  <c r="D50"/>
  <c r="F225" i="4"/>
  <c r="E28" i="5" s="1"/>
  <c r="F217" i="4"/>
  <c r="F215" s="1"/>
  <c r="F218"/>
  <c r="E106" i="1"/>
  <c r="D103"/>
  <c r="D102"/>
  <c r="F273" i="4"/>
  <c r="F268"/>
  <c r="F405"/>
  <c r="F420"/>
  <c r="F418"/>
  <c r="F416"/>
  <c r="F415"/>
  <c r="F414"/>
  <c r="F433"/>
  <c r="F432"/>
  <c r="F439"/>
  <c r="F438"/>
  <c r="F437"/>
  <c r="F436"/>
  <c r="F429"/>
  <c r="F427"/>
  <c r="F426"/>
  <c r="F424"/>
  <c r="F423"/>
  <c r="F309"/>
  <c r="F306"/>
  <c r="F304" s="1"/>
  <c r="E37" i="5" s="1"/>
  <c r="F303" i="4"/>
  <c r="F297"/>
  <c r="F295" s="1"/>
  <c r="F292"/>
  <c r="F287"/>
  <c r="F283"/>
  <c r="F281"/>
  <c r="F274" s="1"/>
  <c r="F280"/>
  <c r="F276"/>
  <c r="F261"/>
  <c r="E32" i="5" s="1"/>
  <c r="F258" i="4"/>
  <c r="F255"/>
  <c r="F254"/>
  <c r="F252"/>
  <c r="F251"/>
  <c r="F248"/>
  <c r="F242"/>
  <c r="F241"/>
  <c r="F239" s="1"/>
  <c r="F238"/>
  <c r="F237"/>
  <c r="B7" i="1"/>
  <c r="F153" i="4"/>
  <c r="F147"/>
  <c r="F209"/>
  <c r="F208"/>
  <c r="F201"/>
  <c r="F198"/>
  <c r="F202"/>
  <c r="F192"/>
  <c r="F191"/>
  <c r="F171"/>
  <c r="F165"/>
  <c r="F164"/>
  <c r="F163"/>
  <c r="F161"/>
  <c r="F160"/>
  <c r="F158"/>
  <c r="F151"/>
  <c r="F149"/>
  <c r="F142"/>
  <c r="F140"/>
  <c r="F138"/>
  <c r="F136"/>
  <c r="F134"/>
  <c r="F131"/>
  <c r="F128"/>
  <c r="F125" s="1"/>
  <c r="E78" i="1"/>
  <c r="D78"/>
  <c r="F79"/>
  <c r="F117" i="4"/>
  <c r="F116"/>
  <c r="F114"/>
  <c r="F112"/>
  <c r="F111"/>
  <c r="F110"/>
  <c r="F104" s="1"/>
  <c r="F109"/>
  <c r="F107"/>
  <c r="F101"/>
  <c r="F99"/>
  <c r="C15" i="5"/>
  <c r="E92" i="1"/>
  <c r="E91"/>
  <c r="E89" s="1"/>
  <c r="D91"/>
  <c r="F400" i="4"/>
  <c r="F396"/>
  <c r="F395"/>
  <c r="F393" s="1"/>
  <c r="F392"/>
  <c r="F391"/>
  <c r="F389"/>
  <c r="F388"/>
  <c r="F387"/>
  <c r="F385"/>
  <c r="F381"/>
  <c r="F378"/>
  <c r="F375"/>
  <c r="F372"/>
  <c r="F371"/>
  <c r="F369"/>
  <c r="F366"/>
  <c r="F364"/>
  <c r="F362"/>
  <c r="F358"/>
  <c r="F506"/>
  <c r="F504"/>
  <c r="F503"/>
  <c r="F496"/>
  <c r="F491"/>
  <c r="F461"/>
  <c r="F459"/>
  <c r="F455"/>
  <c r="F453"/>
  <c r="F541"/>
  <c r="F540"/>
  <c r="F538"/>
  <c r="F536"/>
  <c r="F531"/>
  <c r="F530"/>
  <c r="F529"/>
  <c r="F528"/>
  <c r="F546"/>
  <c r="F523"/>
  <c r="F522"/>
  <c r="F519"/>
  <c r="F518"/>
  <c r="F516"/>
  <c r="F514"/>
  <c r="F513"/>
  <c r="F511" s="1"/>
  <c r="F510"/>
  <c r="F509"/>
  <c r="E124" i="1"/>
  <c r="E126"/>
  <c r="E136" s="1"/>
  <c r="D126"/>
  <c r="E125"/>
  <c r="D125"/>
  <c r="D124"/>
  <c r="E127"/>
  <c r="D127"/>
  <c r="F130"/>
  <c r="E113"/>
  <c r="D113"/>
  <c r="E112"/>
  <c r="E111" s="1"/>
  <c r="F109"/>
  <c r="F108"/>
  <c r="C47" i="5"/>
  <c r="E80" i="1"/>
  <c r="D80"/>
  <c r="F82"/>
  <c r="C40" i="5" s="1"/>
  <c r="F67" i="1"/>
  <c r="C32" i="5" s="1"/>
  <c r="E70" i="1"/>
  <c r="E77"/>
  <c r="D77"/>
  <c r="E59"/>
  <c r="E135" s="1"/>
  <c r="F62"/>
  <c r="F60"/>
  <c r="C30" i="5" s="1"/>
  <c r="E44" i="1"/>
  <c r="D44"/>
  <c r="F131"/>
  <c r="C60" i="5" s="1"/>
  <c r="F129" i="1"/>
  <c r="F128"/>
  <c r="F122"/>
  <c r="F118"/>
  <c r="F107"/>
  <c r="F105"/>
  <c r="C51" i="5" s="1"/>
  <c r="F104" i="1"/>
  <c r="C50" i="5" s="1"/>
  <c r="F99" i="1"/>
  <c r="C48" i="5" s="1"/>
  <c r="F94" i="1"/>
  <c r="C41" i="5"/>
  <c r="F75" i="1"/>
  <c r="F73"/>
  <c r="C35" i="5" s="1"/>
  <c r="F65" i="1"/>
  <c r="F54"/>
  <c r="C28" i="5" s="1"/>
  <c r="F28" s="1"/>
  <c r="F52" i="1"/>
  <c r="F51"/>
  <c r="F45"/>
  <c r="C25" i="5" s="1"/>
  <c r="F40" i="1"/>
  <c r="C21" i="5" s="1"/>
  <c r="C20"/>
  <c r="C19"/>
  <c r="B131" i="1"/>
  <c r="B127"/>
  <c r="B104"/>
  <c r="B123"/>
  <c r="B121"/>
  <c r="B117"/>
  <c r="B114"/>
  <c r="B111"/>
  <c r="B106"/>
  <c r="B105"/>
  <c r="B100"/>
  <c r="B99"/>
  <c r="B98"/>
  <c r="B97"/>
  <c r="B93"/>
  <c r="B89"/>
  <c r="B83"/>
  <c r="B82"/>
  <c r="B80"/>
  <c r="B79"/>
  <c r="B77"/>
  <c r="B74"/>
  <c r="B73"/>
  <c r="B72"/>
  <c r="B69"/>
  <c r="B66"/>
  <c r="B63"/>
  <c r="B60"/>
  <c r="B57"/>
  <c r="B53"/>
  <c r="B50"/>
  <c r="B46"/>
  <c r="B45"/>
  <c r="B43"/>
  <c r="B40"/>
  <c r="B36"/>
  <c r="A36"/>
  <c r="F35"/>
  <c r="C17" i="5" s="1"/>
  <c r="D25" i="1"/>
  <c r="E25"/>
  <c r="F34"/>
  <c r="C16" i="5" s="1"/>
  <c r="F93" i="4"/>
  <c r="F92"/>
  <c r="F90"/>
  <c r="F81" s="1"/>
  <c r="F89"/>
  <c r="F88"/>
  <c r="F87"/>
  <c r="F86"/>
  <c r="F85"/>
  <c r="F80"/>
  <c r="F79"/>
  <c r="F77"/>
  <c r="F76"/>
  <c r="F75"/>
  <c r="F74"/>
  <c r="F73"/>
  <c r="F72"/>
  <c r="F71"/>
  <c r="F70"/>
  <c r="F69"/>
  <c r="F66"/>
  <c r="F65"/>
  <c r="F64"/>
  <c r="F62"/>
  <c r="F55"/>
  <c r="F54"/>
  <c r="F53"/>
  <c r="F52"/>
  <c r="F49"/>
  <c r="F46" s="1"/>
  <c r="F44"/>
  <c r="B19"/>
  <c r="F32"/>
  <c r="F31"/>
  <c r="F36"/>
  <c r="F35"/>
  <c r="F34"/>
  <c r="F38"/>
  <c r="F40"/>
  <c r="F27"/>
  <c r="F21"/>
  <c r="F18"/>
  <c r="F10" s="1"/>
  <c r="E8" i="5" s="1"/>
  <c r="F16" i="4"/>
  <c r="F14"/>
  <c r="F13"/>
  <c r="F50"/>
  <c r="F48"/>
  <c r="F45"/>
  <c r="F42"/>
  <c r="F30"/>
  <c r="F25"/>
  <c r="F12"/>
  <c r="F9"/>
  <c r="F8"/>
  <c r="F19" i="1"/>
  <c r="F26"/>
  <c r="F27"/>
  <c r="F23"/>
  <c r="F22"/>
  <c r="F18"/>
  <c r="F17"/>
  <c r="C10" i="5"/>
  <c r="F10" s="1"/>
  <c r="F13" i="1"/>
  <c r="F9" i="5" s="1"/>
  <c r="F10" i="1"/>
  <c r="F32" i="5" l="1"/>
  <c r="D43" i="1"/>
  <c r="D134"/>
  <c r="E43"/>
  <c r="F43" s="1"/>
  <c r="E134"/>
  <c r="D89"/>
  <c r="D135"/>
  <c r="F21" i="5"/>
  <c r="F40"/>
  <c r="F407" i="4"/>
  <c r="D136" i="1"/>
  <c r="F307" i="4"/>
  <c r="F50" i="5"/>
  <c r="F329" i="4"/>
  <c r="E69" i="1"/>
  <c r="F69" s="1"/>
  <c r="F70"/>
  <c r="F145" i="4"/>
  <c r="F382"/>
  <c r="E27" i="5"/>
  <c r="F285" i="4"/>
  <c r="E35" i="5" s="1"/>
  <c r="F35" s="1"/>
  <c r="F189" i="4"/>
  <c r="E24" i="5" s="1"/>
  <c r="E25"/>
  <c r="F25" s="1"/>
  <c r="F24" s="1"/>
  <c r="F193" i="4"/>
  <c r="E34" i="5"/>
  <c r="F373" i="4"/>
  <c r="E46" i="5" s="1"/>
  <c r="F46" s="1"/>
  <c r="F421" i="4"/>
  <c r="E51" i="5" s="1"/>
  <c r="F51" s="1"/>
  <c r="F67" i="4"/>
  <c r="D100" i="1"/>
  <c r="F100" s="1"/>
  <c r="E48" i="5"/>
  <c r="F48" s="1"/>
  <c r="F9" i="1"/>
  <c r="E40" i="5"/>
  <c r="E19"/>
  <c r="F19" s="1"/>
  <c r="E45"/>
  <c r="E47"/>
  <c r="F47" s="1"/>
  <c r="E38"/>
  <c r="E36"/>
  <c r="F36" s="1"/>
  <c r="E57"/>
  <c r="E56"/>
  <c r="E15"/>
  <c r="F15" s="1"/>
  <c r="F544" i="4"/>
  <c r="E60" i="5" s="1"/>
  <c r="F60" s="1"/>
  <c r="E17"/>
  <c r="F17" s="1"/>
  <c r="E29"/>
  <c r="F78" i="4"/>
  <c r="E14" i="5" s="1"/>
  <c r="E52"/>
  <c r="E21"/>
  <c r="E20"/>
  <c r="F20" s="1"/>
  <c r="E39"/>
  <c r="E58"/>
  <c r="E30"/>
  <c r="F30" s="1"/>
  <c r="E31"/>
  <c r="E16"/>
  <c r="F16" s="1"/>
  <c r="F102" i="1"/>
  <c r="E59" i="5"/>
  <c r="E12"/>
  <c r="E13"/>
  <c r="E50"/>
  <c r="E33"/>
  <c r="F48" i="1"/>
  <c r="F50"/>
  <c r="C27" i="5" s="1"/>
  <c r="F47" i="1"/>
  <c r="F103"/>
  <c r="F101"/>
  <c r="F37"/>
  <c r="E36"/>
  <c r="F36" s="1"/>
  <c r="F112"/>
  <c r="F90"/>
  <c r="F124"/>
  <c r="D123"/>
  <c r="F91"/>
  <c r="F121"/>
  <c r="C57" i="5" s="1"/>
  <c r="F57" s="1"/>
  <c r="F127" i="1"/>
  <c r="C59" i="5" s="1"/>
  <c r="F117" i="1"/>
  <c r="F126"/>
  <c r="F93"/>
  <c r="C45" i="5" s="1"/>
  <c r="F45" s="1"/>
  <c r="E123" i="1"/>
  <c r="F125"/>
  <c r="F106"/>
  <c r="C52" i="5" s="1"/>
  <c r="F52" s="1"/>
  <c r="F80" i="1"/>
  <c r="F81"/>
  <c r="F114"/>
  <c r="C55" i="5" s="1"/>
  <c r="F55" s="1"/>
  <c r="F54" s="1"/>
  <c r="F77" i="1"/>
  <c r="C38" i="5" s="1"/>
  <c r="F38" s="1"/>
  <c r="F37" s="1"/>
  <c r="F61" i="1"/>
  <c r="F59"/>
  <c r="C34" i="5"/>
  <c r="F34" s="1"/>
  <c r="F78" i="1"/>
  <c r="F44"/>
  <c r="F16"/>
  <c r="F11"/>
  <c r="C8" i="5" s="1"/>
  <c r="F8" s="1"/>
  <c r="F7" s="1"/>
  <c r="F8" i="1"/>
  <c r="F25"/>
  <c r="C13" i="5" s="1"/>
  <c r="F13" s="1"/>
  <c r="F29" i="1"/>
  <c r="F21"/>
  <c r="C12" i="5" s="1"/>
  <c r="F12" s="1"/>
  <c r="F11" s="1"/>
  <c r="F14" l="1"/>
  <c r="F33"/>
  <c r="F59"/>
  <c r="F58" s="1"/>
  <c r="F27"/>
  <c r="F26" s="1"/>
  <c r="F18"/>
  <c r="F49"/>
  <c r="F39"/>
  <c r="D137" i="1"/>
  <c r="E137"/>
  <c r="E139" s="1"/>
  <c r="F134"/>
  <c r="F44" i="5"/>
  <c r="F56"/>
  <c r="F135" i="1"/>
  <c r="F28"/>
  <c r="F136"/>
  <c r="F89"/>
  <c r="F46"/>
  <c r="C31" i="5"/>
  <c r="F31" s="1"/>
  <c r="F29" s="1"/>
  <c r="F123" i="1"/>
  <c r="F111"/>
  <c r="E57"/>
  <c r="F57" s="1"/>
  <c r="F58"/>
  <c r="F64"/>
  <c r="F137" l="1"/>
</calcChain>
</file>

<file path=xl/sharedStrings.xml><?xml version="1.0" encoding="utf-8"?>
<sst xmlns="http://schemas.openxmlformats.org/spreadsheetml/2006/main" count="1561" uniqueCount="874">
  <si>
    <t>Наименование программы (подпрограммы)</t>
  </si>
  <si>
    <t>Объемы и источники финансирования, тыс.руб.</t>
  </si>
  <si>
    <t>Предусмотрено программой</t>
  </si>
  <si>
    <t>Источник финансирования</t>
  </si>
  <si>
    <t>Кассовое исполнение</t>
  </si>
  <si>
    <t>Степень реализации мероприятий и достижения запланированных результатов их реализации, %</t>
  </si>
  <si>
    <t>1.</t>
  </si>
  <si>
    <t>МП «Развитие физической культуры и спорта»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</si>
  <si>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</si>
  <si>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</si>
  <si>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</si>
  <si>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</si>
  <si>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Всего:</t>
  </si>
  <si>
    <t>ГБ</t>
  </si>
  <si>
    <t>ОБ</t>
  </si>
  <si>
    <t>2.</t>
  </si>
  <si>
    <t>МП «Развитие образования»</t>
  </si>
  <si>
    <t>ВЦП «Организация предоставления услуг (работ) в сфере общего, дополнительного и дошкольного образования»</t>
  </si>
  <si>
    <t>ФБ</t>
  </si>
  <si>
    <t>2.1.</t>
  </si>
  <si>
    <t>2.2.</t>
  </si>
  <si>
    <t>Приложение № 1</t>
  </si>
  <si>
    <t>Приложение № 2</t>
  </si>
  <si>
    <t>план</t>
  </si>
  <si>
    <t>факт</t>
  </si>
  <si>
    <t>Наименование программы (подпрограммы), цели , задачи, показателя</t>
  </si>
  <si>
    <t>Цель: Создание условий для максимальной вовлеченности населения города Апатиты в систематические занятия физической культурой и спортом</t>
  </si>
  <si>
    <t>Удельный вес населения, систематически занимающегося физической культурой и спортом</t>
  </si>
  <si>
    <t>Количество спортсооружений</t>
  </si>
  <si>
    <t>Значенеие показателя</t>
  </si>
  <si>
    <t>Единица измерения</t>
  </si>
  <si>
    <t>Причины не достижения показателя</t>
  </si>
  <si>
    <t>Степень достижения показателя , %</t>
  </si>
  <si>
    <t>%</t>
  </si>
  <si>
    <t>ед.</t>
  </si>
  <si>
    <t xml:space="preserve">Подпрограмма «Формирование здорового образа жизни населения города и развитие спорта»
</t>
  </si>
  <si>
    <t>Цель: Создание условий для укрепления здоровья населения путем развития физической культуры и массового спорта, приобщение различных категорий населения к регулярным занятиям физической культурой и спортом, подготовка спортивного резерва и развитие спорта высших достижений</t>
  </si>
  <si>
    <t>Количество участников проведенных в городе физкультурных и спортивных мероприятий</t>
  </si>
  <si>
    <t>Количество призовых мест, занятых спортсменами города Апатиты на выездных спортмероприятиях</t>
  </si>
  <si>
    <t>Количество спортсменов с ограниченными возможностями здоровья, принявших участие в физкультурных и спортивных мероприятиях</t>
  </si>
  <si>
    <t>чел.</t>
  </si>
  <si>
    <t>Задача 1: Повышение интереса различных категорий населения к регулярным занятиям физической культурой и спортом</t>
  </si>
  <si>
    <t xml:space="preserve"> Численность лиц, систематически занимающихся физической культурой и спортом</t>
  </si>
  <si>
    <t>Задача 2: Совершенствование системы подготовки спортивного резерва, создание условий для развития спорта высших достижений</t>
  </si>
  <si>
    <t>Количество лауреатов премий конкурса и лучших спортсменов по итогам года</t>
  </si>
  <si>
    <t>Подпрограмма «Развитие спортивной инфраструктуры»</t>
  </si>
  <si>
    <t>Цель: Улучшение состояния материальной базы физической культуры и спорта, повышение обеспеченности населения спортивными сооружениями</t>
  </si>
  <si>
    <t>Общая единовременная пропускная способность спортсооружений</t>
  </si>
  <si>
    <t>% от норматива</t>
  </si>
  <si>
    <t>Задача 1: Расширение сети спортивных сооружений</t>
  </si>
  <si>
    <t>Количество строящихся объектов</t>
  </si>
  <si>
    <t xml:space="preserve">Задача 3: Обеспечение комплексной безопасности учреждений физической культуры и спорта </t>
  </si>
  <si>
    <t>Задача 2: Укрепление материально-технической базы физической культуры и спорта</t>
  </si>
  <si>
    <t>Количество субъектов физической культуры и спорта, получивших техническое оснащение, оборудование и инвентарь</t>
  </si>
  <si>
    <t>Цель: Организация предоставления услуг и выполнения работ в сфере физической культуры и спорта</t>
  </si>
  <si>
    <t>Количество проведенных мероприятий по обеспечению комплексной безопасности</t>
  </si>
  <si>
    <t>Численность обучающихся в учреждениях дополнительного  образования спортивной направленности</t>
  </si>
  <si>
    <t>Эксплуатация спортивных объектов МАУ ФСК «Атлет»</t>
  </si>
  <si>
    <t>Эффективное функционирование четырех муниципальных учреждений, подведомственных Комитету по ФКСиТ</t>
  </si>
  <si>
    <t>Задача 1: Обеспечение эффективной деятельности учреждений физической культуры и спорта</t>
  </si>
  <si>
    <t>Эксплуатация Дворца спорта</t>
  </si>
  <si>
    <t>Эксплуатация Плавательного бассейна</t>
  </si>
  <si>
    <t>Эксплуатация лыжного комплекса</t>
  </si>
  <si>
    <t>кол-во часов</t>
  </si>
  <si>
    <t>Задача 2: Обеспечение эффективной деятельности учреждений дополнительного образования детей спортивной направленности</t>
  </si>
  <si>
    <t xml:space="preserve">Доля спортсменов-разрядников от общего количества обучающихся в учреждениях дополнительного  образования спортивной направленности, подведомственных Комитету по ФКСиТ  </t>
  </si>
  <si>
    <t>Задача 3: Обеспечение деятельности прочих учреждений, подведомственных Комитету по ФКСиТ</t>
  </si>
  <si>
    <t>Отсутствие нарушений и штрафных санкций</t>
  </si>
  <si>
    <t>кол-во часов, всего</t>
  </si>
  <si>
    <t>Подпрограмма «Развитие дошкольного, общего и дополнительного образования детей»</t>
  </si>
  <si>
    <t>Цель: Повышение доступности и качества образования и обеспечение его соответствия запросам населения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</si>
  <si>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</si>
  <si>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Доступность дошкольного образования (отношение численности детей 3-7 лет, которым предоставлена возможность получать услуги дошкольного образования, к численности детей в возрасте 3-7 лет, скорректированной на численность детей в возрасте 5-7 лет, обучающихся в школе)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</si>
  <si>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</si>
  <si>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детей в возрасте 1-6 лет, получающих дошкольную образовательную и (или) услугу по их содержанию в дошкольных образовательных организациях, в общей численности детей в возрасте 1-6 лет</t>
  </si>
  <si>
    <t>Доля лиц, сдавших единый государственный экзамен по русскому языку и математике, в общей численности выпускников общеобразовательных учреждений, учавствовавших в ЕГЭ по данным предметам</t>
  </si>
  <si>
    <t>Доля детей, охваченных образовательными программами дополнительного образования детей, в общей численности детей 5-18 лет</t>
  </si>
  <si>
    <t>Доля воспитанников дошкольных образовательных организаций,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</t>
  </si>
  <si>
    <t>Доля школьников, обучающихся по общеобразовательным программам, реализующим ФГОС второго поколения, от общего количества школьников</t>
  </si>
  <si>
    <t>Охват обучающихся 10-11 классов программами профильного и углубленного обучения, от общего количества обучающихся 10-11 классов</t>
  </si>
  <si>
    <t>Уровень обеспечения компьютерной техникой из расчета 1 компьютер на число обучающихся общеобразовательных учреждений</t>
  </si>
  <si>
    <t>Задача 1: Обеспечение доступности качественного образования для всех категорий обучающихся и воспитанников"</t>
  </si>
  <si>
    <t>Задача 2: Развитие системы выявления, поддержки и сопровождения одаренных детей"</t>
  </si>
  <si>
    <t>Задача 3: Сохранение и укрепление здоровья обучающихся и воспитанников"</t>
  </si>
  <si>
    <t>Доля детей первой и второй групп здоровья в общей численности обучающихся общеобразовательных учреждений</t>
  </si>
  <si>
    <t>Доля муниципальных образовательных учреждений, в которых оценка их деятельности, руководителей и основных категорий работников осуществляется на основании показателей эффективности деятельности</t>
  </si>
  <si>
    <t>Доля работников, прошедших аттестацию от общей численности педагогических и руководящих работников</t>
  </si>
  <si>
    <t>Доля учителей в возрасте до 30 лет в общей численности учителей муниципальных общеобразовательных учреждениях</t>
  </si>
  <si>
    <t>Цель: Предоставление услуг (работ) в сфере дошкольного, общего и дополнительного образования и обеспечение эффективного функционирования учреждений, подведомственных Управлению образования Администрации города Апатиты Мурманской области</t>
  </si>
  <si>
    <t>Охват детей программами дошкольного образования от общей численности детей в возрасте от 1-7 лет</t>
  </si>
  <si>
    <t>Численность учащихся по программам общего образования в расчете на 1 учителя</t>
  </si>
  <si>
    <t>Численность обучающихся по программам дополнительного образования детей в расчете на 1 педагогического работника</t>
  </si>
  <si>
    <t>Задача 4: Сохранение и развитие кадрового потенциала системы образования"</t>
  </si>
  <si>
    <t>Задача 1: Обеспечение деятельности учреждений образовательной системы города Апатиты, поддержка и развитие муниципальных услуг в области образования"</t>
  </si>
  <si>
    <t>Отношение среднемесячной заработной платы педагогических работников муниципальных образовательных организаций дошкольного образования к среднемесячной заработной плате организаций общего образования по муниципальному образованиию города Апатиты с подведомственной территорией</t>
  </si>
  <si>
    <t>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Мурмаснкой области</t>
  </si>
  <si>
    <t>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в Мурманской области</t>
  </si>
  <si>
    <t>Охват обучающихся общеобразовательных учреждений горячим питанием</t>
  </si>
  <si>
    <t>Доля освоения субвенций и субсидий по переданным полномочиям</t>
  </si>
  <si>
    <t>Отсутствие обучающихся в общеобразовательных учреждениях по уважительным причинам</t>
  </si>
  <si>
    <t>Часть учителей достигла возраста 30 лет, не было претендентов-молодых специалистов на педагогические вакансии</t>
  </si>
  <si>
    <t>3.</t>
  </si>
  <si>
    <t>МП «Развитие культуры и молодежной политики, сохранение культурного наследия города»</t>
  </si>
  <si>
    <t>3.1.</t>
  </si>
  <si>
    <t>Подпрограмма "Культура"</t>
  </si>
  <si>
    <t>3.2.</t>
  </si>
  <si>
    <t>Подпрограмма "Вовлечение молодежи в социальную практику"</t>
  </si>
  <si>
    <t>3.3.</t>
  </si>
  <si>
    <t>ВЦП «Услуги учреждений культуры и молодежной политики»</t>
  </si>
  <si>
    <t xml:space="preserve">МП «Развитие культуры и молодежной политики, сохранение культурного наследия города» </t>
  </si>
  <si>
    <t>Цель муниципальной программы: Создание условий для развития и реализации культурного и духовного потенциала каждой личности и вовлечение молодежи в социальную практику</t>
  </si>
  <si>
    <t>Уровень удовлетворенности населения города качеством оказания муниципальных услуг в сфере культуры и молодежной политики</t>
  </si>
  <si>
    <t>Цель: Обеспечение творческого и культурного развития личности, участия населения в культурной жизни города</t>
  </si>
  <si>
    <t xml:space="preserve">Уровень фактической обеспеченности учреждениями культуры от нормативной потребности:
- клубными
- библиотеками 
</t>
  </si>
  <si>
    <t>Задача 1:  Повышение доступности  библиотечных услуг с целью приобщения населения города к мировым культурным ценностям</t>
  </si>
  <si>
    <t>Количество библиографических записей в электронных каталогах муниципальных библиотек единиц, (тыс).</t>
  </si>
  <si>
    <t>Задача 2: Повышение доступности услуг в культурно-досуговой сфере и поддержка традиционной народной культуры</t>
  </si>
  <si>
    <t xml:space="preserve">Численность участников культурно-досуговых мероприятий </t>
  </si>
  <si>
    <t>Задача 3:  Обеспечение равного доступа к услугам дополнительного образования в области искусств</t>
  </si>
  <si>
    <t>тыс.чел.</t>
  </si>
  <si>
    <t xml:space="preserve">Доля детей, охваченных дополнительными   предпрофессиональными и общеразвивающими программами в области искусств, в общей численности детского населения от 5 до 18 лет </t>
  </si>
  <si>
    <t xml:space="preserve"> 3.1</t>
  </si>
  <si>
    <t>Подпрограмма «Вовлечение молодежи в социальную практику»</t>
  </si>
  <si>
    <t>Удельный вес численности молодых людей, вовлеченных в мероприятия, направленные на самореализацию и социализацию молодежи, в общей численности молодежи в возрасте от 14 до 30 лет</t>
  </si>
  <si>
    <t>Цель: Содействие успешной социализации и эффективной самореализации молодежи города Апатиты</t>
  </si>
  <si>
    <t>Задача 1: Вовлечение  молодежи в общественную деятельность</t>
  </si>
  <si>
    <t>Объем финансовой поддержки, полученной  молодежными общественными объединениями</t>
  </si>
  <si>
    <t>тыс.руб.</t>
  </si>
  <si>
    <t>Задача 2: Содействие развитию потенциала талантливой молодежи</t>
  </si>
  <si>
    <t xml:space="preserve">Среднегодовое количество творческих мероприятий, проводимых для молодежи </t>
  </si>
  <si>
    <t>Задача 3: Создание условий для гражданского становления молодежи</t>
  </si>
  <si>
    <t>Задача 4: Укрепление материально-технической базы МБУМП «Молодежный социальный центр</t>
  </si>
  <si>
    <t xml:space="preserve">Доля отремонтированных помещений  от общего количества помещений МБУМП «Молодежный социальный центр» </t>
  </si>
  <si>
    <t xml:space="preserve">Степень выполнения муниципального задания учреждениями культуры и молодежной политики </t>
  </si>
  <si>
    <t>Задача 1: Формирование единого культурного пространства</t>
  </si>
  <si>
    <t xml:space="preserve">Проведение фестивалей, выставок,  смотров, конкурсов, конференций и иных программных мероприятий 
</t>
  </si>
  <si>
    <t xml:space="preserve">Количество клубных формирований </t>
  </si>
  <si>
    <t xml:space="preserve">Количество участников клубных формирований 
</t>
  </si>
  <si>
    <t xml:space="preserve">Охват населения города библиотечным обслуживанием 
</t>
  </si>
  <si>
    <t>Задача 2: создание условий для равного  доступа населения к информационным ресурсам учреждений культуры</t>
  </si>
  <si>
    <t xml:space="preserve">Количество учреждений культуры, подведомственных ОКиДМ, имеющих информационные интернет-сайты </t>
  </si>
  <si>
    <t>Цель 2:  содействие успешной социализации и эффективной самореализации молодежи</t>
  </si>
  <si>
    <t>Цель 1: Повышение эффективности услуг учреждений культуры и молодежной политики</t>
  </si>
  <si>
    <t>Задача 3:  создание условий для разностороннего  развития молодежи и поддержки  молодежных инициатив</t>
  </si>
  <si>
    <t>Количество участников мероприятий социально-профилактической направленности среди молодежи</t>
  </si>
  <si>
    <t>Количество мероприятий по вовлечению молодежи в социальную практику</t>
  </si>
  <si>
    <t>ед</t>
  </si>
  <si>
    <t>4.</t>
  </si>
  <si>
    <t>5.</t>
  </si>
  <si>
    <t>МП «Обеспечение общественного порядка и безопасности населения города»</t>
  </si>
  <si>
    <t>МП «Охрана окружающей среды»</t>
  </si>
  <si>
    <t>6.</t>
  </si>
  <si>
    <t>7.</t>
  </si>
  <si>
    <t>8.</t>
  </si>
  <si>
    <t xml:space="preserve">МП «Обеспечение доступным и комфортным жильем и коммунальными услугами населения города» </t>
  </si>
  <si>
    <t>МП «Развитие транспортной системы»</t>
  </si>
  <si>
    <t>9.</t>
  </si>
  <si>
    <t xml:space="preserve">МП «Обеспечение комфортной среды проживания населения города» </t>
  </si>
  <si>
    <t>10.</t>
  </si>
  <si>
    <t xml:space="preserve">МП «Энергоэффективность и развитие энергетики»  </t>
  </si>
  <si>
    <t>11.</t>
  </si>
  <si>
    <t xml:space="preserve">МП «Создание условий для развития жилищно-коммунального хозяйства» </t>
  </si>
  <si>
    <t>12.</t>
  </si>
  <si>
    <t xml:space="preserve">МП «Развитие экономического потенциала»  </t>
  </si>
  <si>
    <t>13.</t>
  </si>
  <si>
    <t xml:space="preserve">МП «Муниципальное управление»  </t>
  </si>
  <si>
    <t>14.</t>
  </si>
  <si>
    <t>МП «Управление муниципальными финансами»</t>
  </si>
  <si>
    <t>15.</t>
  </si>
  <si>
    <t>МП «Социальная поддержка граждан и социально-ориентированных организаций»</t>
  </si>
  <si>
    <t xml:space="preserve">Цель МП: повышение безопасности жизнедеятельности населения на территории муниципального образования город Апатиты с подведомственной территорией Мурманской области </t>
  </si>
  <si>
    <t>Численность несовершеннолетних, состоящих на профилактических учётах</t>
  </si>
  <si>
    <t>Доля утвердительных ответов молодых людей в анонимных опросах на вопрос о наличии хотя бы однократного эпизода употребления наркотических веществ</t>
  </si>
  <si>
    <t xml:space="preserve">Подпрограмма «Профилактика безнадзорности и правонарушений несовершеннолетних» на 2014-2016 годы </t>
  </si>
  <si>
    <t>Цель: обеспечение эффективной профилактики асоциального поведения детей и молодёжи, детской беспризорности и безнадзорности, правонарушений и других негативных явлений среди несовершеннолетних на основе комплексного решения проблем профилактики безнадзорности и правонарушений детей в городе Апатиты, создания условий для их социальной реабилитации в современном обществе</t>
  </si>
  <si>
    <t>Численность семей, состоящих на учёте в комиссии по делам несовершеннолетних и защите их прав</t>
  </si>
  <si>
    <t>Ед.</t>
  </si>
  <si>
    <t>Количество безнадзорных детей</t>
  </si>
  <si>
    <t>Задача 1:  Профилактика социального неблагополучия семей с детьми, защита прав и интересов детей</t>
  </si>
  <si>
    <t>Количество самовольных уходов, совершённых несовершеннолетними с постоянного места жительства</t>
  </si>
  <si>
    <t>Доля несовершеннолетних не обучающихся, либо систематически пропускающих занятия по неуважительным причинам в образовательные организации</t>
  </si>
  <si>
    <t>Задача 2:  Создание оптимальных условий для организации досуговой занятости детей, привлечение их к занятиям различными видами художественного, технического творчества, к трудовой занятости</t>
  </si>
  <si>
    <t>Количество трудоустроенных подростков, вступивших в конфликт с законом</t>
  </si>
  <si>
    <t>Задача 3:  Повышение правовых знаний среди несовершеннолетних</t>
  </si>
  <si>
    <t xml:space="preserve">Количество проведённых тренингов по профилактике противоправного поведения несовершеннолетних </t>
  </si>
  <si>
    <t>Удельный вес подростковой преступности в общей массе преступлений</t>
  </si>
  <si>
    <t>Количество случаев повторной подростковой преступности среди несовершеннолетних</t>
  </si>
  <si>
    <t>Задача 4:  Профилактика противоправного поведения, выработка навыков здорового образа жизни</t>
  </si>
  <si>
    <t xml:space="preserve">Количество постановлений подготовленных в КДНиЗП </t>
  </si>
  <si>
    <t>Задача 5:  Обеспечение приоритета семейного устройства детей-сирот и детей, оставшихся без попечения родителей</t>
  </si>
  <si>
    <t xml:space="preserve">Численность детей-сирот и детей, оставшихся без попечения родителей, переданных в приёмную семью </t>
  </si>
  <si>
    <t>Задача 6:  Поддержка общественных организаций, занимающихся деятельностью профилактической направленности</t>
  </si>
  <si>
    <t xml:space="preserve">Количество граждан, принявших участие в охране общественного порядка </t>
  </si>
  <si>
    <t xml:space="preserve"> 4.2.</t>
  </si>
  <si>
    <t>4.1.</t>
  </si>
  <si>
    <t>Цель: формирование здорового образа жизни у молодых граждан города Апатиты</t>
  </si>
  <si>
    <t>Численность молодых людей, давших утвердительный ответ в анонимных опросах на вопрос о наличии хотя бы однократного эпизода употребления наркотических веществ</t>
  </si>
  <si>
    <t>Задача 1:  Организация сотрудничества различных ведомств по вопросам профилактики потребления наркотических средств и психотропных веществ</t>
  </si>
  <si>
    <t>Задача 2:  Создание условий для формирования здорового образа жизни, проведение профилактических мероприятий</t>
  </si>
  <si>
    <t>Задача 3:  Противодействие незаконному обороту наркотических средств, психотропных веществ и их прекурсоров</t>
  </si>
  <si>
    <t>Задача 4:  Поддержка общественных организаций, занимающихся деятельностью профилактической направленности</t>
  </si>
  <si>
    <t>Проведение образовательных семинаров для специалистов учреждений системы профилактики</t>
  </si>
  <si>
    <t>Количество лиц, выявленных и привлеченных к административной ответственности по ст.ст. 6.8, 6.9 КоАП РФ</t>
  </si>
  <si>
    <t>Количество общественных организаций, получающих финансовую поддержку на осуществление профилактической деятельности</t>
  </si>
  <si>
    <t>Количество проведенных заседаний антинаркотической комиссии</t>
  </si>
  <si>
    <t>4.3.</t>
  </si>
  <si>
    <t>Цель: обеспечение защиты населения и территорий от угроз природного и техногенного характера, совершенствование системы защиты в мирное и военное время</t>
  </si>
  <si>
    <t>Совершенствование знаний, навыков и умений, направленных на реализацию государственной политики в области снижения рисков и смягчения последствий чрезвычайных ситуаций природного и техногенного характера для обеспечения безопасности населения, стабильного социально экономического развития, а также совершенствования системы защиты населения в мирное и военное время</t>
  </si>
  <si>
    <t>да – 1 / нет – 0</t>
  </si>
  <si>
    <t>Задача 1: Разработка и реализация мероприятий по предупреждению и ликвидации чрезвычайных ситуаций</t>
  </si>
  <si>
    <t>Доля модернизированных и работоспособных систем централизованного оповещения гражданской обороны, в общем количестве систем требующих модернизации</t>
  </si>
  <si>
    <t>Доля от общего количества служб, которые должны быть задействованы по единому номеру «112»</t>
  </si>
  <si>
    <t>шт.</t>
  </si>
  <si>
    <t>Задача 2. Выполнение мероприятий в области гражданской обороны</t>
  </si>
  <si>
    <t>Доля проверенных, обслуженных защитных сооружений и противорадиационных укрытий от общего количества защитных сооружений и ПРУ.</t>
  </si>
  <si>
    <t>Доля создания запасов материальных средств относительно норм снабжения</t>
  </si>
  <si>
    <t>Доля укомплектованности работников муниципальных учреждений и муниципальных предприятий средствами индивидуальной защиты</t>
  </si>
  <si>
    <t>Задача 3. Обеспечение первичных мер пожарной безопасности</t>
  </si>
  <si>
    <t>Доля обслуженных гидрантов</t>
  </si>
  <si>
    <t>Задача 4. Обеспечение безопасности людей на водных объектах в границах муниципального образования</t>
  </si>
  <si>
    <t>Количество мероприятий по информированию населения о правилах поведения на водных объектах.</t>
  </si>
  <si>
    <t>Задача 5.Обучение и пропаганда знаний в области гражданской обороны и защиты населения от чрезвычайных ситуаций</t>
  </si>
  <si>
    <t>Цель МП: Обеспечение благоприятной окружающей среды для населения</t>
  </si>
  <si>
    <t>Доля выполненных мероприятий, направленных на охрану окружающей среды,от запланированных</t>
  </si>
  <si>
    <t>Доля средств городского бюджета, направленных на реализацию мероприятий в области охраны окружающей среды, в общем объеме средств городского бюджета</t>
  </si>
  <si>
    <t>5.1.</t>
  </si>
  <si>
    <t>Цель: Обеспечение охраны и улучшение качества окружающей среды</t>
  </si>
  <si>
    <t>Площадь территории, на которой проведены работы по озеленению и реконструкции зеленых насаждений</t>
  </si>
  <si>
    <t>Доля населения, вовлеченного в информационную кампанию, от общего количества населения</t>
  </si>
  <si>
    <t>Доля ликвидированных несанкционированных свалок к общему числу несанкционированных свалок на территории муниципального образования</t>
  </si>
  <si>
    <t>Задача 2. Сохранение и улучшение качества зеленых насаждений</t>
  </si>
  <si>
    <t>Доля площади зеленых насаждений, прошедших реконструкцию</t>
  </si>
  <si>
    <t>Задача 4. Развитие системы экологического образования и формирование экологической культуры населения</t>
  </si>
  <si>
    <t>Количество участников, охваченных программами по экологическому образованию</t>
  </si>
  <si>
    <t>Доля территорий образовательных учреждений, где мероприятия по благоустройству проведены населением</t>
  </si>
  <si>
    <t>Цель МП: Повышение доступности жилья и качества жилищного обеспечения населения города</t>
  </si>
  <si>
    <t>Количество семей отдельных категорий граждан (молодых семей, многодетных семей) города Апатиты, улучшивших жилищные условия (нарастающим итогом)</t>
  </si>
  <si>
    <t>Цель подпрограммы «Создание условий для развития жилищного строительства на территории города Апатиты»</t>
  </si>
  <si>
    <t>6.1.</t>
  </si>
  <si>
    <t>Подпрограмма «Поддержка и стимулирование жилищного строительства в городе Апатиты»</t>
  </si>
  <si>
    <t>Количество предоставленных на бесплатной основе многодетным семьям земельных участков для индивидуального жилищного строительства</t>
  </si>
  <si>
    <t>Доля многодетных семей, получивших земельные участки для индивидуального жилищного строительства, из общего числа многодетных семей, нарастающим итогом</t>
  </si>
  <si>
    <t>Показатель 1 задачи 1: Общая площадь сформированных земельных участков для индивидуального жилищного строительства, нарастающим итогом</t>
  </si>
  <si>
    <t>кв. м</t>
  </si>
  <si>
    <t>Задача 1: Обеспечение формирования земельных участков под индивидуальное жилищное строительство для их дальнейшего предоставления на безвозмездной основе в собственность многодетным семьям</t>
  </si>
  <si>
    <t>ед./кв. м</t>
  </si>
  <si>
    <t>Задача 2: Обеспечение земельных участков для индивидуального жилищного строительства коммунальной и инженерной инфраструктурой</t>
  </si>
  <si>
    <t>Задача 3: Создание организационного механизма оказания муниципальной поддержки в обеспечении жильем многодетных семей путем предоставления земельных участков, обеспеченных коммунальной и инженерной инфраструктурой, для индивидуального жилищного строительства</t>
  </si>
  <si>
    <t>Количество многодетных семей, получивших земельные участки для индивидуального жилищного строительства</t>
  </si>
  <si>
    <t>Количество / площадь земельных участков, сформированных для индивидуального жилищного строительства, обеспеченных объектами коммунальной и инженерной инфраструктуры, нарастающим итогом</t>
  </si>
  <si>
    <t>6.2.</t>
  </si>
  <si>
    <t>Подпрограмма «Обеспечение жильем молодых семей города Апатиты»</t>
  </si>
  <si>
    <t>Цель подпрограммы «Улучшение жилищных условий молодых семей города Апатиты»</t>
  </si>
  <si>
    <t>Доля молодых семей, получивших социальную выплату, от общего количества молодых семей, состоящих на учете в качестве нуждающихся в предоставлении жилых помещений</t>
  </si>
  <si>
    <t xml:space="preserve"> Доля молодых семей, реализовавших социальную выплату, от общего количества молодых семей, получивших социальную выплату</t>
  </si>
  <si>
    <t>Наличие информации об утвержденной Подпрограмме и возможности участия в ней на официальном сайте органов местного самоуправления</t>
  </si>
  <si>
    <t>да/ нет</t>
  </si>
  <si>
    <t>Количество молодых семей, купивших (построивших) жилые помещения с использованием средств социальной выплаты</t>
  </si>
  <si>
    <t>Задача 1: Оказание содействия молодым семьям в приобретении (строительстве) жилых помещений</t>
  </si>
  <si>
    <t>Задача 2: Предоставление молодым семьям социальных выплат на приобретение (строительство) жилых помещений</t>
  </si>
  <si>
    <t>Протяженность автомобильных дорог общего пользования местного значения соответствующих нормативным требованиям к транспортно-эксплуатационным показателям/ Доля от общей протяженности автомобильных дорог общего пользования местного значения</t>
  </si>
  <si>
    <t>км/%</t>
  </si>
  <si>
    <t>Пассажиропоток на социально значимых маршрутах</t>
  </si>
  <si>
    <t>человек/год</t>
  </si>
  <si>
    <t>Пассажиропоток на сезонных маршрутах</t>
  </si>
  <si>
    <t>Количество ДТП на автомобильных дорогах общего пользования местного значения из-за сопутствующих дорожных условий</t>
  </si>
  <si>
    <t>ед. ДТП</t>
  </si>
  <si>
    <t>7.1.</t>
  </si>
  <si>
    <t>Цель: Обеспечение развития дорожного хозяйства на территории муниципального  образования город Апатиты</t>
  </si>
  <si>
    <t>Доля протяженности участков автомобильных дорог общего пользования местного значения, на которых выполнен ремонт, капитальный ремонт и реконструкция в общей протяженности автомобильных дорог общего пользования местного значения (нарастающим итогом с 2013 года)</t>
  </si>
  <si>
    <t>Протяженность автомобильных дорог общего пользования местного значения, на которых проведена реконструкция и модернизация/ Доля от обшей протяженности автомобильных дорог общего пользования местного значения</t>
  </si>
  <si>
    <t>Протяженность вновь построенной автомобильной дороги общего пользования местного значения/ Доля от общей протяженности автомобильных дорог общего пользования местного значения</t>
  </si>
  <si>
    <t>Задача 2: Обслуживание, содержание и ремонт объектов транспортной инфраструктуры</t>
  </si>
  <si>
    <t>Протяженность автомобильных дорог, подлежащих содержанию</t>
  </si>
  <si>
    <t>км</t>
  </si>
  <si>
    <t>7.2.</t>
  </si>
  <si>
    <t>Подпрограмма «Развитие дорожного хозяйства»</t>
  </si>
  <si>
    <t xml:space="preserve">Подпрограмма «Транспортное обслуживание населения» </t>
  </si>
  <si>
    <t>Цель: Создание условий для эффективного транспортного обслуживания населения на территории муниципального образования город Апатиты</t>
  </si>
  <si>
    <t>Количество организованных социально значимых муниципальных маршрутов</t>
  </si>
  <si>
    <t>ед. в год</t>
  </si>
  <si>
    <t>Количество организованных сезонных муниципальных маршрутов</t>
  </si>
  <si>
    <t>Количество выполненных рейсов при осуществлении перевозок  социально значимыми муниципальными маршрутами</t>
  </si>
  <si>
    <t>Количество выполненных рейсов при осуществлении перевозок  сезонными маршрутами</t>
  </si>
  <si>
    <t>7.3.</t>
  </si>
  <si>
    <t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t>
  </si>
  <si>
    <t>Количество дорожно-транспортных происшествий на территории муниципального образования город Апатиты</t>
  </si>
  <si>
    <t>Количество пострадавших в ДТП/из них количество погибших</t>
  </si>
  <si>
    <t>чел./чел.</t>
  </si>
  <si>
    <t>Доля ДТП, совершению которых сопутствовало наличие неудовлетворительных  дорожных условий, в общем количестве ДТП</t>
  </si>
  <si>
    <t>Количество мест концентрации ДТП в городе Апатиты</t>
  </si>
  <si>
    <t>Снижение уровня дорожно-транспортного травматизма по сравнению с предыдущим годом</t>
  </si>
  <si>
    <t>Доля оснащенности общеобразовательных организаций учебно-методической базой по обучению детей ПДД и формированию у них навыков безопасного участия в дорожном движении от потребности</t>
  </si>
  <si>
    <t>Задача 2: Профилактика дорожно-транспортного травматизма на территории муниципального образования</t>
  </si>
  <si>
    <t>Доля приведенных в надлежащее состояние  мест захоронений к общему количеству мест захоронений</t>
  </si>
  <si>
    <t>Количество оказанных ритуальных услуг в рамках гарантированного перечня по погребению умерших</t>
  </si>
  <si>
    <t>Протяженность воздушных и кабельных линий электропередач, соответствующих нормативным требованиям к эксплутационным показателям/ Доля от общей протяженности воздушных и кабельных линий электропередач</t>
  </si>
  <si>
    <t>Объемы потребления электрической энергии к базовому году</t>
  </si>
  <si>
    <t>Доля обустроенных объектов благоустройства от общего количества объектов благоустройства</t>
  </si>
  <si>
    <t>8.1.</t>
  </si>
  <si>
    <t>Доля выполненных подпрограммных мероприятий по обеспечению развития сферы ритуальных услуг на территории муниципального образования город Апатиты, от числа запланированных подпрограммой</t>
  </si>
  <si>
    <t>Количество мест захоронений, соответствующих эстетическому  состоянию/ Доля к общему количеству мест захоронений</t>
  </si>
  <si>
    <t>ед./%</t>
  </si>
  <si>
    <t>Цель: Повышение уровня сферы ритуальных услуг на территории муниципального  образования город Апатиты</t>
  </si>
  <si>
    <t>Доля обеспеченности кладбища металлическими столбами и табличками с указаниями секторов</t>
  </si>
  <si>
    <t>Доля территории кладбища, на которой проведена дератизация, к общей площади кладбища</t>
  </si>
  <si>
    <t>Обеспечение гарантированного перечня услуг по погребению</t>
  </si>
  <si>
    <t>Задача 1:  Обеспечение содержания в надлежащем порядке территории кладбища в соответствии с санитарно-эпидемиологическими нормами (1-2 очереди городского кладбища, кладбище в микрорайоне «Старые Апатиты»)</t>
  </si>
  <si>
    <t>Задача 2: Оказание гарантированного перечня по погребению умерших (погибших)</t>
  </si>
  <si>
    <t>да – 1/нет -0</t>
  </si>
  <si>
    <t>8.2.</t>
  </si>
  <si>
    <t>Подпрограмма «Наружное уличное освещение и содержание сетей энергоснабжения»</t>
  </si>
  <si>
    <t>Доля протяженности воздушных и кабельных линий электропередач, на которых выполнен ремонт и реконструкция в общей протяженности воздушных и кабельных линий электропередач (нарастающим итогом с 2013 года)</t>
  </si>
  <si>
    <t>Износ объектов инженерной инфраструктуры наружного уличного освещения</t>
  </si>
  <si>
    <t>Цель: Организация на территории муниципального  образования город Апатиты наружного уличного освещения</t>
  </si>
  <si>
    <t>Сокращение объемов потребляемой электрической энергии по сравнению с предыдущим годом</t>
  </si>
  <si>
    <t>Обеспечение выполнения услуги по содержанию и обслуживанию сетей НУО</t>
  </si>
  <si>
    <t>Количество внедренных автоматизированных технологий</t>
  </si>
  <si>
    <t>Задача 1: Обеспечение города наружным уличным освещением</t>
  </si>
  <si>
    <t>Задача 2: Содержание и ремонт объектов наружного уличного освещения города</t>
  </si>
  <si>
    <t>8.3.</t>
  </si>
  <si>
    <t xml:space="preserve">Подпрограмма «Развитие системы комплексного благоустройства» </t>
  </si>
  <si>
    <t>Цель: Обеспечение развития системы комплексного благоустройства на территории муниципального образования город Апатиты</t>
  </si>
  <si>
    <t>Количество объектов благоустройства, в отношении которых  произведен текущий ремонт/ Доля от общего количества объектов благоустройства, нуждающихся в восстановлении</t>
  </si>
  <si>
    <t>Количество  детских игровых площадок всего/в том числе новых</t>
  </si>
  <si>
    <t>ед./ед.</t>
  </si>
  <si>
    <t>Протяженность обслуженной ливневой канализации / Доля от общей протяженности сетей ливневой канализации</t>
  </si>
  <si>
    <t>м.п./%</t>
  </si>
  <si>
    <t>Количество проведенных мероприятий по регулированию численности безнадзорных животных</t>
  </si>
  <si>
    <t>Цель МП: «Обеспечение рационального использования топливно-энергетических ресурсов за счёт реализации энергосберегающих мероприятий на основе внедрения энергоэффективных технологий»</t>
  </si>
  <si>
    <t>Снижение объема потребления тепловой энергии (по сравнению с базовым 2011 годом)</t>
  </si>
  <si>
    <t>Подпрограмма  «Энергосбережение и повышение энергетической эффективности»</t>
  </si>
  <si>
    <t>9.1.</t>
  </si>
  <si>
    <t>Доля расходов за счёт средств городского бюджета на реализацию Подпрограммы в общем объёме расходов за счёт средств городского бюджета</t>
  </si>
  <si>
    <t>Задача: Снижение объема потребления энергетических ресурсов в жилищном фонде</t>
  </si>
  <si>
    <t>кВтч на 1 проживающего</t>
  </si>
  <si>
    <t>Удельная величина потребления тепловой энергии в многоквартирных домах</t>
  </si>
  <si>
    <t>Гкал на 1 м2 общей площади</t>
  </si>
  <si>
    <t>Удельная величина потребления горячей воды в многоквартирных домах</t>
  </si>
  <si>
    <t>Куб.м на 1 проживающего</t>
  </si>
  <si>
    <t>Удельная величина потребления холодной воды в многоквартирных домах</t>
  </si>
  <si>
    <t>Удельная величина потребления электрической энергии муниципальными бюджетными учреждениями</t>
  </si>
  <si>
    <t>кВтч на 1 чел. населения</t>
  </si>
  <si>
    <t>Удельная величина потребления тепловой энергии муниципальными бюджетными учреждениями</t>
  </si>
  <si>
    <t>Удельная величина потребления горячей воды муниципальными бюджетными учреждениями</t>
  </si>
  <si>
    <t>Куб.м на 1 чел. населения</t>
  </si>
  <si>
    <t>Удельная величина потребления холодной воды муниципальными бюджетными учреждениями</t>
  </si>
  <si>
    <t>Удельная величина потребления электрической энергия в многоквартирных домах</t>
  </si>
  <si>
    <t>Цель 1 МП: «Развитие самоуправления в жилищной сфере и вовлечение граждан в процесс управления многоквартирными домами посредством создания товариществ собственников жилья»</t>
  </si>
  <si>
    <t>Доля многоквартирных домов, находящихся в управлении товариществ собственников жилья, от общего количества многоквартирных домов</t>
  </si>
  <si>
    <t>Цель 2 МП: «Развитие коммунальной инфраструктуры»</t>
  </si>
  <si>
    <t>Количество аварий</t>
  </si>
  <si>
    <t>ед. (аварий)</t>
  </si>
  <si>
    <t>10.1.</t>
  </si>
  <si>
    <t>Цель: Формирование условий для выбора способа управления многоквартирным домом – управление товариществом собственников жилья</t>
  </si>
  <si>
    <t xml:space="preserve">Количество многоквартирных домов, находящихся в управлении товариществ собственников жилья/ доля от общего количества многоквартирных домов </t>
  </si>
  <si>
    <t>Количество многоквартирных домов, где выбран Совет   многоквартирного дома/доля от общего количества многоквартирных домов</t>
  </si>
  <si>
    <t>Доля ТСЖ, воспользовавшихся субсидией на возмещение затрат связанных с созданием ТСЖ, к общему числу созданных ТСЖ в течение года</t>
  </si>
  <si>
    <t>Количество руководителей и специалистов ТСЖ, повысивших квалификацию</t>
  </si>
  <si>
    <t>Задача 2: Оказание содействия повышению уровня квалификации лиц, осуществляющих управление многоквартирным домом и имеющих намерение осуществлять такую деятельность</t>
  </si>
  <si>
    <t>Количество консультаций по вопросам создания Советов многоквартирных домов</t>
  </si>
  <si>
    <t xml:space="preserve">Количество вновь созданных Советов многоквартирного дома </t>
  </si>
  <si>
    <t>10.2.</t>
  </si>
  <si>
    <t>Доля отремонтированной кабельной линии 0,4кВ и 10 кВ от общей протяженности линий электропередач, подлежащих ремонту</t>
  </si>
  <si>
    <t>Доля отремонтированных объектов водоснабжения от общего числа муниципальных объектов водоснабжения</t>
  </si>
  <si>
    <t>Перекладка кабельной линии 0,4кВ и 10 кВ</t>
  </si>
  <si>
    <t>Перекладка сетей водоснабжения</t>
  </si>
  <si>
    <t>Задача 1: Подготовка объектов электроснабжения города к работе в отопительный период</t>
  </si>
  <si>
    <t>Задача 2: Подготовка объектов водоснабжения города к работе в отопительный период</t>
  </si>
  <si>
    <t>Цель: Повышение надежности объектов электроснабжения и водоснабжения города</t>
  </si>
  <si>
    <t>Прирост количества субъектов малого и среднего предпринимательства, осуществляющих деятельность на территории города Апатиты (в расчёте на 10 тыс. населения</t>
  </si>
  <si>
    <t xml:space="preserve">Прирост поступления налогов в городской бюджет по специальным налоговым режимам (единый налог на вменённый доход для отдельных видов деятельности;  налог, взимаемый в связи с применением упрощённой системы налогообложения; налог, взимаемый в связи с применением патентной системы налогообложения) в расчете на 1 субъекта малого и среднего предпринимательства </t>
  </si>
  <si>
    <t>Наличие актуализированной информации о хозяйствующих субъектах, осуществляющих торговую деятельность и поставки товаров (за исключением производителей товаров) на территорию города Апатиты (торговый реестр, дислокация)</t>
  </si>
  <si>
    <t>да- 1, нет -2</t>
  </si>
  <si>
    <t>Количество субъектов малого и среднего предпринимательства, получивших финансовую и имущественную поддержки, внесённые в реестр субъектов МСП - получателей муниципальной поддержки</t>
  </si>
  <si>
    <t xml:space="preserve">ед. </t>
  </si>
  <si>
    <t>Задача 2. Повышение компетенции и конкурентоспособности субъектов малого и среднего предпринимательства</t>
  </si>
  <si>
    <t>Количество выставочно-ярмарочных мероприятий, проводимых на  территории города Апатиты</t>
  </si>
  <si>
    <t>Количество мероприятий (семинаров, круглых столов, мастер-классов), направленных на повышение компетенции и конкурентоспособности, организованных на территории города Апатиты</t>
  </si>
  <si>
    <t>Задача 3. Создание условий для использования потенциала торговли в целях социально-экономического развития города</t>
  </si>
  <si>
    <t>Прирост оборота розничной торговли (в ценах соответствующих лет)</t>
  </si>
  <si>
    <t>ед./ дней</t>
  </si>
  <si>
    <t>Количество хозяйствующих субъектов, осуществляющих торговую деятельность, и хозяйствующих субъектов, осуществляющих поставки товаров, сведения о которых внесены в торговый реестр Мурманской области</t>
  </si>
  <si>
    <t>11.1.</t>
  </si>
  <si>
    <t>Подпрограмма «Формирование благоприятной инвестиционной среды»</t>
  </si>
  <si>
    <t>Объем инвестиций в основной капитал за счет всех источников финансирования на 1 жителя</t>
  </si>
  <si>
    <t>Показатель инвестиционной активности муниципального образования</t>
  </si>
  <si>
    <t>место</t>
  </si>
  <si>
    <t xml:space="preserve">Количество инвестиционных проектов,  реализованных в отчетном периоде </t>
  </si>
  <si>
    <t xml:space="preserve">Наличие раздела об инвестиционном потенциале муниципального образования на официальном сайте органов местного самоуправления </t>
  </si>
  <si>
    <t>Количество ежегодных обязательных региональных выставок, на которых представлен инвестиционный потенциал муниципального образования</t>
  </si>
  <si>
    <t>да/нет</t>
  </si>
  <si>
    <t>Цель подпрограммы: Создание условий для развития внутреннего и въездного туризма»</t>
  </si>
  <si>
    <t>тыс. чел.</t>
  </si>
  <si>
    <t>млн. руб.</t>
  </si>
  <si>
    <t>Объем въездного туристского потока (количество лиц, размещенных в КСР)</t>
  </si>
  <si>
    <t>Доходы от предоставляемых услуг в КСР</t>
  </si>
  <si>
    <t>Количество организаций, осуществляющих туристскую деятельность</t>
  </si>
  <si>
    <t>Количество КСР</t>
  </si>
  <si>
    <t>Совокупный номерной фонд КСР</t>
  </si>
  <si>
    <t>Количество обучающих и ознакомительных мероприятий</t>
  </si>
  <si>
    <t>Количество презентационных мероприятий по продвижению туристских возможностей г. Апатиты</t>
  </si>
  <si>
    <t>Цель подпрограммы: Развитие международного, межрегионального и межмуниципального сотрудничества в интересах социально-экономического развития муниципального образования город Апатиты</t>
  </si>
  <si>
    <t>Количество международных проектов, в которых принимают участие органы местного самоуправления города Апатиты</t>
  </si>
  <si>
    <t>Количество межрегиональных и межмуниципальных ассоциаций, членом которых является город Апатиты</t>
  </si>
  <si>
    <t xml:space="preserve">Количество международных мероприятий в рамках приграничного сотрудничества и побратимских связей, в которых приняли участие представители органов местного самоуправления города Апатиты, всего / в том числе на территории города Апатиты </t>
  </si>
  <si>
    <t>Задача 2. Обеспечение участия органов местного самоуправления города Апатиты (далее – органы МСУ) в деятельности межрегиональных и межмуниципальных объединений</t>
  </si>
  <si>
    <t>Количество межрегиональных и межмуниципальных ассоциаций, членом которых является город Апатиты, которым перечисляются членские взносы</t>
  </si>
  <si>
    <t>Цель МП: Создание благоприятного инвестиционного и предпринимательского климата в муниципальном образовании</t>
  </si>
  <si>
    <t>Цель МП: Создание системы эффективного функционирования Администрации города Апатиты с подведомственной территорией Мурманской области</t>
  </si>
  <si>
    <t>Обеспечение полного учета объектов, находящихся в муниципальной собственности, ведение и актуализация реестра объектов муниципальной собственности городского округа Апатиты</t>
  </si>
  <si>
    <t>Количество муниципальных объектов недвижимости, право муниципальной собственности на которые зарегистрировано / Доля в общем количестве объектов, находящихся в муниципальной казне</t>
  </si>
  <si>
    <t>ед. / %</t>
  </si>
  <si>
    <t>Повышение степени удовлетворенности пользователей услугами по предоставлению архивной информации</t>
  </si>
  <si>
    <t>Доля муниципальных служащих Администрации города Апатиты, прошедших обучение на курсах повышения квалификации по соответствующим направлениям, от общей численности муниципальных служащих</t>
  </si>
  <si>
    <t>да – 1, нет - 0</t>
  </si>
  <si>
    <t>12.1.</t>
  </si>
  <si>
    <t>Цель подпрограммы: Повышение эффективности управления муниципальным имуществом</t>
  </si>
  <si>
    <t>Прирост доходов, поступивших в городской бюджет от использования имущества, находящегося в муниципальной собственности</t>
  </si>
  <si>
    <t>Подпрограмма «Владение, пользование и распоряжение имуществом, находящимся в муниципальной собственности муниципального образования город Апатиты с подведомственной территорией Мурманской области»</t>
  </si>
  <si>
    <t>Задача 1. Оформление права муниципальной собственности на все объекты недвижимости муниципальной собственности, осуществление государственного кадастрового учета, проведение экспертизы</t>
  </si>
  <si>
    <t>Доля объектов муниципальной собственности, обеспеченных техническими планами, кадастровыми паспортами, от общего количества объектов муниципальной собственности, в отношении которых требуется оформление технических планов, кадастровых паспортов</t>
  </si>
  <si>
    <t>Доля объектов муниципальной собственности, в отношении которых проведена оценка рыночной стоимости, от общего количества объектов, требующих оценки рыночной стоимости</t>
  </si>
  <si>
    <t>Задача 2. Обеспечение правомерного функционирования, использования и содержания муниципального имущества</t>
  </si>
  <si>
    <t>Доля пустующих объектов, содержащихся за счет средств местного бюджета, от общего числа пустующих объектов, составляющих казну</t>
  </si>
  <si>
    <t>Доля нежилых домов, находящихся в муниципальной собственности, в отношении которых будет производиться очистка кровель от снега (льда)</t>
  </si>
  <si>
    <t>Доля отремонтированных сетей водоснабжения и водоотведения, находящихся в муниципальной собственности, от общего числа сетей водоснабжения и водоотведения, требующих ремонта</t>
  </si>
  <si>
    <t>Задача 3. Организация эффективного управления земельными ресурсами на территории муниципального образования город Апатиты</t>
  </si>
  <si>
    <t>Доля объектов, в отношении которых проведены кадастровые работы, в общем количестве объектов, требующих проведения кадастровых работ</t>
  </si>
  <si>
    <t>Задача 4. Совершенствование системы учета объектов муниципальной собственности</t>
  </si>
  <si>
    <t>Предоставление налоговой отчетности в электронном виде</t>
  </si>
  <si>
    <t>12.2.</t>
  </si>
  <si>
    <t>Обеспечение нормативных условий хранения документов</t>
  </si>
  <si>
    <t>Обеспечение равного доступа пользователей информации к архивным фондам через информационно-телекоммуникационную сеть Интернет</t>
  </si>
  <si>
    <t>Задача 1. Укрепление материально-технической базы МКУ «Муниципальный архив города Апатиты», улучшение условий хранения, комплектования, учета и использования документов Архивного фонда Мурманской области и других архивных документов,  находящихся на муниципальном хранении</t>
  </si>
  <si>
    <t>Доля замененных окон от общей потребности</t>
  </si>
  <si>
    <t>Укомплектованность архивохранилищ стеллажами</t>
  </si>
  <si>
    <t>Задача 2. Удовлетворение потребностей и реализация прав пользователей в информации, содержащейся в документах Архивного фонда Мурманской области</t>
  </si>
  <si>
    <t>Доля запросов, поступивших в архив по электронной почте, от общего количества поступивших запросов</t>
  </si>
  <si>
    <t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t>
  </si>
  <si>
    <t>12.3.</t>
  </si>
  <si>
    <t>Количество граждан, обратившихся на личный прием и (или) в виртуальную приемную официального сайта органов местного самоуправления получивших ответы и (или) разъяснения по существу обращений</t>
  </si>
  <si>
    <t>Количество муниципальных служащих Администрации города Апатиты, прошедших обучение на курсах повышения квалификации по соответствующим направлениям</t>
  </si>
  <si>
    <t>Количество составленных протоколов об административных правонарушениях должностными лицами органов местного самоуправления</t>
  </si>
  <si>
    <t>Количество граждан, обратившихся на личный прием и получивших разъяснения в ходе личного приема</t>
  </si>
  <si>
    <t>Количество граждан, обратившихся на личный прием и получивших письменные ответы по существу обращений от структурных подразделений Администрации города Апатиты и (или) подведомственных учреждений</t>
  </si>
  <si>
    <t>Количество граждан, обратившихся в Администрацию города Апатиты с письменным обращением и получивших письменные ответы по существу обращений от структурных подразделений Администрации города Апатиты и (или) подведомственных учреждений</t>
  </si>
  <si>
    <t>Количество граждан, обратившихся в виртуальную приемную официального сайта органов местного самоуправления и получивших ответы и разъяснения по существу обращений</t>
  </si>
  <si>
    <t>Объем налоговых и неналоговых доходов городского бюджета города Апатиты</t>
  </si>
  <si>
    <t>Степень качества управления муниципальными финансами, присвоенная городу Апатиты Министерством финансов Мурманской области</t>
  </si>
  <si>
    <t>группа</t>
  </si>
  <si>
    <t>Охват бюджетных ассигнований городского бюджета показателями, характеризующими цели и результаты их использования</t>
  </si>
  <si>
    <t>Цель МП: Обеспечение условий участникам бюджетного процесса для выполнения приоритетов социально-экономического развития города Апатиты</t>
  </si>
  <si>
    <t>Отношение объема муниципального долга города Апатиты по состоянию на 1 января года, следующего за отчетным, к общему годовому объему доходов бюджета города Апатиты в финансовом году (без учета объемов безвозмездных поступлений)</t>
  </si>
  <si>
    <t>Обеспечение в соответствующем финансовом году в расходах бюджета объемов бюджетных средств достаточных для достижения целевых значений по соотношению средней заработной платы отдельных категорий работников бюджетной сферы, предусмотренных указами Президента Российской Федерации от 7 мая 2012 года № 596-602 и № 606, от 1 июня 2012 года № 761, от 28 декабря 2012 года № 1688 к средневзвешенной заработной плате, сложившейся в соответствующей категории работников муниципальных учреждений по отраслям деятельности</t>
  </si>
  <si>
    <t>Доля главных администраторов средств городского бюджета, имеющих итоговую оценку качества финансового менеджмента более 80 баллов</t>
  </si>
  <si>
    <t>Отношение объема просроченной кредиторской задолженности городского бюджета и муниципальных учреждений к объему расходов городского бюджета</t>
  </si>
  <si>
    <t>Функционирование информационного ресурса «Бюджет для граждан» в информационно-коммуникационной сети Интернет, да/нет</t>
  </si>
  <si>
    <t>Да-1/нет-0</t>
  </si>
  <si>
    <t>Задача 1 «Совершенствование бюджетного процесса в городском округе Апатиты и нормативного правового регулирования в бюджетно-финансовой сфере»</t>
  </si>
  <si>
    <t>Исполнение местного бюджета по доходам к первоначальному уровню</t>
  </si>
  <si>
    <t>Наличие утвержденной методики формализованного прогнозирования доходов бюджета по основным налогам и сборам</t>
  </si>
  <si>
    <t>Рост поступлений доходов местного бюджета по земельному налогу и арендной плате за земельные участки (до и после разграничения государственной собственности на землю) за отчетный финансовый год к году, предшествующему отчетному</t>
  </si>
  <si>
    <t>Снижение объема дебиторской задолженности по неналоговым доходам местного бюджета за отчетный финансовый год к году, предшествующему отчетному</t>
  </si>
  <si>
    <t>Доля муниципальных услуг, в отношении которых нормативно установлены требования к качеству их оказания</t>
  </si>
  <si>
    <t>Наличие нормативного закрепления обязательности представления перечня муниципальных программ в составе материалов, представляемых с проектом бюджета</t>
  </si>
  <si>
    <t>Размещение данных мониторинга качества финансового управления главных распорядителей бюджетных средств в СМИ и (или) сети Интернет</t>
  </si>
  <si>
    <t>Доля функций исполнительно-распорядительных органов местного самоуправления, в отношении которых утверждены административные регламенты их исполнения</t>
  </si>
  <si>
    <t>Задача 2 «Эффективное управление муниципальным долгом и муниципальными финансовыми активами города Апатиты»</t>
  </si>
  <si>
    <t>Объем планируемых к привлечению бюджетных кредитов от других бюджетов бюджетной системы, и кредитных организаций предусмотренных в качестве источника финансирования дефицита городского бюджета</t>
  </si>
  <si>
    <t>тыс. руб.</t>
  </si>
  <si>
    <t>Приемлемость уровня риска исполнения расходных обязательств в связи с погашением муниципального долга города Апатиты</t>
  </si>
  <si>
    <t>Уровень долговой нагрузки муниципального бюджета</t>
  </si>
  <si>
    <t>Отношение объема расходов на обслуживание муниципального долга города Апатиты к объему расходов городского бюджета, за исключением объема расходов, которые осуществляются за счет субвенций, предоставляемых из федерального и областного бюджета в отчетном финансовом году</t>
  </si>
  <si>
    <t>Задача 3 «Развитие информационной системы управления муниципальными финансами, повышение прозрачности городского бюджета и открытости бюджетного процесс»</t>
  </si>
  <si>
    <t>Доля учреждений муниципального образования, информация о результатах деятельности которых за отчетный год размещена в сети Интернет</t>
  </si>
  <si>
    <t>Задача 4 «Развитие системы муниципального финансового контроля в бюджетно-финансовой сфере»</t>
  </si>
  <si>
    <t>Отношение количества главных распорядителей бюджетных средств, в отношении которых проведены проверки исполнения законодательства в бюджетно-финансовой сфере, к общему количеству главных распорядителей бюджетных средств</t>
  </si>
  <si>
    <t>Отношение количества муниципальных учреждений, в отношении которых проведены проверки исполнения законодательства в бюджетно-финансовой сфере, к общему количеству муниципальных учреждений</t>
  </si>
  <si>
    <t>Подпрограмма «Повышение эффективности бюджетных расходов»</t>
  </si>
  <si>
    <t>Цель 1: «Обеспечение долгосрочной сбалансированности и устойчивости бюджетной системы при безусловном исполнении всех обязательств города Апатиты и реализации задач, поставленных в указах Президента Российской Федерации от 7 мая 2012 года № 596-602 и № 606, от 1 июня 2012 года № 761, от 28 декабря 2012 года № 1688»</t>
  </si>
  <si>
    <t>Цель 2: «Повышение качества бюджетного процесса в городском округе Апатиты»</t>
  </si>
  <si>
    <t>мин.</t>
  </si>
  <si>
    <t>13.1.</t>
  </si>
  <si>
    <t>14.1.</t>
  </si>
  <si>
    <t>Количество «окон», принимающих и выдающих документы в режиме «одного окна»</t>
  </si>
  <si>
    <t>Доля заявителей, удовлетворенных  качеством обслуживания в многофункциональном центре, от общего числа заявителей</t>
  </si>
  <si>
    <t>Выполнение плана-графика создания новых и развития действующих МФЦ на территории Мурманской области</t>
  </si>
  <si>
    <t>0 -нет, 1 - да</t>
  </si>
  <si>
    <t>Оказание мер социальной поддержки и обеспечение социальных выплат отдельным категориям граждан</t>
  </si>
  <si>
    <t>да- 1, нет-0</t>
  </si>
  <si>
    <t>Доля граждан, получающих меры социальной поддержки, в общей численности граждан, обратившихся за получением мер социальной поддержки</t>
  </si>
  <si>
    <t>Количество мероприятий, направленных на социальную интеграцию общественных организаций в общественную жизнь</t>
  </si>
  <si>
    <t>Доля приютов для бездомных животных, получающих социальную поддержку за счет средств городского бюджета в общем количестве организаций по работе с животными, обратившихся за финансовой поддержкой</t>
  </si>
  <si>
    <t>Цель МП: создание условий для роста благосостояния граждан - получателей мер социальной поддержки</t>
  </si>
  <si>
    <t>Подпрограмма «Социальная поддержка отдельных категорий граждан»</t>
  </si>
  <si>
    <t>Задача 1: социальная поддержка лиц, удостоенных звания «Почетный гражданин города Апатиты»</t>
  </si>
  <si>
    <t>Задача 2: социальная поддержка приемных семей</t>
  </si>
  <si>
    <t>детей</t>
  </si>
  <si>
    <t>Задача 3:социальная поддержка отдельных категорий граждан в части возмещения расходов по проезду в медицинские организации</t>
  </si>
  <si>
    <t>Задача 4: социальная поддержка детей-сирот и детей, оставшихся без попечения родителей, лиц из числа детей-сирот и детей, оставшихся без попечения родителей</t>
  </si>
  <si>
    <t>15.1.</t>
  </si>
  <si>
    <t>Цель: обеспечение доступности и качества дополнительных мер социальной поддержки отдельных категорий граждан</t>
  </si>
  <si>
    <t>Доля лиц, удостоенных звания «Почетный гражданин города Апатиты», которым производится выплата ежемесячной компенсации и единовременной выплаты в общей численности граждан, удостоенных звания «Почетный гражданин города Апатиты»</t>
  </si>
  <si>
    <t>Доля приемных семей, получающих социальную поддержку к общему количеству приемных семей</t>
  </si>
  <si>
    <t>Доля граждан, получивших возмещение по проезду в медицинские организации к общему количеству граждан, обратившихся за получением возмещения</t>
  </si>
  <si>
    <t>Доля детей-сирот и детей, оставшихся без попечения родителей, и лиц из их числа, обеспеченных жилыми помещениями, к общему количеству детей-сирот и детей, оставшихся без попечения родителей, и лиц из их числа, имеющих право на жилое помещение</t>
  </si>
  <si>
    <t>Количество граждан, которым производится выплата ежемесячной компенсации и единовременной выплаты, установленной для лиц, удостоенных звания «Почетный гражданин города Апатиты»</t>
  </si>
  <si>
    <t>Численность детей-сирот и детей, оставшихся без попечения родителей, находящихся на воспитании в приемной семье и получающих социальную поддержку</t>
  </si>
  <si>
    <t>Количество граждан, обратившихся за возмещением расходов по проезду в  медицинские организации</t>
  </si>
  <si>
    <t>Количество приобретенных жилых помещений для детей-сирот и детей, оставшихся без попечения родителей, и лиц из их числа</t>
  </si>
  <si>
    <t>Количество отремонтированных жилых помещений, собственниками которых являются дети-сироты и дети, оставшиеся без попечения родителей, лица из их числа</t>
  </si>
  <si>
    <t>Подпрограмма «Социальная поддержка социально - ориентированных организаций»</t>
  </si>
  <si>
    <t>Цель подпрограммы: повышение активности социально - ориентированных некоммерческих организаций города Апатиты</t>
  </si>
  <si>
    <t>Доля социально - ориентированных организаций, получающих финансовую помощь за счет средств городского бюджета к общему количеству социально - ориентированных организаций обратившихся за получением социальной поддержки</t>
  </si>
  <si>
    <t>Задача 1: формирование благоприятных условий деятельности социально - ориентированных некоммерческих организаций, посредством их финансовой поддержки</t>
  </si>
  <si>
    <t>Количество лиц, на которых распространяются меры социальной поддержки социально - ориентированных организаций</t>
  </si>
  <si>
    <t>Количество приютов для бездомных животных, которым оказывается социальная поддержка за счет средств городского бюджета/ количество животных, содержащихся в приюте</t>
  </si>
  <si>
    <t>ед./собак</t>
  </si>
  <si>
    <t>4.2.</t>
  </si>
  <si>
    <t>Подпрограмма "Поддержка развития товариществ собственников жилья"</t>
  </si>
  <si>
    <t>Подпрограмма "Подготовка объектов и систем жизнеобеспечения к работе в отопительный период"</t>
  </si>
  <si>
    <t xml:space="preserve">Причины низкой степени освения финансирования, степени реализации мероприятий </t>
  </si>
  <si>
    <t>Подпрограмма «Развитие туризма»</t>
  </si>
  <si>
    <t>Степень освоения средств, гр.5/гр.7*100,%</t>
  </si>
  <si>
    <t>II</t>
  </si>
  <si>
    <t>да</t>
  </si>
  <si>
    <t>6/17</t>
  </si>
  <si>
    <t>7/18</t>
  </si>
  <si>
    <t>117% / 106%</t>
  </si>
  <si>
    <t>Острая нехватка педагогов, рост детского населения в возрасте 5-18 лет</t>
  </si>
  <si>
    <t xml:space="preserve"> -</t>
  </si>
  <si>
    <t>100% / 100%</t>
  </si>
  <si>
    <t xml:space="preserve"> 225 / 100</t>
  </si>
  <si>
    <t>Отсутствовала потребность в очистке кровель от снега</t>
  </si>
  <si>
    <t>77/18,9</t>
  </si>
  <si>
    <t>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</si>
  <si>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</si>
  <si>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</si>
  <si>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</si>
  <si>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Оценка эффективности</t>
  </si>
  <si>
    <t>Приложение № 3</t>
  </si>
  <si>
    <t>удовлетворительная</t>
  </si>
  <si>
    <t>эффективная</t>
  </si>
  <si>
    <t>неэффективная</t>
  </si>
  <si>
    <t>недостаточно эффективная</t>
  </si>
  <si>
    <t>Подпрограмма «Профилактика наркомании, алкоголизма и употребления табака в молодежной среде города Апатиты»</t>
  </si>
  <si>
    <t>Подпрограмма «Обеспечение безопасности и защиты населения в области гражданской обороны и чрезвычайных ситуаций»</t>
  </si>
  <si>
    <t>Выполнен частично. В рамках финансовых возможностей обеспечена деятельность 10 окон обслуживания</t>
  </si>
  <si>
    <t>Фактически показатель имеет предварительную оценку</t>
  </si>
  <si>
    <t xml:space="preserve">Доля граждан, имеющих доступ к получению государственных и муниципальных услуг по принципу «одного окна» </t>
  </si>
  <si>
    <t>Время ожидания в очереди при обращении заявителя в орган местного самоуправления для получения государственных и муниципальных услуг</t>
  </si>
  <si>
    <t>Цель МП: Повышение качества и доступности государственных и муниципальных услуг</t>
  </si>
  <si>
    <t>МП «Организация предоставления государственных и муниципальных услуг»</t>
  </si>
  <si>
    <t>Количество государственных и муниципальных услуг, предоставление которых осуществляется по принципу «одного окна»</t>
  </si>
  <si>
    <t>Количество заявителей (граждан, юридических лиц), обратившихся в МФЦ для получения государственных и муниципальных услуг</t>
  </si>
  <si>
    <t xml:space="preserve"> - </t>
  </si>
  <si>
    <t>Наличие просроченной кредиторской задолженности городского бюджета</t>
  </si>
  <si>
    <t>0</t>
  </si>
  <si>
    <t>более 10</t>
  </si>
  <si>
    <t>20 и более</t>
  </si>
  <si>
    <t>Площадь, подготовленная для размещения городского кладбища / Доля к общей площади городского кладбища</t>
  </si>
  <si>
    <t>га / %</t>
  </si>
  <si>
    <t>Доля площади, подготовленной для размещения 3 очереди городского кладбища, от общей площади, выделенной под размещение 3 очереди городского кладбища</t>
  </si>
  <si>
    <t>ед.на 10 тыс. населения</t>
  </si>
  <si>
    <t>Доля выполненных подпрограммных мероприятий по обеспечению развития дорожного хозяйства, от числа запланированных подпрограммой</t>
  </si>
  <si>
    <t>Протяженность участков автомобильных дорог общего пользования местного значения, на которых проведен ремонт (нарастающим итогом с 2013 года)/ доля от общей протяженности автомобильных дорог общего пользования местного значения</t>
  </si>
  <si>
    <t>100%/100%</t>
  </si>
  <si>
    <t>Доля ветеранов Великой Отечественной войны, которым произведен ремонт жилого помещения, к общему количеству ветеранов Великой Отечественной войны, нуждающимся в ремонте жилого помещения</t>
  </si>
  <si>
    <t>Задача 5: социальная поддержка ветеранов Великой Отечественной войны</t>
  </si>
  <si>
    <t>Количество отремонтированных жилых помещений ветеранов ВОВ</t>
  </si>
  <si>
    <t xml:space="preserve">  -</t>
  </si>
  <si>
    <t>Численность молодых людей, принимающих участие в общественной деятельности, в общей численности молодежи в возрасте от 14 до 30 лет.</t>
  </si>
  <si>
    <t>Объем средств, направляемых на выплату стипендий и премий Администрации г.Апатиты</t>
  </si>
  <si>
    <t>Число  участников мероприятий гражданско-патриотической направленности</t>
  </si>
  <si>
    <t>В последнее время уделяется большое внимание удаленным пользователям, а при определении этого показателя они не учитываются</t>
  </si>
  <si>
    <t>Площадь подготовленная для разещения 3 очереди городского кладбища (нарастающим итогом)/доля от запланированного программой</t>
  </si>
  <si>
    <t>Доля обучающихся 5-11 классов, принявших участие в школьном этапе Всероссийской олимпиады школьников</t>
  </si>
  <si>
    <t>Доля обучающихся 7-11 классов, принявших участие в муниципальном этапе Всероссийской олимпиады школьников</t>
  </si>
  <si>
    <t>Численность обучающихся 9-11 классов, принявших участие в региональном этапе Всероссийской олимпиады школьников</t>
  </si>
  <si>
    <t>Численность обучающихся 9-11 классов, принявших участие в заключительном этапе Всероссийской олимпиады школьников</t>
  </si>
  <si>
    <t>10 и более</t>
  </si>
  <si>
    <t>Обусловлено несвоевременной оплатой арендаторов, а также отсутствием оплаты по искам о взыскании  задолженности. Проведена работа по исчислению и начислению пени за просрочку платежей, в т.ч. за предыдущие периоды. В связи с актуализацией базы данных, выявлены ранее неучтенные арендаторы.</t>
  </si>
  <si>
    <t>Удельный вес расходов городского бюджета, формируемых в рамках муниципальных программ</t>
  </si>
  <si>
    <t>95 и более</t>
  </si>
  <si>
    <t>Доля руководителей органов местного самоуправления муниципального образования, руководителей муниципальных учреждений, главных распорядителей средств бюджета, для которых оплата их труда определяется с учетом результатов их профессиональной деятельности</t>
  </si>
  <si>
    <t>50 и более</t>
  </si>
  <si>
    <t>Наличие утвержденного городского бюджета на очередной финансовый год и плановый период</t>
  </si>
  <si>
    <t>Да -1/нет -0</t>
  </si>
  <si>
    <t>Наличие утвержденного порядка и методики планирования бюджетных ассигнований муниципального образования и определения предельных объемов бюджетных ассигнований, доводимых до главных распорядителей бюджетных средств в процессе составления проекта бюджета</t>
  </si>
  <si>
    <t>Доля муниципальных программ города Апатиты, по которым утвержденный объем финансирования изменился в течение отчетного года более чем на 10 процентов от первоначального плана</t>
  </si>
  <si>
    <t>Процент абсолютного отклонения утвержденного объема расходов городского бюджета на очередной финансовый год от объема расходов соответствующего года при его утверждении на первый год планового периода в году, предшествующему отчетному году</t>
  </si>
  <si>
    <t>менее 3</t>
  </si>
  <si>
    <t>100</t>
  </si>
  <si>
    <t xml:space="preserve">Доля муниципальных программ, принятых в отчетном году, проекты которых прошли публичные обсуждения </t>
  </si>
  <si>
    <t>Публикация в СМИ и сети Интернет результатов распределения бюджета принимаемых обязательств между принимаемыми и действующими программами города Апатиты</t>
  </si>
  <si>
    <t>Наличие нормативного правового акта муниципального образования, устанавливающего требования к инвестиционным проектам с муниципальным участием по экономической эффективности, критериям их достижения, а также механизмы контроля хода реализации проектов по срокам, стоимости и качеству</t>
  </si>
  <si>
    <t>Доля муниципальных услуг муниципального образования по осуществлению юридически значимых действий, предоставляемых в электронной форме</t>
  </si>
  <si>
    <t>80 и более</t>
  </si>
  <si>
    <t>Проведение независимой оценки соответствия качества фактически предоставленных муниципальных услуг утвержденным требованиям к качеству, изучение мнения населения о качестве предоставляемых муниципальных услуг</t>
  </si>
  <si>
    <t>Осуществление мониторинга оказания муниципальных услуг и формирование планов по решению выявленных проблем в соответствии с нормативным правовым актом муниципального образования в сферах образования, культуры, физической культуры и спорта</t>
  </si>
  <si>
    <t>Доля муниципальных учреждений, выполнивших муниципальное задание на 100 %, в общем количестве учреждений муниципального образования, которым установлены муниципальные задания</t>
  </si>
  <si>
    <t>Доля бюджетных расходов на финансовое обеспечение оказания бюджетными и автономными учреждениями муниципальных услуг, рассчитанных исходя из нормативов финансовых затрат</t>
  </si>
  <si>
    <t>Доля учреждений, в которых соотношение средней заработной платы руководителей учреждения и их заместителей к средней заработной плате работников учреждения превышает 8 раз</t>
  </si>
  <si>
    <t>менее 2</t>
  </si>
  <si>
    <t>Отношение дефицита городского бюджета к доходам без учета объема безвозмездных поступлений</t>
  </si>
  <si>
    <t>менее 1</t>
  </si>
  <si>
    <t>Размещение информации о униципальных финансах на сайте муниципального образования</t>
  </si>
  <si>
    <t>Наличие Интернет-портала оказания муниципальных услуг по осуществлению юридически значимых действий в электронной форме</t>
  </si>
  <si>
    <t>Наличие сайта муниципального образования в сети Интернет, имеющего функцию обратной связи с потребителями муниципальных услуг</t>
  </si>
  <si>
    <t>Доля органов местного самоуправления муниципального образования, информация о результатах деятельности которых за отчетный год размещена в сети Интернет</t>
  </si>
  <si>
    <t>Актуализация информации о муниципальных учреждениях на сайте www.bus.gov.ru</t>
  </si>
  <si>
    <t>более 0,95</t>
  </si>
  <si>
    <t>Соотношение объема проверенных средств городского бюджета к общей суммы расходов городского бюджета</t>
  </si>
  <si>
    <t>Соотношение количества установленных фактов финансовых нарушений к общему количеству решений, принятых по фактам финансовых нарушений</t>
  </si>
  <si>
    <t>Задача:Экономия средств городского бюджета за потреблённые энергетические ресурсы муниципальными бюджетными учреждениями</t>
  </si>
  <si>
    <t>Экономия средств городского бюджета за потребленную электрическую энергию муниципальными бюджетными учреждениями</t>
  </si>
  <si>
    <t>Экономия средств городского бюджета за потребленную тепловую энергию муниципальными бюджетными учреждениями</t>
  </si>
  <si>
    <t>Экономия средств городского бюджета за потребленную холодную воду муниципальными бюджетными учреждениями</t>
  </si>
  <si>
    <t>показатель не скорректирован</t>
  </si>
  <si>
    <t>Отклонение возникло из-за отсутствия финансовых средств на изготовление стеллажей</t>
  </si>
  <si>
    <t>Отклонение возникло из-за увеличения общего количества запросов в 2,5 раза.</t>
  </si>
  <si>
    <t>Активизация взаимодействия специалистов Управления образования с МО МВД "Апатитский" по привлечению родителей (законных представителей) к административной ответственности за ненадлежащее воспитание несовершеннолетних.</t>
  </si>
  <si>
    <t>Эффективное взаимодействие органов опеки и попечительства с образовательными организациями, органами социальной защиты и правоохранительными органами</t>
  </si>
  <si>
    <t xml:space="preserve">Численность обученного населения в области гражданской обороны и защиты от чрезвычайных ситуаций 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</si>
  <si>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</si>
  <si>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</si>
  <si>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Создание условий для эффективного функционирования МКУ "Служба гражданской защиты г.Апатиты"</t>
  </si>
  <si>
    <t>Цель: обеспечение эффективной деятельности муниципального казенного учреждения "Служба гражданской защиты города Апатиты" в решении вопросов по гражданской обороне и защите от чрезвычайных ситуаций</t>
  </si>
  <si>
    <t>Задача: обеспечение учреждения финансовыми и материальными средствами в необходимом для осуществления деятельности объеме</t>
  </si>
  <si>
    <t>Обеспечение утвержденного штатного расписания кадрами</t>
  </si>
  <si>
    <t>Функционирование помещений учреждения</t>
  </si>
  <si>
    <t>4.5.</t>
  </si>
  <si>
    <t>Цель: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 с подведомственной территорией Мурманской области</t>
  </si>
  <si>
    <t>Подпрограмма «Противодействие экстремизму и профилактика терроризма на территории муниципального образования город Апатиты»</t>
  </si>
  <si>
    <t>Доля реализованных мероприятий, направленных на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</t>
  </si>
  <si>
    <t>Задача: Повышение уровня межведомственного взаимодействия по противодействию экстремизму и профилактике терроризма</t>
  </si>
  <si>
    <t>Задача: Проведение профилактических мероприятий и мероприятий по информационно-пропагандистскому обеспечению, направленных на предупреждение террористической и экстремистской деятельности</t>
  </si>
  <si>
    <t xml:space="preserve">Количество проведенных заседаний Антитеррористической комиссии муниципального образования город Апатиты с подведомственной территорией Мурманской области </t>
  </si>
  <si>
    <t>Количество проведенных командно-штабных учений по организации мероприятий по пресечению террористического акта</t>
  </si>
  <si>
    <t xml:space="preserve">Количество публикаций в средствах массовой информации по антитеррористической и антиэкстремистской проблематике </t>
  </si>
  <si>
    <t>12.4.</t>
  </si>
  <si>
    <t>Аналитическая ведомственная целевая  программа «Материально-техническое обеспечение деятельности органов местного самоуправления муниципального образования город Апатиты с подведомственной территорией Мурманской области»</t>
  </si>
  <si>
    <t>Цель: создание полноценных условий для эффективного функционирования органов местного самоуправления муниципального образования город Апатиты с подведомственной территорией Мурманской области</t>
  </si>
  <si>
    <t>Доля реализованных мероприятий, направленных на своевременное и качественное обслуживание органов местного самоуправления</t>
  </si>
  <si>
    <t>Задача: улучшение материально-технического оснащения органов местного самоуправления муниципального образования город Апатиты с подведомственной территорией Мурманской области</t>
  </si>
  <si>
    <t>Доля заявок по транспортному обслуживанию, выполненных в срок</t>
  </si>
  <si>
    <t>Своевременность устранения сбоев в функционировании информационно-коммуникационной инфраструктуры</t>
  </si>
  <si>
    <t>Количество заключенных договоров (муниципальных контрактов) для осуществления деятельности органов местного самоуправления</t>
  </si>
  <si>
    <t>Количество помещений, в которых проведен текущий (капитальный) ремонт</t>
  </si>
  <si>
    <t>Обеспечение канцелярскими и хозяйственными товарами</t>
  </si>
  <si>
    <t>Обеспечение потребности в коммунальных ресурсах и горюче-смазочных материалах в рамках установленных лимитов</t>
  </si>
  <si>
    <t>Снижение объемов потребления тепловой энергии вследствие реализации мероприятий по энергоэффективности</t>
  </si>
  <si>
    <t>Увеличение количества поставщиков товаров, работ и услуг, с которыми работает МКУ "УМТО".</t>
  </si>
  <si>
    <t>Оптимизация расходных обязательств</t>
  </si>
  <si>
    <t>да- 1, нет -0</t>
  </si>
  <si>
    <t>Связано с тем, что в декабре не были выставлены счета за декабрь по услугам связи, комунальным услугам и услуга по содержанию и ремонту имущества</t>
  </si>
  <si>
    <t>Доля  несовершеннолетних, вступивших в конфликт с законом, вовлечённых в досуговую деятельность в общей численности детей, вступивших в конфликт с законом</t>
  </si>
  <si>
    <t>Обеспечение своевременного и качественного материально-технического оснащения муниципального казенного учреждения «Служба гражданской защиты города Апатиты»</t>
  </si>
  <si>
    <t>да-1/нет-0</t>
  </si>
  <si>
    <t>Число зарегистрированных нарушений общественного порядка экстремистского и террористического характера</t>
  </si>
  <si>
    <t>число случаев</t>
  </si>
  <si>
    <t>плановый показатель не достигнут из-за снижения численности жителей города Апатиты</t>
  </si>
  <si>
    <t>С целью популиризации и выявления одаренных и талантливых детей в школах проводятся мероприятия по охвату детей в участии муниципального этапа Всероссийской олимпиады школьников</t>
  </si>
  <si>
    <t>Задача 1: Строительство, реконструкция и модернизация объектов транспортной инфраструктуры</t>
  </si>
  <si>
    <t xml:space="preserve">Задача 1: Повышение доступности и качества транспортного обслуживания населения </t>
  </si>
  <si>
    <t xml:space="preserve">Цель: Повышение уровня безопасности транспортной системы на территории муниципального  образования город Апатиты </t>
  </si>
  <si>
    <t>Доля выполненных подпрограммных мероприятий по обеспечению развития системы комплексного благоустройства на территории муниципального образования город Апатиты, от числа запланированных подпрограммой</t>
  </si>
  <si>
    <t>Поступило меньшее заявок на погребение, чем было запланировано</t>
  </si>
  <si>
    <t>да, нет</t>
  </si>
  <si>
    <t>Наличие особо охраняемых природных территорий местного значения на территории городского округа Апатиты</t>
  </si>
  <si>
    <t>Задача 1.Оптиизация системы обращения с отходами производства и потребления на территории городского округа Апатиты</t>
  </si>
  <si>
    <t>Доля реализованных мероприятий, направленных на снижение негативного воздействия отходов производства и потребления на окружающую среду, от количества запланированных мероприятий</t>
  </si>
  <si>
    <t>Доля оборудованных в соответствии с действующими санитарными нормами и правилами контейнерных площадок к общему количеству контейнерных площадок многоквартирных домов, расположенных на территории муниципального образования</t>
  </si>
  <si>
    <t>Задача 3. Сохранение и развитие рекреационных и особо охраняемых природных территорий</t>
  </si>
  <si>
    <t>Количество оформленных памятников природы местного значения в установленном законе порядке</t>
  </si>
  <si>
    <t>Доля обученного населения в области гражданской обороны и защиты от чрезвычайных ситуаций от общей численности населения в муниципалитете</t>
  </si>
  <si>
    <t>Задача 1: Развитие механизмов муниципальной поддержки инициативных групп собственников помещений по вопросам создания ТСЖ</t>
  </si>
  <si>
    <t>Задача 1. Развитие механизмов муниципальной поддержки малого и среднего предпринимательства</t>
  </si>
  <si>
    <t>Прирост оборота розничной торговли в сопоставимых ценах к предыдущему году</t>
  </si>
  <si>
    <t>МП "Капитальный ремонт многоквартирных домов"</t>
  </si>
  <si>
    <t>Цель МП: Создание безопасных и благоприятных условий проживания граждан</t>
  </si>
  <si>
    <t>Доля отремонтированных многоквартирных домов от общего количества многоквартирных домов</t>
  </si>
  <si>
    <t>11.1</t>
  </si>
  <si>
    <t xml:space="preserve">Подпрограма "Проведение капитального ремонта многоквартирных домов"
</t>
  </si>
  <si>
    <t>Цель: Организация проведения капитального ремонта в многоквартирных домах</t>
  </si>
  <si>
    <t>Количество отремонтированных многоквартирных домов (нарастающим итогом)</t>
  </si>
  <si>
    <t>Задача. Формирование реестра многоквартирных домов по видам ремонта</t>
  </si>
  <si>
    <t>Подготовка реестра многоквартирных домов по видам работ</t>
  </si>
  <si>
    <t>12.3</t>
  </si>
  <si>
    <t>12.2</t>
  </si>
  <si>
    <t>12.1</t>
  </si>
  <si>
    <t>12.4</t>
  </si>
  <si>
    <t>13.2.</t>
  </si>
  <si>
    <t>13.3.</t>
  </si>
  <si>
    <t>13.4.</t>
  </si>
  <si>
    <t>16.</t>
  </si>
  <si>
    <t>16.1.</t>
  </si>
  <si>
    <t>16.2.</t>
  </si>
  <si>
    <t>Подпрограмма "Проведение капитального ремонта многоквартирных домов"</t>
  </si>
  <si>
    <t>Подпрограмма «Организация  предоставления государственных и муниципальных услуг по принципу «одного окна»</t>
  </si>
  <si>
    <t xml:space="preserve">Задача 1. Создание единого места приема, регистрации и выдачи необходимых документов, связанных с оказанием государственных и муниципальных услуг гражданам и юридическим лицам, на базе многофункционального центра </t>
  </si>
  <si>
    <t>Задача 2. Функционирование и развитие  многофункционального центра предоставления государственных и муниципальных услуг</t>
  </si>
  <si>
    <t>Подпрограмма «Развитие архивного дела на территории муниципального образования город Апатиты с подведомственной территорией Мурманской области»</t>
  </si>
  <si>
    <r>
      <t>Цель: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повышение эффективности исполнения муниципальных функций муниципального образования город Апатиты с подведомственной территорией Мурманской области</t>
    </r>
  </si>
  <si>
    <t>Задача: Обеспечение правовых, финансово-экономических, иных гарантий развития местного самоуправления на территории муниципального образования город Апатиты с подведомственной территорией Мурманской области</t>
  </si>
  <si>
    <t>Выполнение программы не предусматривает финансирование</t>
  </si>
  <si>
    <t>Компенсация жилищно-коммунальных услуг детям-сиротам не предоставлялась при наличии задолженности по оплате комунальных услуг.</t>
  </si>
  <si>
    <t>В связи с проведением внеплановых проверок по заданию Главы администрации города Апатиты</t>
  </si>
  <si>
    <t>I</t>
  </si>
  <si>
    <t>6,6</t>
  </si>
  <si>
    <t xml:space="preserve">1) выпадающие доходы на размер установленных льгот при определении размера арендной платы за земельные участки; 2) выпадающие доходы в связи с изменением кадастровой стоимости земельных участков </t>
  </si>
  <si>
    <t>-15</t>
  </si>
  <si>
    <t>97,2</t>
  </si>
  <si>
    <t>Изменение объема финансирования связано с внесением изенений по итогам проведения конкурсных процедур</t>
  </si>
  <si>
    <t>менее 5</t>
  </si>
  <si>
    <t>более 70</t>
  </si>
  <si>
    <t>26731,5</t>
  </si>
  <si>
    <t>28,04/70,0</t>
  </si>
  <si>
    <t>76,0/100,0</t>
  </si>
  <si>
    <t>43,7/51,4</t>
  </si>
  <si>
    <t>57,5%/51,4%</t>
  </si>
  <si>
    <t>Недостаточное финансирование. Требовалась корректировка планового показателя в 2015 и 2016 годах. В 2016 году отремонтировано 3,5 км воздушных линий НУО</t>
  </si>
  <si>
    <t>В связи с отсутствием финансирования мероприятий, направленных на экономию электроэнергии плановый показатель не достигнут. Объем потребления электрической энергии в 2016 году снизился к базовому году с 3334 тыс.кВт.ч до 3220тыс.кВт.ч</t>
  </si>
  <si>
    <t>5117/95</t>
  </si>
  <si>
    <t>На 2016 год показатель не откорректирован, финансовые средства на проведение мероприятия по дератизации не выделялись.</t>
  </si>
  <si>
    <t>7,04/100</t>
  </si>
  <si>
    <t>Всем детям в возрасте от 3 до 7 лет, родители которых обратились за направлениемв ДОО предоставлена возможность получения услуги дошкольного образования</t>
  </si>
  <si>
    <t>1 выпускник МБОУ СОШ № 7 получил результат ниже минимального по математике</t>
  </si>
  <si>
    <t>На 01.09.2016 3857 учащихся обучаются по ФГОС из 5691 учащихся</t>
  </si>
  <si>
    <t>На 01.09.2016 общее количество ПК составило 1153, количество обучающихся - 5691</t>
  </si>
  <si>
    <t>Не выполнен из-за увеличения минимального количества баллов, необходимых для включения в состав участников заключительного этапа</t>
  </si>
  <si>
    <t>Данный показатель по "дорожной карте" допустим в диапазоне 100%-102%</t>
  </si>
  <si>
    <t>Данный показатель по "дорожной карте" считается выполненным при допустимом отклонении от установленного показателя не более 5%</t>
  </si>
  <si>
    <t>35,4                      100</t>
  </si>
  <si>
    <t>32,5                     107,0</t>
  </si>
  <si>
    <t>91,8%              107,0%</t>
  </si>
  <si>
    <t xml:space="preserve">Соотношение средней заработной платы работников подведомственных муниципальных учреждений культуры по отношению к средней заработной плате в регионе                                                   </t>
  </si>
  <si>
    <t>Проводится ретроконверсия фонда</t>
  </si>
  <si>
    <t>26,2/74,2</t>
  </si>
  <si>
    <t>Показатель ниже ожидаемого на 36,4%, что является положительным фактором. В 2014 году 25 ДТП, в 2015 - 12, в 2016 - 11 (ниже на 8,3% чем в 2015).</t>
  </si>
  <si>
    <t>0,663/1,9</t>
  </si>
  <si>
    <t>0,441/1,2</t>
  </si>
  <si>
    <t>Показатель не откорректирован. В 2016 году выполнена  реконструкция автодорожного путепровода от ул.Ферсмана к п.Белореченский с автоподъездами</t>
  </si>
  <si>
    <t>Показатель не откорректирован. В 2016 году завершены работы по строительству объекта "Продолжение ул.Ленина в г.Апатиты Муранской области (от пересечения с ул.Победы до пересечения с ул.Воинов-Интернационалистов)</t>
  </si>
  <si>
    <t>12,8/36,3</t>
  </si>
  <si>
    <t>22,15/62,7</t>
  </si>
  <si>
    <t>173,0%/172,7%</t>
  </si>
  <si>
    <t>В связи с увеличением количества рейсов по маршрутам "Детская поликлиника - Экостровский" и "Дружба - Автомобилист"</t>
  </si>
  <si>
    <t xml:space="preserve">Показатель ниже ожидаемого на 32,5%. Показатель имеет тенденцию к снижению количества дорожно-транспортных происшествий. Показатель ожидался в 2014 году на уровне 1500 проишествий, в 2015 - 1450, 2016 - 1400 со снижением за 3 года на 100 ДТП. Фактически в 2014 - 1387 происшествий, в 2015 - 1243, в 2016 году -  1057 (снижение на 15% к 2015 году). 
</t>
  </si>
  <si>
    <t>45/0</t>
  </si>
  <si>
    <t>44/2</t>
  </si>
  <si>
    <t>102,3% / 0%</t>
  </si>
  <si>
    <t xml:space="preserve">Показатель не откорректирован. На 2013 год отремонтировано 12,2 км/32% от 38,1 км, 2014 год - отремонтировано 0,1 км, 2015 год - 4,81 км, 2016 году - 5,04 км. Итого на конец 2016 года – отремонтировано 22,15 км, что составляет 62,7% от общей протяженности автомобильных дорог общего пользования местного значения. </t>
  </si>
  <si>
    <t>На конец года в МФЦ осуществляется прием и консультирование по 46 федеральным услугам, 25 региональным и 15 муниципальным услугам.</t>
  </si>
  <si>
    <t>Общее количество обращений в МФЦ - 34144, из них по вопросу приема документов - 30908, по вопросу консультирования - 32336</t>
  </si>
  <si>
    <t>Увеличение численности занимающихся связано с:
- учетом контингента, занимающихся в общественных объединениях без образования юридического лица; у субъектов малого и среднего предпринимательства и индивидуальных предпринимателей (в том числе общественных организаций с образованием юридического лица); у инструкторов, проводящих занятия по фитнесс-направлениям в частном порядке;
- использованием методики учета населения, самостоятельно занимающихся физкультурой и спортом</t>
  </si>
  <si>
    <t>Формат мероприятия существенно пересмотрен в связи с уменьшением финансирования согласно утвержденному Положению о награждении кандидатов по итогам спортивного 2016 года (постановление Администрации города от 11.11.2016 года № 1492): «Лучшие спортсмены» (10 чел.), «Лучшие тренеры» (10 чел.), «За развитие адаптивного спорта» (1 чел.), «Лучшая игровая команда» (1 чел.), «Лучшая спортивная федерация» (1 чел.).</t>
  </si>
  <si>
    <t>Низкая степень реализации мероприятий: из двух мероприятий, предусмотренных к реализации в 2016 году исполнено 1 и 1 исполнено не в полном объеме (Стимулирование высоких спортивных достижений: Проведение ежегодного конкурса по присуждению премий) в связи с недостаточным финансированием</t>
  </si>
  <si>
    <t>не достаточно эффективная</t>
  </si>
  <si>
    <t>Мероприятия по стороительству на 2016 год не планировались</t>
  </si>
  <si>
    <t>Показатель не скорректирован, мероприятия по обеспечению комплексной безопасности в 2016 году не планировались</t>
  </si>
  <si>
    <t xml:space="preserve">С 01.09.2016 года в целях реализации государственной политики по структурированию системы спортивной подготовки, формирования системы подготовки спортивного резерва и обеспечения единства подходов учреждения дополнительного образования детей г. Апатиты физкультурно-спортивной направленности, находившиеся в ведомстве Управления образования, переведены в ведомство физической культуры и спорта (Постановление Администрации г. Апатиты от 13.04.2016 №426). В ведомственную сеть Комитета с 01.09.2016 г. добавились еще две спортивные школы:  МАУДО ДЮСШ «Олимп»,  МБУДО ДЮСШ №1.
</t>
  </si>
  <si>
    <t>Показатель улучшился в результате улучшения взаимодействия органов и учреждений системы профилактики безнадзорности и правонарушений несовершеннолетних в работе с семьями, находящимися в трудной жизненной ситуации и социально опасном положении. ГОБУ "Апатитский центр помощи детям, оставшимся без попечения родителей им. В.Р.Булычева" и отдел по опеки и попечительству Управления оьразования заключили договор осотрудничестве по вопросам организации и проведения мероприятий для семей социального риска.</t>
  </si>
  <si>
    <t>Снижение самовольных уходов несовершеннолетних с постоянного места жительства это результат планового сопровождение семей «группы риска» специалистами органов и учреждений системы профилактики безнадзорности и праврнарушений несовершеннолетних, привлечение к административной ответственности родителей (законных представителей)</t>
  </si>
  <si>
    <t>выросло количество преступлений связанных с незаконным приобретение и сбытом наркотических средств</t>
  </si>
  <si>
    <t>наблюдается рост числа преступлений, совершаемых одними и теми же лицами</t>
  </si>
  <si>
    <t>Значительно увеличилось число привлеченных родителей (законных представителей) за ненадлежащее исполнение обязанностей по содержанию и воспитанию несовершеннолетних</t>
  </si>
  <si>
    <t>на базе профессиональной аварийно-спасательной службы создана добровольная народная дружина "Добрыня"</t>
  </si>
  <si>
    <t>Отмечено небольшоеувеличение количества утвердительных ответов</t>
  </si>
  <si>
    <t>Показатель на 2016 год не устанавливался</t>
  </si>
  <si>
    <t>Превышение показателя связано с  ростом выявления лиц, потребляющих наркотики в немедицинских целях. Справично: 2014 - 97 чел., 2015 - 58 чел.</t>
  </si>
  <si>
    <t xml:space="preserve"> </t>
  </si>
  <si>
    <t>Количество заключенных договоров (муниципальных контрактов) для осуществления деятельности учреждения</t>
  </si>
  <si>
    <t>Исполнение лимитов потребления коммунальных услуг</t>
  </si>
  <si>
    <t>да – 1,  нет – 0</t>
  </si>
  <si>
    <t>на 2016 год показатель не устанавливался</t>
  </si>
  <si>
    <t>1581/33</t>
  </si>
  <si>
    <t>1757/43</t>
  </si>
  <si>
    <t>111,13%/130,3%</t>
  </si>
  <si>
    <t>Уменьшение необходимости решения проблем населением путем обращения на личный прием или в виртуальную приемную. Показатель на 2016 год не был откорректирован. Количество обращений в 2015 году составило 812 ед.</t>
  </si>
  <si>
    <t>Увеличение за счет протоколов об административных правонарушениях, составленных отделом муниципального контроля. Показатель не откорректирован в течении года</t>
  </si>
  <si>
    <t>Показатели не откорректированы, с учетом фактического исполнения в 2014 и 2015 г.г. Снижение уровня устных и письменных обращений говорит о повышении эффективности и качества работы сотрудников Администрации города Апатиты</t>
  </si>
  <si>
    <t>показатель на 2016 год не устанавливался</t>
  </si>
  <si>
    <t>на 2016 год запланировано 1 мероприятие.  В соответствии с Порядком оценки мероприятие признано невыполненным, т.к. показатель результативности меньше уставновленного Порядком порога.</t>
  </si>
  <si>
    <t>Увеличилось количество молодежи, принимающей участие в мероприятиях</t>
  </si>
  <si>
    <t>Показатель выше планового за счет массового участия молодежи в мероприятиях, посвященных Победе в ВОВ</t>
  </si>
  <si>
    <t>Экономия средств городского бюджета за потребленную горячую воду муниципальными бюджетными учреждениями</t>
  </si>
  <si>
    <t>Доля населения, занятого в сфере малого и среднего предпринимательства (включая численность индивидуальных предпринимателей, среднесписочную численность работников, занятых на микро-, малых и средних предприятиях и у индивидуальных предпринимателей), в общей численности занятого населения</t>
  </si>
  <si>
    <t>Развитие кризисных явлений в экономике  негативным образом сказалось  на уровне инвестиционной активности бизнеса и объеме  инвестиций в основной капитал</t>
  </si>
  <si>
    <t>Мониторинг инвестиционной активности муниципальных образований Министерством экономического развития Мурманской области  в 2016 году не проводился, оценка показателя отсутствует</t>
  </si>
  <si>
    <t>Имеет место некорректный расчет при планировании</t>
  </si>
  <si>
    <t>Из 9 мероприятий 8 выполнено, 1 не выполнено из-за некорректно спланированного показателя результативности</t>
  </si>
  <si>
    <t>Кроме указанных бюджетных средств привлечены внебюджетные источники: средства НП "Выставочного центра" в размере 30 тыс.руб. (в виде льгот, предоставленных предпринимателям для участия в городских выставках).  Из 27 мероприятий 23 выполнены, 4 не выполнены из-за некорректно спланированного показателя результативности</t>
  </si>
  <si>
    <t>При корректировке подпрограммы не учтена текущая ситуация</t>
  </si>
  <si>
    <t>20/8</t>
  </si>
  <si>
    <t>27/11</t>
  </si>
  <si>
    <t>135%/137,5%</t>
  </si>
  <si>
    <t>Низкая степень реализации мероприятий: из двух мероприятий, предусмотренных к реализации в 2016 году исполнено 1 и 1 перевыполнено по показателю результативности мероприятия (200%, это мероприятие считается не выполненым из-за некорректно спланированного показателя результативности)</t>
  </si>
  <si>
    <t>Задача 5. Создание эффективной системы управления городскими лесами муниципального образования город Апатиты с подведомственной территорией Мурманской области</t>
  </si>
  <si>
    <t>Количество проведенных работ по лесоустройству</t>
  </si>
  <si>
    <t>Наличие лесохозяйственного регламента</t>
  </si>
  <si>
    <t>да,нет</t>
  </si>
  <si>
    <t>показатель не был скорректирован</t>
  </si>
  <si>
    <t>невозможность проведения электронных аукционов с целью заключения муниципальных контрактов на обучение сотрудников</t>
  </si>
  <si>
    <t>2015 году - 1 молодая семья, 2016 год - 1 молодая семья купила квартиру</t>
  </si>
  <si>
    <t>34/34800</t>
  </si>
  <si>
    <t>0,0% /0,0%</t>
  </si>
  <si>
    <t>1 земельный участок предоставлен из 34-х распределенных в результате жеребьевки в 2014 году земельных участков в районе 7-го микрорайона. Новые 49 участков не предоставлялись в связи с тем, что часть из них расположены за границами населенного пункта ( 2014 - 17 участков, 2015 - 12, 2016 -1)</t>
  </si>
  <si>
    <t xml:space="preserve"> сформированные земельные участки жилой застройки в районе 7-го микрорайона не были обеспечены объектами инженерной инфраструктуры по состоянию на 31.12.2016 в связи с необходимостью вынесения границ территоррии жилой застройки и улично-дорожной сети из охранной зоны ВЛ 110 кВ. Муниципальный контракт приостановлен.</t>
  </si>
  <si>
    <t>0/0</t>
  </si>
  <si>
    <t>Неиспользованный остаток средств в размере 2553,6 тыс. руб. (МБ - 121,6 тыс.руб., ОБ - 2432,0 тыс.руб.) сложился в результате переноса срока окончания муниципального контракта "Обеспечение сформированных земельных участков жилой застройки в районе 7-го микрорайона города Апатиты объектами коммунальной и дорожной инфраструктуры" с декабря 2016 года на 2017 год в связи с тем, что необходимо внести  изменения в исходные данные, а именно вынесения границ территории жилой застройки и улично-дорожной сети из охранной зоны ВЛ 110 кВ</t>
  </si>
  <si>
    <t>значение показателя в 2015 году составило 28,4%</t>
  </si>
  <si>
    <t>290/14,5</t>
  </si>
  <si>
    <t>37/0</t>
  </si>
  <si>
    <t>Из 9 мероприятий 6 выполнено, 3 не выполнено из-за некорректно спланированного показателя результативности</t>
  </si>
  <si>
    <t>Увеличение пассажиропотока связанов с увеличением количества рейсов по маршрутам "Детская поликлиника - Экостровский" (организован рейс в будний день), "Дружба - Автомобилист" (дополнительные рейсы в соответствии с заявлениями жителей города)</t>
  </si>
  <si>
    <t>В 2013 году отремонтировано 2,8 км, в 2014 - 1,4 км  в 2015 - 4,81 км, в 2016  - 4,9 км. Итого на конец 2016 года отремонтировано 16,91 км автомобильных дорог общего пользования, что составляет 47,9% в общей протяженности автомобильных дорог общего пользования местного значения</t>
  </si>
  <si>
    <t>Показатель улучшился: 2014 год: 25/1387*100 = 1,8%; 2015 год : 12/1243*100=1%; 2016 год: 11/1057*100=1% Тенденция к снижению общего количества ДТП, в т.ч. ДТП, совершению которых сопутствовало наличие неудовлетворительных  дорожных условий</t>
  </si>
  <si>
    <t>Показатель улучшился: в 2014 году  4 мест концентрации ДТП, в 2015 в 4 раза меньше, чем в 2014, и в 3 раза меньше ожидаемого. В 2016 году - 1 место (перекресток ул.Строителей-ул.Космонавтов). Во исполнение решения, принятого на заседании городской комиссии по обеспечению безопасности дорожного движения, подготовлено предложение о выделении средств на разработку проектно-сметной документации по обустройству данного перекрестка светофорным объектом.</t>
  </si>
  <si>
    <t xml:space="preserve">Произошло увеличение дорожно-транспортного травматизма с 30 телесных повреждений в 2015 году до 44 телесных повреждений в 2016 (т.е на 46%)
</t>
  </si>
  <si>
    <t>В 2016 году 1 мероприятие из 16 не выполнено</t>
  </si>
  <si>
    <t>постановление Администрации города Апатиты от 03.06.2014 № 683 "О порядке создания, накоплени, хранения, содержания, обслуживания, использования и восполнения резерва материальных ресурсов Администрации города Апатиты для ликвидации чрезвычайных ситуаций природного и техногенного характера"</t>
  </si>
  <si>
    <t>83/20,4</t>
  </si>
  <si>
    <t>92,8%/ 92,6%</t>
  </si>
  <si>
    <t>381/94</t>
  </si>
  <si>
    <t>384/96,2</t>
  </si>
  <si>
    <t xml:space="preserve">Поступила 1 заявка на получение субсидии, оплата произведена в 2017 году </t>
  </si>
  <si>
    <t>100,8%/ 100,6%</t>
  </si>
  <si>
    <t>Средства, предусмотренные на предоставление субсидий на возмещение затрат по созданию ТСЖ выплачены в 2017 году</t>
  </si>
  <si>
    <t>На 2016 год показатель не устанавливался</t>
  </si>
  <si>
    <t>подпрограмма не осуществлялась</t>
  </si>
  <si>
    <t>приняты работы по капитальному ремонту в 12 МКД</t>
  </si>
  <si>
    <t>разница по УО</t>
  </si>
  <si>
    <t>Сведения о финансировании муниципальных программ (подпрограмм, ВЦП, АВЦП), реализации мероприятий и достижении запланированных результатов их реализации в 2016 году</t>
  </si>
  <si>
    <t>30,92/87,6</t>
  </si>
  <si>
    <t>118%/ 118%</t>
  </si>
  <si>
    <r>
      <t xml:space="preserve"> </t>
    </r>
    <r>
      <rPr>
        <sz val="9"/>
        <rFont val="Calibri"/>
        <family val="2"/>
        <charset val="204"/>
        <scheme val="minor"/>
      </rPr>
      <t>№ п/п</t>
    </r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</si>
  <si>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</si>
  <si>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Степень освоения бюджетных средств (Сб)</t>
    </r>
    <r>
      <rPr>
        <vertAlign val="superscript"/>
        <sz val="12"/>
        <rFont val="Calibri"/>
        <family val="2"/>
        <charset val="204"/>
        <scheme val="minor"/>
      </rPr>
      <t>1</t>
    </r>
  </si>
  <si>
    <t>Из 11 мероприятий 9 выполнено, 2 не выполнено из-за некорректно спланированного показателя результативности</t>
  </si>
  <si>
    <t>Из 19 мероприятий выполнены 17, не выполнены 2 из=за некорректно спланированого показателя результативности</t>
  </si>
  <si>
    <t>Из городского бюджета кассовый расход составил 51912,3 тыс..руб. Разница с фактическим исполнением составила 16 244,2тыс.руб. (контракт на выполнение ремонтных работ в гимназии № 1 не исполнен в 2016 году, работы завершились в 2017, тогда же прошла оплата). Из 18 основных мероприятий 2 не исполнено, в т.ч. 1 в связи с некорректным планированием показателя результативности.</t>
  </si>
  <si>
    <t>Из 23 мероприятий выполнено 17, не выполнены - 6, в т.ч.  4 из-за некорректного планирования показателя результативности.</t>
  </si>
  <si>
    <t>Не выполнено 1 мероприятие из 4, запланированных на 2016 год</t>
  </si>
  <si>
    <t>2 мероприятия не выполнено из 17 из-за некорректно спланировнного показателя результативности</t>
  </si>
  <si>
    <t>Из 22 мероприятий не выполнено 2 из-за некорректно спланированного показателя результативности</t>
  </si>
  <si>
    <t>Из 9 запланированных на 2016 год мероприятий не выполнено 1</t>
  </si>
  <si>
    <r>
      <t xml:space="preserve">в 2016 году по краткосрочному плану реализации региональной программы кап.ремонта на 2016 год </t>
    </r>
    <r>
      <rPr>
        <b/>
        <sz val="10"/>
        <rFont val="Calibri"/>
        <family val="2"/>
        <charset val="204"/>
        <scheme val="minor"/>
      </rPr>
      <t xml:space="preserve">запланирован </t>
    </r>
    <r>
      <rPr>
        <sz val="10"/>
        <rFont val="Calibri"/>
        <family val="2"/>
        <charset val="204"/>
        <scheme val="minor"/>
      </rPr>
      <t xml:space="preserve">капитальный ремонт </t>
    </r>
    <r>
      <rPr>
        <b/>
        <sz val="10"/>
        <rFont val="Calibri"/>
        <family val="2"/>
        <charset val="204"/>
        <scheme val="minor"/>
      </rPr>
      <t xml:space="preserve">10 МКД </t>
    </r>
    <r>
      <rPr>
        <sz val="10"/>
        <rFont val="Calibri"/>
        <family val="2"/>
        <charset val="204"/>
        <scheme val="minor"/>
      </rPr>
      <t xml:space="preserve">(ул.ул. Комсомольская,2; Космонавтов,9; Московская, 10; Ленина,6; Кирова, 6; Космонавтов,12; Ленина, 12; Ферсмана, 10; Ферсмана, 9; Фестивальная,5. </t>
    </r>
    <r>
      <rPr>
        <b/>
        <sz val="10"/>
        <rFont val="Calibri"/>
        <family val="2"/>
        <charset val="204"/>
        <scheme val="minor"/>
      </rPr>
      <t>По факту работы выполнены в 6 МКД</t>
    </r>
    <r>
      <rPr>
        <sz val="10"/>
        <rFont val="Calibri"/>
        <family val="2"/>
        <charset val="204"/>
        <scheme val="minor"/>
      </rPr>
      <t>: ул.ул. Комсомольская, 2; Космонавтов, 9; Московская, 10;, Космонавтов, 12; Ферсмана, 9; Фестивальная, 5. По 4 МКД срок окончания работ перенесен на 2017 год. Степень выполнения работ составила 60%.</t>
    </r>
  </si>
  <si>
    <t>Оценка эффективности муниципальных программ (подпрограмм, ВЦП, АВЦП) города Апатиты за 2016 год</t>
  </si>
  <si>
    <t>Сведения о достижении запланированных показателей реализации муниципальных программ (подпрограмм, ВЦП, АВЦП) в 2016 году</t>
  </si>
  <si>
    <r>
      <t xml:space="preserve">Подпрограмма </t>
    </r>
    <r>
      <rPr>
        <sz val="10"/>
        <rFont val="Calibri"/>
        <family val="2"/>
        <charset val="204"/>
        <scheme val="minor"/>
      </rPr>
      <t>"</t>
    </r>
    <r>
      <rPr>
        <b/>
        <sz val="10"/>
        <rFont val="Calibri"/>
        <family val="2"/>
        <charset val="204"/>
        <scheme val="minor"/>
      </rPr>
      <t>Обеспечение экологической безопасности"</t>
    </r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</si>
  <si>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</si>
  <si>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Цель МП: </t>
    </r>
    <r>
      <rPr>
        <b/>
        <sz val="10"/>
        <rFont val="Calibri"/>
        <family val="2"/>
        <charset val="204"/>
        <scheme val="minor"/>
      </rPr>
      <t>Обеспечение развития транспортной системы города Апатиты с повышением уровня ее безопасности, доступности и качества транспортного обслуживания населения по социально значимым муниципальным маршрутам.</t>
    </r>
  </si>
  <si>
    <r>
      <t>Задача 1</t>
    </r>
    <r>
      <rPr>
        <sz val="12"/>
        <rFont val="Times New Roman"/>
        <family val="1"/>
        <charset val="204"/>
      </rPr>
      <t xml:space="preserve">: </t>
    </r>
    <r>
      <rPr>
        <b/>
        <i/>
        <sz val="10"/>
        <rFont val="Calibri"/>
        <family val="2"/>
        <charset val="204"/>
        <scheme val="minor"/>
      </rPr>
      <t>Совершенствование дорожных условий и внедрение технических средств организации дорожного движения, с целью обеспечения охраны жизни и здоровья граждан.</t>
    </r>
  </si>
  <si>
    <r>
      <t>Цель МП</t>
    </r>
    <r>
      <rPr>
        <sz val="12"/>
        <rFont val="Times New Roman"/>
        <family val="1"/>
        <charset val="204"/>
      </rPr>
      <t>:</t>
    </r>
    <r>
      <rPr>
        <b/>
        <i/>
        <sz val="10"/>
        <rFont val="Calibri"/>
        <family val="2"/>
        <charset val="204"/>
        <scheme val="minor"/>
      </rPr>
      <t xml:space="preserve"> Создание условий для обеспечения благоприятных, безопасных и доступных условий проживания населения города Апатиты.</t>
    </r>
  </si>
  <si>
    <r>
      <t>Подпрограмма "Организация сферы ритуальных услуг</t>
    </r>
    <r>
      <rPr>
        <sz val="11.5"/>
        <rFont val="Times New Roman"/>
        <family val="1"/>
        <charset val="204"/>
      </rPr>
      <t>"</t>
    </r>
  </si>
  <si>
    <r>
      <t>Задача :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Реконструкция и модернизация наружных сетей электроснабжения</t>
    </r>
  </si>
  <si>
    <r>
      <t>Задача 1: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Повышение привлекательности объектов внешнего благоустройства города, их устройство и текущее содержание</t>
    </r>
  </si>
  <si>
    <r>
      <t>Задача 2</t>
    </r>
    <r>
      <rPr>
        <sz val="12"/>
        <rFont val="Times New Roman"/>
        <family val="1"/>
        <charset val="204"/>
      </rPr>
      <t xml:space="preserve">: </t>
    </r>
    <r>
      <rPr>
        <b/>
        <i/>
        <sz val="10"/>
        <rFont val="Calibri"/>
        <family val="2"/>
        <charset val="204"/>
        <scheme val="minor"/>
      </rPr>
      <t>Создание условий для безопасного и комфортного проживания населения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</si>
  <si>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Организация работ по энергосбережению в жилищном фонде, бюджетной сфере и на объектах коммунальной инфраструктуры</t>
    </r>
  </si>
  <si>
    <r>
      <t>Задача 3: Привлечение инициативных групп собственников к вопросам управления  многоквартирными домами и контроля за деятельностью управляющих организаций</t>
    </r>
    <r>
      <rPr>
        <sz val="8"/>
        <rFont val="Courier New"/>
        <family val="3"/>
        <charset val="204"/>
      </rPr>
      <t xml:space="preserve">          </t>
    </r>
  </si>
  <si>
    <r>
      <t xml:space="preserve">Подпрограмма </t>
    </r>
    <r>
      <rPr>
        <b/>
        <i/>
        <sz val="10"/>
        <rFont val="Calibri"/>
        <family val="2"/>
        <charset val="204"/>
        <scheme val="minor"/>
      </rPr>
      <t>«Поддержка малого и среднего предпринимательства»</t>
    </r>
  </si>
  <si>
    <r>
      <t>Цель: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Создание благоприятных условий для развития малого и среднего предпринимательства, направленных на повышение предпринимательской активности, конкурентоспособности субъектов малого и среднего бизнеса и их вклада в социально-экономическое развитие муниципального образования город Апатиты</t>
    </r>
  </si>
  <si>
    <r>
      <t>Цель подпрограммы:</t>
    </r>
    <r>
      <rPr>
        <sz val="11"/>
        <rFont val="Times New Roman"/>
        <family val="1"/>
        <charset val="204"/>
      </rPr>
      <t xml:space="preserve"> </t>
    </r>
    <r>
      <rPr>
        <b/>
        <i/>
        <sz val="11"/>
        <rFont val="Calibri"/>
        <family val="2"/>
        <charset val="204"/>
        <scheme val="minor"/>
      </rPr>
      <t>Создание благоприятных условий для привлечения инвестиций в экономику города</t>
    </r>
  </si>
  <si>
    <r>
      <t>Задача 1.</t>
    </r>
    <r>
      <rPr>
        <sz val="11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Создание и развитие механизмов муниципальной поддержки инвестиционной деятельности</t>
    </r>
  </si>
  <si>
    <r>
      <t>Задача 2.</t>
    </r>
    <r>
      <rPr>
        <sz val="11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Формирование и поддержание позитивного имиджа города как территории, благоприятной для инвестиционной и предпринимательской деятельности</t>
    </r>
  </si>
  <si>
    <r>
      <t>Задача 1.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Обеспечение организационной и методической поддержки туристской деятельности</t>
    </r>
  </si>
  <si>
    <r>
      <t>Задача 2.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Содействие продвижению туристских продуктов и повышению качества туристских услуг</t>
    </r>
  </si>
  <si>
    <r>
      <t>Подпрограмма "</t>
    </r>
    <r>
      <rPr>
        <b/>
        <i/>
        <sz val="10"/>
        <rFont val="Calibri"/>
        <family val="2"/>
        <charset val="204"/>
        <scheme val="minor"/>
      </rPr>
      <t>Развитие международного, межрегионального и межмуниципального сотрудничества"</t>
    </r>
  </si>
  <si>
    <r>
      <t>Задача 1. Создание условий для привлечения и использования ресурсов международного сотрудничества</t>
    </r>
    <r>
      <rPr>
        <i/>
        <sz val="10"/>
        <rFont val="Calibri"/>
        <family val="2"/>
        <charset val="204"/>
        <scheme val="minor"/>
      </rPr>
      <t xml:space="preserve"> </t>
    </r>
  </si>
  <si>
    <r>
      <t xml:space="preserve">Цель подпрограммы: </t>
    </r>
    <r>
      <rPr>
        <b/>
        <sz val="10"/>
        <rFont val="Calibri"/>
        <family val="2"/>
        <charset val="204"/>
        <scheme val="minor"/>
      </rPr>
      <t>С</t>
    </r>
    <r>
      <rPr>
        <b/>
        <i/>
        <sz val="10"/>
        <rFont val="Calibri"/>
        <family val="2"/>
        <charset val="204"/>
        <scheme val="minor"/>
      </rPr>
      <t>оздание условий для удовлетворения потребностей граждан, органов власти, организаций в ретроспективной информации и сохранения для общества и государства документального исторического наследия муниципального образования</t>
    </r>
  </si>
  <si>
    <r>
      <t>Цель подпрограммы: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Обеспечение предоставления государственных и муниципальных услуг по принципу «одного окна»</t>
    </r>
  </si>
  <si>
    <t>увеличение на 46%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</si>
</sst>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#,##0.0"/>
    <numFmt numFmtId="167" formatCode="0.0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i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8"/>
      <name val="Courier New"/>
      <family val="3"/>
      <charset val="204"/>
    </font>
    <font>
      <b/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9" fontId="3" fillId="3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" fontId="6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" xfId="0" applyFont="1" applyBorder="1"/>
    <xf numFmtId="0" fontId="5" fillId="0" borderId="5" xfId="0" applyFont="1" applyBorder="1" applyAlignment="1">
      <alignment horizontal="center" vertical="center" wrapText="1"/>
    </xf>
    <xf numFmtId="167" fontId="5" fillId="4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top" wrapText="1"/>
    </xf>
    <xf numFmtId="0" fontId="6" fillId="5" borderId="1" xfId="0" applyFont="1" applyFill="1" applyBorder="1" applyAlignment="1">
      <alignment horizontal="center" vertical="center" wrapText="1"/>
    </xf>
    <xf numFmtId="167" fontId="6" fillId="5" borderId="1" xfId="1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7" fontId="6" fillId="5" borderId="1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164" fontId="4" fillId="5" borderId="4" xfId="0" applyNumberFormat="1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5" borderId="10" xfId="0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166" fontId="4" fillId="4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7" fillId="0" borderId="5" xfId="0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0" fontId="4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horizontal="center" vertical="top" wrapText="1"/>
    </xf>
    <xf numFmtId="10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9" fontId="3" fillId="0" borderId="1" xfId="1" applyFont="1" applyFill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9" fontId="3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164" fontId="21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5" borderId="3" xfId="0" applyNumberFormat="1" applyFont="1" applyFill="1" applyBorder="1" applyAlignment="1">
      <alignment horizontal="center" wrapText="1"/>
    </xf>
    <xf numFmtId="164" fontId="4" fillId="5" borderId="4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164" fontId="4" fillId="5" borderId="5" xfId="0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164" fontId="4" fillId="5" borderId="3" xfId="0" applyNumberFormat="1" applyFont="1" applyFill="1" applyBorder="1" applyAlignment="1">
      <alignment vertical="center" wrapText="1"/>
    </xf>
    <xf numFmtId="164" fontId="4" fillId="5" borderId="4" xfId="0" applyNumberFormat="1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164" fontId="4" fillId="5" borderId="3" xfId="0" applyNumberFormat="1" applyFont="1" applyFill="1" applyBorder="1" applyAlignment="1">
      <alignment horizontal="center" vertical="top" wrapText="1"/>
    </xf>
    <xf numFmtId="164" fontId="4" fillId="5" borderId="4" xfId="0" applyNumberFormat="1" applyFont="1" applyFill="1" applyBorder="1" applyAlignment="1">
      <alignment horizontal="center" vertical="top" wrapText="1"/>
    </xf>
    <xf numFmtId="164" fontId="4" fillId="5" borderId="5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7" xfId="0" applyFont="1" applyBorder="1"/>
    <xf numFmtId="0" fontId="4" fillId="0" borderId="8" xfId="0" applyFont="1" applyBorder="1"/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25" fillId="0" borderId="6" xfId="1" applyNumberFormat="1" applyFont="1" applyBorder="1" applyAlignment="1">
      <alignment horizontal="left" vertical="center" wrapText="1"/>
    </xf>
    <xf numFmtId="164" fontId="25" fillId="0" borderId="7" xfId="1" applyNumberFormat="1" applyFont="1" applyBorder="1" applyAlignment="1">
      <alignment horizontal="left" vertical="center" wrapText="1"/>
    </xf>
    <xf numFmtId="164" fontId="25" fillId="0" borderId="8" xfId="1" applyNumberFormat="1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CC"/>
      <color rgb="FF006600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\..\..\..\content\act\91fa1bd2-a73a-4a79-9848-a4a0f53715d0.html" TargetMode="External"/><Relationship Id="rId1" Type="http://schemas.openxmlformats.org/officeDocument/2006/relationships/hyperlink" Target="..\..\..\..\content\act\91fa1bd2-a73a-4a79-9848-a4a0f53715d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5"/>
  <sheetViews>
    <sheetView view="pageBreakPreview" topLeftCell="A111" zoomScaleSheetLayoutView="100" workbookViewId="0">
      <selection activeCell="F13" sqref="F13"/>
    </sheetView>
  </sheetViews>
  <sheetFormatPr defaultRowHeight="15"/>
  <cols>
    <col min="1" max="1" width="5.140625" style="7" customWidth="1"/>
    <col min="2" max="2" width="44.85546875" style="7" customWidth="1"/>
    <col min="3" max="3" width="9.140625" style="7" customWidth="1"/>
    <col min="4" max="4" width="13" style="7" customWidth="1"/>
    <col min="5" max="5" width="11.42578125" style="7" customWidth="1"/>
    <col min="6" max="6" width="10.7109375" style="7" customWidth="1"/>
    <col min="7" max="7" width="15.7109375" style="7" customWidth="1"/>
    <col min="8" max="8" width="46.28515625" style="7" customWidth="1"/>
    <col min="9" max="16384" width="9.140625" style="7"/>
  </cols>
  <sheetData>
    <row r="1" spans="1:22">
      <c r="A1" s="6"/>
      <c r="B1" s="6"/>
      <c r="C1" s="6"/>
      <c r="D1" s="6"/>
      <c r="E1" s="6"/>
      <c r="F1" s="6"/>
      <c r="G1" s="6"/>
      <c r="H1" s="36" t="s">
        <v>21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5.25" customHeight="1">
      <c r="A2" s="216" t="s">
        <v>834</v>
      </c>
      <c r="B2" s="216"/>
      <c r="C2" s="216"/>
      <c r="D2" s="216"/>
      <c r="E2" s="216"/>
      <c r="F2" s="216"/>
      <c r="G2" s="216"/>
      <c r="H2" s="21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8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44.25" customHeight="1">
      <c r="A4" s="218" t="s">
        <v>837</v>
      </c>
      <c r="B4" s="217" t="s">
        <v>0</v>
      </c>
      <c r="C4" s="217" t="s">
        <v>1</v>
      </c>
      <c r="D4" s="217"/>
      <c r="E4" s="217"/>
      <c r="F4" s="217" t="s">
        <v>524</v>
      </c>
      <c r="G4" s="217" t="s">
        <v>5</v>
      </c>
      <c r="H4" s="186" t="s">
        <v>522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93" customHeight="1">
      <c r="A5" s="218"/>
      <c r="B5" s="217"/>
      <c r="C5" s="69" t="s">
        <v>3</v>
      </c>
      <c r="D5" s="69" t="s">
        <v>2</v>
      </c>
      <c r="E5" s="69" t="s">
        <v>4</v>
      </c>
      <c r="F5" s="217"/>
      <c r="G5" s="217"/>
      <c r="H5" s="18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3.5" customHeight="1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7">
        <v>7</v>
      </c>
      <c r="H6" s="67"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" customHeight="1">
      <c r="A7" s="190" t="s">
        <v>6</v>
      </c>
      <c r="B7" s="190" t="str">
        <f>'Цел.пок-ли'!B6</f>
        <v>МП «Развитие физической культуры и спорта»</v>
      </c>
      <c r="C7" s="72" t="s">
        <v>12</v>
      </c>
      <c r="D7" s="73">
        <f>D8+D9</f>
        <v>103750.50000000001</v>
      </c>
      <c r="E7" s="73">
        <f>E8+E9</f>
        <v>102252.45</v>
      </c>
      <c r="F7" s="74">
        <f>E7/D7</f>
        <v>0.98556103344080248</v>
      </c>
      <c r="G7" s="221"/>
      <c r="H7" s="17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" customHeight="1">
      <c r="A8" s="190"/>
      <c r="B8" s="190"/>
      <c r="C8" s="75" t="s">
        <v>13</v>
      </c>
      <c r="D8" s="76">
        <f>D11+D13+D16</f>
        <v>98071.900000000009</v>
      </c>
      <c r="E8" s="76">
        <f>E11+E13+E16</f>
        <v>97993.5</v>
      </c>
      <c r="F8" s="77">
        <f t="shared" ref="F8:F14" si="0">E8/D8</f>
        <v>0.99920058650846977</v>
      </c>
      <c r="G8" s="222"/>
      <c r="H8" s="17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" customHeight="1">
      <c r="A9" s="190"/>
      <c r="B9" s="190"/>
      <c r="C9" s="75" t="s">
        <v>14</v>
      </c>
      <c r="D9" s="76">
        <f>D14</f>
        <v>5678.6</v>
      </c>
      <c r="E9" s="76">
        <f>E14</f>
        <v>4258.95</v>
      </c>
      <c r="F9" s="77">
        <f>E9/D9</f>
        <v>0.74999999999999989</v>
      </c>
      <c r="G9" s="223"/>
      <c r="H9" s="18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6" customHeight="1">
      <c r="A10" s="186" t="s">
        <v>8</v>
      </c>
      <c r="B10" s="191" t="s">
        <v>35</v>
      </c>
      <c r="C10" s="1" t="s">
        <v>12</v>
      </c>
      <c r="D10" s="78">
        <f>D11</f>
        <v>595.20000000000005</v>
      </c>
      <c r="E10" s="78">
        <f>E11</f>
        <v>595.20000000000005</v>
      </c>
      <c r="F10" s="79">
        <f t="shared" si="0"/>
        <v>1</v>
      </c>
      <c r="G10" s="163">
        <v>0.5</v>
      </c>
      <c r="H10" s="166" t="s">
        <v>758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6.75" customHeight="1">
      <c r="A11" s="186"/>
      <c r="B11" s="191"/>
      <c r="C11" s="1" t="s">
        <v>13</v>
      </c>
      <c r="D11" s="78">
        <v>595.20000000000005</v>
      </c>
      <c r="E11" s="78">
        <v>595.20000000000005</v>
      </c>
      <c r="F11" s="79">
        <f t="shared" si="0"/>
        <v>1</v>
      </c>
      <c r="G11" s="180"/>
      <c r="H11" s="18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5.5" customHeight="1">
      <c r="A12" s="155" t="s">
        <v>9</v>
      </c>
      <c r="B12" s="226" t="s">
        <v>45</v>
      </c>
      <c r="C12" s="1" t="s">
        <v>12</v>
      </c>
      <c r="D12" s="78">
        <f>D13+D14</f>
        <v>6327.5</v>
      </c>
      <c r="E12" s="78">
        <f>E13+E14</f>
        <v>4833.05</v>
      </c>
      <c r="F12" s="79">
        <f>E12/D12</f>
        <v>0.76381667325167923</v>
      </c>
      <c r="G12" s="207">
        <v>0.5</v>
      </c>
      <c r="H12" s="166" t="s">
        <v>798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21.75" customHeight="1">
      <c r="A13" s="156"/>
      <c r="B13" s="220"/>
      <c r="C13" s="1" t="s">
        <v>13</v>
      </c>
      <c r="D13" s="78">
        <v>648.9</v>
      </c>
      <c r="E13" s="78">
        <v>574.1</v>
      </c>
      <c r="F13" s="79">
        <f t="shared" si="0"/>
        <v>0.88472800123285567</v>
      </c>
      <c r="G13" s="164"/>
      <c r="H13" s="15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0" customHeight="1">
      <c r="A14" s="157"/>
      <c r="B14" s="227"/>
      <c r="C14" s="1" t="s">
        <v>14</v>
      </c>
      <c r="D14" s="78">
        <v>5678.6</v>
      </c>
      <c r="E14" s="78">
        <v>4258.95</v>
      </c>
      <c r="F14" s="79">
        <f t="shared" si="0"/>
        <v>0.74999999999999989</v>
      </c>
      <c r="G14" s="165"/>
      <c r="H14" s="15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27" customHeight="1">
      <c r="A15" s="186" t="s">
        <v>10</v>
      </c>
      <c r="B15" s="191" t="s">
        <v>11</v>
      </c>
      <c r="C15" s="1" t="s">
        <v>12</v>
      </c>
      <c r="D15" s="78">
        <f>D16</f>
        <v>96827.8</v>
      </c>
      <c r="E15" s="78">
        <f>E16</f>
        <v>96824.2</v>
      </c>
      <c r="F15" s="79">
        <f>E15/D15</f>
        <v>0.99996282059491171</v>
      </c>
      <c r="G15" s="163">
        <v>0.89500000000000002</v>
      </c>
      <c r="H15" s="219" t="s">
        <v>841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9.5" customHeight="1">
      <c r="A16" s="186"/>
      <c r="B16" s="191"/>
      <c r="C16" s="1" t="s">
        <v>13</v>
      </c>
      <c r="D16" s="78">
        <v>96827.8</v>
      </c>
      <c r="E16" s="78">
        <v>96824.2</v>
      </c>
      <c r="F16" s="79">
        <f t="shared" ref="F16" si="1">E16/D16</f>
        <v>0.99996282059491171</v>
      </c>
      <c r="G16" s="180"/>
      <c r="H16" s="22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>
      <c r="A17" s="190" t="s">
        <v>15</v>
      </c>
      <c r="B17" s="158" t="s">
        <v>16</v>
      </c>
      <c r="C17" s="72" t="s">
        <v>12</v>
      </c>
      <c r="D17" s="73">
        <f>D18+D19+D20</f>
        <v>1240017.3400000001</v>
      </c>
      <c r="E17" s="73">
        <f>E18+E19+E20</f>
        <v>1218192.0900000001</v>
      </c>
      <c r="F17" s="74">
        <f>E17/D17</f>
        <v>0.9823992380622677</v>
      </c>
      <c r="G17" s="221"/>
      <c r="H17" s="17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>
      <c r="A18" s="190"/>
      <c r="B18" s="159"/>
      <c r="C18" s="75" t="s">
        <v>13</v>
      </c>
      <c r="D18" s="76">
        <f>D22+D26</f>
        <v>438356.83999999997</v>
      </c>
      <c r="E18" s="76">
        <f>E22+E26</f>
        <v>421549.37</v>
      </c>
      <c r="F18" s="77">
        <f>E18/D18</f>
        <v>0.96165801815707963</v>
      </c>
      <c r="G18" s="222"/>
      <c r="H18" s="17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>
      <c r="A19" s="190"/>
      <c r="B19" s="159"/>
      <c r="C19" s="75" t="s">
        <v>14</v>
      </c>
      <c r="D19" s="76">
        <f>D23+D27</f>
        <v>799327.16</v>
      </c>
      <c r="E19" s="76">
        <f>E23+E27</f>
        <v>794309.38</v>
      </c>
      <c r="F19" s="77">
        <f t="shared" ref="F19:F20" si="2">E19/D19</f>
        <v>0.99372249530467593</v>
      </c>
      <c r="G19" s="222"/>
      <c r="H19" s="17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>
      <c r="A20" s="190"/>
      <c r="B20" s="188"/>
      <c r="C20" s="75" t="s">
        <v>18</v>
      </c>
      <c r="D20" s="76">
        <f>D24</f>
        <v>2333.34</v>
      </c>
      <c r="E20" s="76">
        <f>E24</f>
        <v>2333.34</v>
      </c>
      <c r="F20" s="77">
        <f t="shared" si="2"/>
        <v>1</v>
      </c>
      <c r="G20" s="223"/>
      <c r="H20" s="18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>
      <c r="A21" s="186" t="s">
        <v>19</v>
      </c>
      <c r="B21" s="191" t="s">
        <v>69</v>
      </c>
      <c r="C21" s="1" t="s">
        <v>12</v>
      </c>
      <c r="D21" s="78">
        <f>D22+D23+D24</f>
        <v>52018.869999999995</v>
      </c>
      <c r="E21" s="78">
        <f>E22+E23+E24</f>
        <v>35668.069999999992</v>
      </c>
      <c r="F21" s="79">
        <f t="shared" ref="F21:F27" si="3">E21/D21</f>
        <v>0.68567560194983079</v>
      </c>
      <c r="G21" s="163">
        <v>0.88900000000000001</v>
      </c>
      <c r="H21" s="166" t="s">
        <v>842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>
      <c r="A22" s="186"/>
      <c r="B22" s="191"/>
      <c r="C22" s="1" t="s">
        <v>13</v>
      </c>
      <c r="D22" s="78">
        <v>37328.97</v>
      </c>
      <c r="E22" s="78">
        <v>20978.17</v>
      </c>
      <c r="F22" s="79">
        <f t="shared" si="3"/>
        <v>0.56198094938060161</v>
      </c>
      <c r="G22" s="180"/>
      <c r="H22" s="18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>
      <c r="A23" s="186"/>
      <c r="B23" s="191"/>
      <c r="C23" s="1" t="s">
        <v>14</v>
      </c>
      <c r="D23" s="78">
        <v>12356.56</v>
      </c>
      <c r="E23" s="78">
        <v>12356.56</v>
      </c>
      <c r="F23" s="79">
        <f t="shared" si="3"/>
        <v>1</v>
      </c>
      <c r="G23" s="180"/>
      <c r="H23" s="18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51.75" customHeight="1">
      <c r="A24" s="186"/>
      <c r="B24" s="191"/>
      <c r="C24" s="1" t="s">
        <v>18</v>
      </c>
      <c r="D24" s="78">
        <v>2333.34</v>
      </c>
      <c r="E24" s="78">
        <v>2333.34</v>
      </c>
      <c r="F24" s="79">
        <f t="shared" si="3"/>
        <v>1</v>
      </c>
      <c r="G24" s="181"/>
      <c r="H24" s="2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>
      <c r="A25" s="186" t="s">
        <v>20</v>
      </c>
      <c r="B25" s="224" t="s">
        <v>17</v>
      </c>
      <c r="C25" s="1" t="s">
        <v>12</v>
      </c>
      <c r="D25" s="78">
        <f>D27+D26</f>
        <v>1187998.47</v>
      </c>
      <c r="E25" s="78">
        <f>E27+E26</f>
        <v>1182524.02</v>
      </c>
      <c r="F25" s="79">
        <f t="shared" si="3"/>
        <v>0.99539187116966577</v>
      </c>
      <c r="G25" s="163">
        <v>1</v>
      </c>
      <c r="H25" s="16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>
      <c r="A26" s="186"/>
      <c r="B26" s="225"/>
      <c r="C26" s="1" t="s">
        <v>13</v>
      </c>
      <c r="D26" s="78">
        <v>401027.87</v>
      </c>
      <c r="E26" s="78">
        <v>400571.2</v>
      </c>
      <c r="F26" s="79">
        <f t="shared" si="3"/>
        <v>0.99886125121428593</v>
      </c>
      <c r="G26" s="180"/>
      <c r="H26" s="18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>
      <c r="A27" s="186"/>
      <c r="B27" s="225"/>
      <c r="C27" s="1" t="s">
        <v>14</v>
      </c>
      <c r="D27" s="78">
        <v>786970.6</v>
      </c>
      <c r="E27" s="78">
        <v>781952.82</v>
      </c>
      <c r="F27" s="79">
        <f t="shared" si="3"/>
        <v>0.99362392953434342</v>
      </c>
      <c r="G27" s="181"/>
      <c r="H27" s="2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0.25" customHeight="1">
      <c r="A28" s="177" t="s">
        <v>101</v>
      </c>
      <c r="B28" s="158" t="s">
        <v>102</v>
      </c>
      <c r="C28" s="75" t="s">
        <v>12</v>
      </c>
      <c r="D28" s="80">
        <f>D29+D30</f>
        <v>147196.55000000002</v>
      </c>
      <c r="E28" s="80">
        <f>E29+E30</f>
        <v>147196.05000000002</v>
      </c>
      <c r="F28" s="77">
        <f t="shared" ref="F28:F29" si="4">E28/D28</f>
        <v>0.9999966031812566</v>
      </c>
      <c r="G28" s="214"/>
      <c r="H28" s="17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5.75" customHeight="1">
      <c r="A29" s="178"/>
      <c r="B29" s="162"/>
      <c r="C29" s="75" t="s">
        <v>13</v>
      </c>
      <c r="D29" s="76">
        <f>D32+D34+D35</f>
        <v>147179.35</v>
      </c>
      <c r="E29" s="76">
        <f>E32+E34+E35</f>
        <v>147178.85</v>
      </c>
      <c r="F29" s="77">
        <f t="shared" si="4"/>
        <v>0.99999660278429003</v>
      </c>
      <c r="G29" s="215"/>
      <c r="H29" s="17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6.5" customHeight="1">
      <c r="A30" s="157"/>
      <c r="B30" s="160"/>
      <c r="C30" s="75" t="s">
        <v>14</v>
      </c>
      <c r="D30" s="76">
        <f>D33</f>
        <v>17.2</v>
      </c>
      <c r="E30" s="76">
        <f>E33</f>
        <v>17.2</v>
      </c>
      <c r="F30" s="77">
        <f>E30/D30</f>
        <v>1</v>
      </c>
      <c r="G30" s="165"/>
      <c r="H30" s="6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6.5" customHeight="1">
      <c r="A31" s="155" t="s">
        <v>103</v>
      </c>
      <c r="B31" s="161" t="s">
        <v>104</v>
      </c>
      <c r="C31" s="1" t="s">
        <v>12</v>
      </c>
      <c r="D31" s="78">
        <f>D32+D33</f>
        <v>1456.3500000000001</v>
      </c>
      <c r="E31" s="78">
        <f>E32+E33</f>
        <v>1456.3500000000001</v>
      </c>
      <c r="F31" s="79">
        <f>E31/D31</f>
        <v>1</v>
      </c>
      <c r="G31" s="163">
        <v>1</v>
      </c>
      <c r="H31" s="15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6.5" customHeight="1">
      <c r="A32" s="156"/>
      <c r="B32" s="162"/>
      <c r="C32" s="1" t="s">
        <v>13</v>
      </c>
      <c r="D32" s="78">
        <v>1439.15</v>
      </c>
      <c r="E32" s="78">
        <v>1439.15</v>
      </c>
      <c r="F32" s="79">
        <f t="shared" ref="F32:F33" si="5">E32/D32</f>
        <v>1</v>
      </c>
      <c r="G32" s="180"/>
      <c r="H32" s="15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6.5" customHeight="1">
      <c r="A33" s="157"/>
      <c r="B33" s="160"/>
      <c r="C33" s="1" t="s">
        <v>14</v>
      </c>
      <c r="D33" s="78">
        <v>17.2</v>
      </c>
      <c r="E33" s="78">
        <v>17.2</v>
      </c>
      <c r="F33" s="79">
        <f t="shared" si="5"/>
        <v>1</v>
      </c>
      <c r="G33" s="181"/>
      <c r="H33" s="15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3" customHeight="1">
      <c r="A34" s="2" t="s">
        <v>105</v>
      </c>
      <c r="B34" s="81" t="s">
        <v>106</v>
      </c>
      <c r="C34" s="1" t="s">
        <v>13</v>
      </c>
      <c r="D34" s="78">
        <v>1651.7</v>
      </c>
      <c r="E34" s="78">
        <v>1651.7</v>
      </c>
      <c r="F34" s="79">
        <f>E34/D34</f>
        <v>1</v>
      </c>
      <c r="G34" s="79">
        <v>1</v>
      </c>
      <c r="H34" s="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0" customHeight="1">
      <c r="A35" s="2" t="s">
        <v>107</v>
      </c>
      <c r="B35" s="81" t="s">
        <v>108</v>
      </c>
      <c r="C35" s="1" t="s">
        <v>13</v>
      </c>
      <c r="D35" s="78">
        <v>144088.5</v>
      </c>
      <c r="E35" s="78">
        <v>144088</v>
      </c>
      <c r="F35" s="79">
        <f t="shared" ref="F35:F95" si="6">E35/D35</f>
        <v>0.99999652991043697</v>
      </c>
      <c r="G35" s="79">
        <v>1</v>
      </c>
      <c r="H35" s="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5.75" customHeight="1">
      <c r="A36" s="175" t="str">
        <f>'Цел.пок-ли'!A118</f>
        <v>4.</v>
      </c>
      <c r="B36" s="189" t="str">
        <f>'Цел.пок-ли'!B118</f>
        <v>МП «Обеспечение общественного порядка и безопасности населения города»</v>
      </c>
      <c r="C36" s="75" t="s">
        <v>12</v>
      </c>
      <c r="D36" s="80">
        <f>D37</f>
        <v>14220.1</v>
      </c>
      <c r="E36" s="80">
        <f>E37</f>
        <v>14101.3</v>
      </c>
      <c r="F36" s="77">
        <f t="shared" si="6"/>
        <v>0.99164562837110848</v>
      </c>
      <c r="G36" s="173"/>
      <c r="H36" s="17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>
      <c r="A37" s="176"/>
      <c r="B37" s="189"/>
      <c r="C37" s="75" t="s">
        <v>13</v>
      </c>
      <c r="D37" s="76">
        <f>D38+D39+D40+D41</f>
        <v>14220.1</v>
      </c>
      <c r="E37" s="76">
        <f>E38+E39+E40+E41</f>
        <v>14101.3</v>
      </c>
      <c r="F37" s="77">
        <f t="shared" si="6"/>
        <v>0.99164562837110848</v>
      </c>
      <c r="G37" s="179"/>
      <c r="H37" s="18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46.5" customHeight="1">
      <c r="A38" s="63" t="s">
        <v>194</v>
      </c>
      <c r="B38" s="81" t="str">
        <f>'Цел.пок-ли'!B125</f>
        <v xml:space="preserve">Подпрограмма «Профилактика безнадзорности и правонарушений несовершеннолетних» на 2014-2016 годы </v>
      </c>
      <c r="C38" s="1" t="s">
        <v>13</v>
      </c>
      <c r="D38" s="78">
        <v>0</v>
      </c>
      <c r="E38" s="78">
        <v>0</v>
      </c>
      <c r="F38" s="79" t="s">
        <v>531</v>
      </c>
      <c r="G38" s="79">
        <v>0.9375</v>
      </c>
      <c r="H38" s="4" t="s">
        <v>821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45" customHeight="1">
      <c r="A39" s="63" t="s">
        <v>519</v>
      </c>
      <c r="B39" s="81" t="str">
        <f>'Цел.пок-ли'!B145</f>
        <v>Подпрограмма «Профилактика наркомании, алкоголизма и употребления табака в молодежной среде города Апатиты»</v>
      </c>
      <c r="C39" s="1" t="s">
        <v>13</v>
      </c>
      <c r="D39" s="78">
        <v>0</v>
      </c>
      <c r="E39" s="78">
        <v>0</v>
      </c>
      <c r="F39" s="79" t="s">
        <v>531</v>
      </c>
      <c r="G39" s="79">
        <v>1</v>
      </c>
      <c r="H39" s="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45" customHeight="1">
      <c r="A40" s="63" t="s">
        <v>205</v>
      </c>
      <c r="B40" s="81" t="str">
        <f>'Цел.пок-ли'!B156</f>
        <v>Подпрограмма «Обеспечение безопасности и защиты населения в области гражданской обороны и чрезвычайных ситуаций»</v>
      </c>
      <c r="C40" s="1" t="s">
        <v>13</v>
      </c>
      <c r="D40" s="78">
        <v>2090</v>
      </c>
      <c r="E40" s="78">
        <v>2000</v>
      </c>
      <c r="F40" s="79">
        <f>E40/D40</f>
        <v>0.9569377990430622</v>
      </c>
      <c r="G40" s="79">
        <v>1</v>
      </c>
      <c r="H40" s="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60.75" customHeight="1">
      <c r="A41" s="2" t="s">
        <v>625</v>
      </c>
      <c r="B41" s="81" t="s">
        <v>626</v>
      </c>
      <c r="C41" s="1" t="s">
        <v>13</v>
      </c>
      <c r="D41" s="78">
        <v>12130.1</v>
      </c>
      <c r="E41" s="78">
        <v>12101.3</v>
      </c>
      <c r="F41" s="79">
        <f>E41/D41</f>
        <v>0.9976257409254663</v>
      </c>
      <c r="G41" s="79">
        <v>1</v>
      </c>
      <c r="H41" s="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45" customHeight="1">
      <c r="A42" s="2" t="s">
        <v>632</v>
      </c>
      <c r="B42" s="81" t="s">
        <v>634</v>
      </c>
      <c r="C42" s="1" t="s">
        <v>531</v>
      </c>
      <c r="D42" s="78" t="s">
        <v>556</v>
      </c>
      <c r="E42" s="78" t="s">
        <v>556</v>
      </c>
      <c r="F42" s="79" t="s">
        <v>531</v>
      </c>
      <c r="G42" s="79">
        <v>1</v>
      </c>
      <c r="H42" s="4" t="s">
        <v>706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6.5" customHeight="1">
      <c r="A43" s="192" t="s">
        <v>148</v>
      </c>
      <c r="B43" s="189" t="str">
        <f>'Цел.пок-ли'!B189</f>
        <v>МП «Охрана окружающей среды»</v>
      </c>
      <c r="C43" s="72" t="s">
        <v>12</v>
      </c>
      <c r="D43" s="73">
        <f>D44</f>
        <v>1474.461</v>
      </c>
      <c r="E43" s="73">
        <f>E44</f>
        <v>1474.461</v>
      </c>
      <c r="F43" s="74">
        <f t="shared" si="6"/>
        <v>1</v>
      </c>
      <c r="G43" s="173"/>
      <c r="H43" s="17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6.5" customHeight="1">
      <c r="A44" s="192"/>
      <c r="B44" s="189"/>
      <c r="C44" s="75" t="s">
        <v>13</v>
      </c>
      <c r="D44" s="76">
        <f>D45</f>
        <v>1474.461</v>
      </c>
      <c r="E44" s="76">
        <f>E45</f>
        <v>1474.461</v>
      </c>
      <c r="F44" s="77">
        <f t="shared" si="6"/>
        <v>1</v>
      </c>
      <c r="G44" s="179"/>
      <c r="H44" s="18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0" customHeight="1">
      <c r="A45" s="2" t="s">
        <v>225</v>
      </c>
      <c r="B45" s="3" t="str">
        <f>'Цел.пок-ли'!B193</f>
        <v>Подпрограмма "Обеспечение экологической безопасности"</v>
      </c>
      <c r="C45" s="1" t="s">
        <v>13</v>
      </c>
      <c r="D45" s="78">
        <v>1474.461</v>
      </c>
      <c r="E45" s="78">
        <v>1474.461</v>
      </c>
      <c r="F45" s="79">
        <f t="shared" si="6"/>
        <v>1</v>
      </c>
      <c r="G45" s="79">
        <v>0.74</v>
      </c>
      <c r="H45" s="4" t="s">
        <v>843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>
      <c r="A46" s="193" t="s">
        <v>151</v>
      </c>
      <c r="B46" s="158" t="str">
        <f>'Цел.пок-ли'!B212</f>
        <v xml:space="preserve">МП «Обеспечение доступным и комфортным жильем и коммунальными услугами населения города» </v>
      </c>
      <c r="C46" s="75" t="s">
        <v>12</v>
      </c>
      <c r="D46" s="76">
        <f>D47+D48</f>
        <v>4697.6000000000004</v>
      </c>
      <c r="E46" s="76">
        <f>E47+E48</f>
        <v>2144</v>
      </c>
      <c r="F46" s="77">
        <f t="shared" si="6"/>
        <v>0.45640326975476836</v>
      </c>
      <c r="G46" s="173"/>
      <c r="H46" s="17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>
      <c r="A47" s="194"/>
      <c r="B47" s="159"/>
      <c r="C47" s="75" t="s">
        <v>13</v>
      </c>
      <c r="D47" s="76">
        <f>D51+D54</f>
        <v>516.5</v>
      </c>
      <c r="E47" s="76">
        <f>E51+E54</f>
        <v>394.9</v>
      </c>
      <c r="F47" s="77">
        <f t="shared" si="6"/>
        <v>0.76456921587608906</v>
      </c>
      <c r="G47" s="174"/>
      <c r="H47" s="17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>
      <c r="A48" s="194"/>
      <c r="B48" s="159"/>
      <c r="C48" s="75" t="s">
        <v>14</v>
      </c>
      <c r="D48" s="76">
        <f>D52+D55</f>
        <v>4181.1000000000004</v>
      </c>
      <c r="E48" s="76">
        <f>E52+E55</f>
        <v>1749.1</v>
      </c>
      <c r="F48" s="77">
        <f t="shared" si="6"/>
        <v>0.41833488794814755</v>
      </c>
      <c r="G48" s="179"/>
      <c r="H48" s="18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>
      <c r="A49" s="82"/>
      <c r="B49" s="160"/>
      <c r="C49" s="75" t="s">
        <v>18</v>
      </c>
      <c r="D49" s="76" t="str">
        <f>D56</f>
        <v xml:space="preserve"> -</v>
      </c>
      <c r="E49" s="76" t="str">
        <f>E56</f>
        <v xml:space="preserve"> -</v>
      </c>
      <c r="F49" s="77" t="s">
        <v>531</v>
      </c>
      <c r="G49" s="64"/>
      <c r="H49" s="6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42.75" customHeight="1">
      <c r="A50" s="186" t="s">
        <v>238</v>
      </c>
      <c r="B50" s="191" t="str">
        <f>'Цел.пок-ли'!B215</f>
        <v>Подпрограмма «Поддержка и стимулирование жилищного строительства в городе Апатиты»</v>
      </c>
      <c r="C50" s="1" t="s">
        <v>12</v>
      </c>
      <c r="D50" s="78">
        <f>D51+D52</f>
        <v>4035.5</v>
      </c>
      <c r="E50" s="78">
        <f>E51+E52</f>
        <v>1481.8999999999999</v>
      </c>
      <c r="F50" s="79">
        <f t="shared" si="6"/>
        <v>0.36721595836947091</v>
      </c>
      <c r="G50" s="163">
        <v>0.25</v>
      </c>
      <c r="H50" s="166" t="s">
        <v>811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48.75" customHeight="1">
      <c r="A51" s="186"/>
      <c r="B51" s="191"/>
      <c r="C51" s="1" t="s">
        <v>13</v>
      </c>
      <c r="D51" s="78">
        <v>299.39999999999998</v>
      </c>
      <c r="E51" s="78">
        <v>177.8</v>
      </c>
      <c r="F51" s="79">
        <f t="shared" si="6"/>
        <v>0.59385437541750175</v>
      </c>
      <c r="G51" s="180"/>
      <c r="H51" s="18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40.5" customHeight="1">
      <c r="A52" s="186"/>
      <c r="B52" s="191"/>
      <c r="C52" s="1" t="s">
        <v>14</v>
      </c>
      <c r="D52" s="78">
        <v>3736.1</v>
      </c>
      <c r="E52" s="78">
        <v>1304.0999999999999</v>
      </c>
      <c r="F52" s="79">
        <f t="shared" si="6"/>
        <v>0.34905382618238268</v>
      </c>
      <c r="G52" s="181"/>
      <c r="H52" s="21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" customHeight="1">
      <c r="A53" s="155" t="s">
        <v>250</v>
      </c>
      <c r="B53" s="161" t="str">
        <f>'Цел.пок-ли'!B225</f>
        <v>Подпрограмма «Обеспечение жильем молодых семей города Апатиты»</v>
      </c>
      <c r="C53" s="1" t="s">
        <v>12</v>
      </c>
      <c r="D53" s="78">
        <f>D54+D55</f>
        <v>662.1</v>
      </c>
      <c r="E53" s="78">
        <f>E54+E55</f>
        <v>662.1</v>
      </c>
      <c r="F53" s="79">
        <f>E53/D53</f>
        <v>1</v>
      </c>
      <c r="G53" s="163">
        <v>1</v>
      </c>
      <c r="H53" s="16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6.5" customHeight="1">
      <c r="A54" s="156"/>
      <c r="B54" s="162"/>
      <c r="C54" s="1" t="s">
        <v>13</v>
      </c>
      <c r="D54" s="78">
        <v>217.1</v>
      </c>
      <c r="E54" s="78">
        <v>217.1</v>
      </c>
      <c r="F54" s="79">
        <f t="shared" si="6"/>
        <v>1</v>
      </c>
      <c r="G54" s="164"/>
      <c r="H54" s="16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.75" customHeight="1">
      <c r="A55" s="156"/>
      <c r="B55" s="162"/>
      <c r="C55" s="1" t="s">
        <v>14</v>
      </c>
      <c r="D55" s="78">
        <v>445</v>
      </c>
      <c r="E55" s="78">
        <v>445</v>
      </c>
      <c r="F55" s="79">
        <f t="shared" si="6"/>
        <v>1</v>
      </c>
      <c r="G55" s="164"/>
      <c r="H55" s="16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7.25" customHeight="1">
      <c r="A56" s="157"/>
      <c r="B56" s="160"/>
      <c r="C56" s="1" t="s">
        <v>18</v>
      </c>
      <c r="D56" s="78" t="s">
        <v>531</v>
      </c>
      <c r="E56" s="78" t="s">
        <v>531</v>
      </c>
      <c r="F56" s="79" t="s">
        <v>531</v>
      </c>
      <c r="G56" s="165"/>
      <c r="H56" s="16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>
      <c r="A57" s="190" t="s">
        <v>152</v>
      </c>
      <c r="B57" s="189" t="str">
        <f>'Цел.пок-ли'!B233</f>
        <v>МП «Развитие транспортной системы»</v>
      </c>
      <c r="C57" s="75" t="s">
        <v>12</v>
      </c>
      <c r="D57" s="76">
        <f>D58+D59</f>
        <v>384124.6</v>
      </c>
      <c r="E57" s="76">
        <f>E58+E59</f>
        <v>377552.2</v>
      </c>
      <c r="F57" s="77">
        <f t="shared" si="6"/>
        <v>0.98288992686227339</v>
      </c>
      <c r="G57" s="173"/>
      <c r="H57" s="17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>
      <c r="A58" s="190"/>
      <c r="B58" s="189"/>
      <c r="C58" s="75" t="s">
        <v>13</v>
      </c>
      <c r="D58" s="76">
        <f>D61+D64+D67</f>
        <v>351549.6</v>
      </c>
      <c r="E58" s="76">
        <f>E61+E64+E67</f>
        <v>345612.3</v>
      </c>
      <c r="F58" s="77">
        <f t="shared" si="6"/>
        <v>0.98311106028850559</v>
      </c>
      <c r="G58" s="174"/>
      <c r="H58" s="17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>
      <c r="A59" s="190"/>
      <c r="B59" s="189"/>
      <c r="C59" s="75" t="s">
        <v>14</v>
      </c>
      <c r="D59" s="76">
        <f>D62+D65</f>
        <v>32575</v>
      </c>
      <c r="E59" s="76">
        <f>E62+E65</f>
        <v>31939.9</v>
      </c>
      <c r="F59" s="77">
        <f t="shared" si="6"/>
        <v>0.98050345356868773</v>
      </c>
      <c r="G59" s="179"/>
      <c r="H59" s="182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>
      <c r="A60" s="186" t="s">
        <v>267</v>
      </c>
      <c r="B60" s="191" t="str">
        <f>'Цел.пок-ли'!B239</f>
        <v>Подпрограмма «Развитие дорожного хозяйства»</v>
      </c>
      <c r="C60" s="1" t="s">
        <v>12</v>
      </c>
      <c r="D60" s="78">
        <f>D61+D62</f>
        <v>367218.3</v>
      </c>
      <c r="E60" s="78">
        <f>E61+E62</f>
        <v>361854</v>
      </c>
      <c r="F60" s="79">
        <f t="shared" ref="F60:F62" si="7">E60/D60</f>
        <v>0.98539206787897016</v>
      </c>
      <c r="G60" s="163">
        <v>1</v>
      </c>
      <c r="H60" s="16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6.5" customHeight="1">
      <c r="A61" s="186"/>
      <c r="B61" s="191"/>
      <c r="C61" s="1" t="s">
        <v>13</v>
      </c>
      <c r="D61" s="78">
        <v>337218.3</v>
      </c>
      <c r="E61" s="78">
        <v>331991.59999999998</v>
      </c>
      <c r="F61" s="79">
        <f t="shared" si="7"/>
        <v>0.98450054460270986</v>
      </c>
      <c r="G61" s="180"/>
      <c r="H61" s="18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>
      <c r="A62" s="186"/>
      <c r="B62" s="191"/>
      <c r="C62" s="1" t="s">
        <v>14</v>
      </c>
      <c r="D62" s="78">
        <v>30000</v>
      </c>
      <c r="E62" s="78">
        <v>29862.400000000001</v>
      </c>
      <c r="F62" s="79">
        <f t="shared" si="7"/>
        <v>0.99541333333333337</v>
      </c>
      <c r="G62" s="181"/>
      <c r="H62" s="157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>
      <c r="A63" s="186" t="s">
        <v>275</v>
      </c>
      <c r="B63" s="191" t="str">
        <f>'Цел.пок-ли'!B249</f>
        <v xml:space="preserve">Подпрограмма «Транспортное обслуживание населения» </v>
      </c>
      <c r="C63" s="1" t="s">
        <v>12</v>
      </c>
      <c r="D63" s="78">
        <f>D64+D65</f>
        <v>11851.7</v>
      </c>
      <c r="E63" s="78">
        <f>E64+E65</f>
        <v>11354.2</v>
      </c>
      <c r="F63" s="83">
        <f t="shared" si="6"/>
        <v>0.95802289966840204</v>
      </c>
      <c r="G63" s="163">
        <v>1</v>
      </c>
      <c r="H63" s="15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>
      <c r="A64" s="186"/>
      <c r="B64" s="191"/>
      <c r="C64" s="1" t="s">
        <v>13</v>
      </c>
      <c r="D64" s="78">
        <v>9276.7000000000007</v>
      </c>
      <c r="E64" s="78">
        <v>9276.7000000000007</v>
      </c>
      <c r="F64" s="83">
        <f t="shared" si="6"/>
        <v>1</v>
      </c>
      <c r="G64" s="180"/>
      <c r="H64" s="15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>
      <c r="A65" s="186"/>
      <c r="B65" s="191"/>
      <c r="C65" s="1" t="s">
        <v>14</v>
      </c>
      <c r="D65" s="78">
        <v>2575</v>
      </c>
      <c r="E65" s="78">
        <v>2077.5</v>
      </c>
      <c r="F65" s="79">
        <f t="shared" si="6"/>
        <v>0.80679611650485439</v>
      </c>
      <c r="G65" s="181"/>
      <c r="H65" s="15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24.75" customHeight="1">
      <c r="A66" s="155" t="s">
        <v>284</v>
      </c>
      <c r="B66" s="161" t="str">
        <f>'Цел.пок-ли'!B256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66" s="1" t="s">
        <v>12</v>
      </c>
      <c r="D66" s="78">
        <f>D67+D68</f>
        <v>5141.8</v>
      </c>
      <c r="E66" s="78">
        <f>E67+E68</f>
        <v>4431.2</v>
      </c>
      <c r="F66" s="79">
        <f>E66/D66</f>
        <v>0.86179936987047334</v>
      </c>
      <c r="G66" s="163">
        <v>0.93300000000000005</v>
      </c>
      <c r="H66" s="15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" customHeight="1">
      <c r="A67" s="156"/>
      <c r="B67" s="162"/>
      <c r="C67" s="1" t="s">
        <v>13</v>
      </c>
      <c r="D67" s="78">
        <v>5054.6000000000004</v>
      </c>
      <c r="E67" s="78">
        <v>4344</v>
      </c>
      <c r="F67" s="79">
        <f t="shared" ref="F67" si="8">E67/D67</f>
        <v>0.8594151861670557</v>
      </c>
      <c r="G67" s="164"/>
      <c r="H67" s="15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9.5" customHeight="1">
      <c r="A68" s="157"/>
      <c r="B68" s="160"/>
      <c r="C68" s="1" t="s">
        <v>14</v>
      </c>
      <c r="D68" s="78">
        <v>87.2</v>
      </c>
      <c r="E68" s="78">
        <v>87.2</v>
      </c>
      <c r="F68" s="79">
        <f>E68/D68</f>
        <v>1</v>
      </c>
      <c r="G68" s="165"/>
      <c r="H68" s="15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" customHeight="1">
      <c r="A69" s="177" t="s">
        <v>153</v>
      </c>
      <c r="B69" s="158" t="str">
        <f>'Цел.пок-ли'!B266</f>
        <v xml:space="preserve">МП «Обеспечение комфортной среды проживания населения города» </v>
      </c>
      <c r="C69" s="75" t="s">
        <v>12</v>
      </c>
      <c r="D69" s="76">
        <f>D70+D71</f>
        <v>40667</v>
      </c>
      <c r="E69" s="76">
        <f>E70+E71</f>
        <v>39336.6</v>
      </c>
      <c r="F69" s="77">
        <f>E69/D69</f>
        <v>0.96728551405316343</v>
      </c>
      <c r="G69" s="173"/>
      <c r="H69" s="17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" customHeight="1">
      <c r="A70" s="178"/>
      <c r="B70" s="159"/>
      <c r="C70" s="75" t="s">
        <v>13</v>
      </c>
      <c r="D70" s="76">
        <f>D72+D73+D75</f>
        <v>39921.5</v>
      </c>
      <c r="E70" s="76">
        <f>E72+E73+E75</f>
        <v>38594.1</v>
      </c>
      <c r="F70" s="77">
        <f>E70/D70</f>
        <v>0.9667497463772653</v>
      </c>
      <c r="G70" s="174"/>
      <c r="H70" s="17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" customHeight="1">
      <c r="A71" s="157"/>
      <c r="B71" s="160"/>
      <c r="C71" s="75" t="s">
        <v>14</v>
      </c>
      <c r="D71" s="76">
        <f>D76</f>
        <v>745.5</v>
      </c>
      <c r="E71" s="76">
        <f>E76</f>
        <v>742.5</v>
      </c>
      <c r="F71" s="77">
        <f>E71/D71</f>
        <v>0.99597585513078468</v>
      </c>
      <c r="G71" s="168"/>
      <c r="H71" s="15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6.75" customHeight="1">
      <c r="A72" s="84" t="s">
        <v>299</v>
      </c>
      <c r="B72" s="85" t="str">
        <f>'Цел.пок-ли'!B274</f>
        <v>Подпрограмма "Организация сферы ритуальных услуг"</v>
      </c>
      <c r="C72" s="1" t="s">
        <v>13</v>
      </c>
      <c r="D72" s="78">
        <v>8753.1</v>
      </c>
      <c r="E72" s="78">
        <v>8526</v>
      </c>
      <c r="F72" s="79">
        <f t="shared" ref="F72" si="9">E72/D72</f>
        <v>0.97405490626178148</v>
      </c>
      <c r="G72" s="79">
        <v>0.81799999999999995</v>
      </c>
      <c r="H72" s="86" t="s">
        <v>840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1.5" customHeight="1">
      <c r="A73" s="1" t="s">
        <v>310</v>
      </c>
      <c r="B73" s="87" t="str">
        <f>'Цел.пок-ли'!B285</f>
        <v>Подпрограмма «Наружное уличное освещение и содержание сетей энергоснабжения»</v>
      </c>
      <c r="C73" s="1" t="s">
        <v>13</v>
      </c>
      <c r="D73" s="78">
        <v>24271.7</v>
      </c>
      <c r="E73" s="78">
        <v>23296.1</v>
      </c>
      <c r="F73" s="79">
        <f>E73/D73</f>
        <v>0.95980504043804094</v>
      </c>
      <c r="G73" s="88">
        <v>1</v>
      </c>
      <c r="H73" s="8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9.5" customHeight="1">
      <c r="A74" s="169" t="s">
        <v>320</v>
      </c>
      <c r="B74" s="170" t="str">
        <f>'Цел.пок-ли'!B295</f>
        <v xml:space="preserve">Подпрограмма «Развитие системы комплексного благоустройства» </v>
      </c>
      <c r="C74" s="1" t="s">
        <v>12</v>
      </c>
      <c r="D74" s="78">
        <f>D75+D76</f>
        <v>7642.2</v>
      </c>
      <c r="E74" s="78">
        <f>E75+E76</f>
        <v>7514.5</v>
      </c>
      <c r="F74" s="79">
        <f>E74/D74</f>
        <v>0.98329015205045667</v>
      </c>
      <c r="G74" s="163">
        <v>0.66700000000000004</v>
      </c>
      <c r="H74" s="184" t="s">
        <v>815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.75" customHeight="1">
      <c r="A75" s="164"/>
      <c r="B75" s="171"/>
      <c r="C75" s="1" t="s">
        <v>13</v>
      </c>
      <c r="D75" s="78">
        <v>6896.7</v>
      </c>
      <c r="E75" s="78">
        <v>6772</v>
      </c>
      <c r="F75" s="79">
        <f>E75/D75</f>
        <v>0.98191888874389199</v>
      </c>
      <c r="G75" s="164"/>
      <c r="H75" s="18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6.5" customHeight="1">
      <c r="A76" s="165"/>
      <c r="B76" s="172"/>
      <c r="C76" s="1" t="s">
        <v>14</v>
      </c>
      <c r="D76" s="78">
        <v>745.5</v>
      </c>
      <c r="E76" s="78">
        <v>742.5</v>
      </c>
      <c r="F76" s="79">
        <f>E76/D76</f>
        <v>0.99597585513078468</v>
      </c>
      <c r="G76" s="165"/>
      <c r="H76" s="16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4.25" customHeight="1">
      <c r="A77" s="190" t="s">
        <v>156</v>
      </c>
      <c r="B77" s="189" t="str">
        <f>'Цел.пок-ли'!B304</f>
        <v xml:space="preserve">МП «Энергоэффективность и развитие энергетики»  </v>
      </c>
      <c r="C77" s="75" t="s">
        <v>12</v>
      </c>
      <c r="D77" s="76">
        <f>D79</f>
        <v>2099.6</v>
      </c>
      <c r="E77" s="76">
        <f>E79</f>
        <v>1586</v>
      </c>
      <c r="F77" s="77">
        <f t="shared" si="6"/>
        <v>0.75538197751952751</v>
      </c>
      <c r="G77" s="173"/>
      <c r="H77" s="17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>
      <c r="A78" s="190"/>
      <c r="B78" s="189"/>
      <c r="C78" s="75" t="s">
        <v>13</v>
      </c>
      <c r="D78" s="76">
        <f>D79</f>
        <v>2099.6</v>
      </c>
      <c r="E78" s="76">
        <f>E79</f>
        <v>1586</v>
      </c>
      <c r="F78" s="77">
        <f t="shared" si="6"/>
        <v>0.75538197751952751</v>
      </c>
      <c r="G78" s="179"/>
      <c r="H78" s="182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28.5" customHeight="1">
      <c r="A79" s="63" t="s">
        <v>332</v>
      </c>
      <c r="B79" s="89" t="str">
        <f>'Цел.пок-ли'!B307</f>
        <v>Подпрограмма  «Энергосбережение и повышение энергетической эффективности»</v>
      </c>
      <c r="C79" s="1" t="s">
        <v>13</v>
      </c>
      <c r="D79" s="78">
        <v>2099.6</v>
      </c>
      <c r="E79" s="90">
        <v>1586</v>
      </c>
      <c r="F79" s="79">
        <f t="shared" ref="F79" si="10">E79/D79</f>
        <v>0.75538197751952751</v>
      </c>
      <c r="G79" s="88">
        <v>0.75</v>
      </c>
      <c r="H79" s="70" t="s">
        <v>844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>
      <c r="A80" s="190" t="s">
        <v>158</v>
      </c>
      <c r="B80" s="189" t="str">
        <f>'Цел.пок-ли'!B324</f>
        <v xml:space="preserve">МП «Создание условий для развития жилищно-коммунального хозяйства» </v>
      </c>
      <c r="C80" s="75" t="s">
        <v>12</v>
      </c>
      <c r="D80" s="76">
        <f>D81</f>
        <v>26.5</v>
      </c>
      <c r="E80" s="76">
        <f>E81</f>
        <v>0</v>
      </c>
      <c r="F80" s="77">
        <f t="shared" si="6"/>
        <v>0</v>
      </c>
      <c r="G80" s="173"/>
      <c r="H80" s="17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>
      <c r="A81" s="190"/>
      <c r="B81" s="189"/>
      <c r="C81" s="75" t="s">
        <v>13</v>
      </c>
      <c r="D81" s="76">
        <f>D82</f>
        <v>26.5</v>
      </c>
      <c r="E81" s="76">
        <f>E82</f>
        <v>0</v>
      </c>
      <c r="F81" s="77">
        <f t="shared" si="6"/>
        <v>0</v>
      </c>
      <c r="G81" s="179"/>
      <c r="H81" s="182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6">
      <c r="A82" s="91" t="s">
        <v>353</v>
      </c>
      <c r="B82" s="3" t="str">
        <f>'Цел.пок-ли'!B329</f>
        <v>Подпрограмма "Поддержка развития товариществ собственников жилья"</v>
      </c>
      <c r="C82" s="1" t="s">
        <v>13</v>
      </c>
      <c r="D82" s="78">
        <v>26.5</v>
      </c>
      <c r="E82" s="78">
        <v>0</v>
      </c>
      <c r="F82" s="79">
        <f t="shared" ref="F82" si="11">E82/D82</f>
        <v>0</v>
      </c>
      <c r="G82" s="79">
        <v>0.75</v>
      </c>
      <c r="H82" s="69" t="s">
        <v>829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0.75" customHeight="1">
      <c r="A83" s="2" t="s">
        <v>362</v>
      </c>
      <c r="B83" s="81" t="str">
        <f>'Цел.пок-ли'!B340</f>
        <v>Подпрограмма "Подготовка объектов и систем жизнеобеспечения к работе в отопительный период"</v>
      </c>
      <c r="C83" s="1" t="s">
        <v>13</v>
      </c>
      <c r="D83" s="78" t="s">
        <v>531</v>
      </c>
      <c r="E83" s="78" t="s">
        <v>531</v>
      </c>
      <c r="F83" s="79" t="s">
        <v>531</v>
      </c>
      <c r="G83" s="79" t="s">
        <v>556</v>
      </c>
      <c r="H83" s="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>
      <c r="A84" s="177" t="s">
        <v>160</v>
      </c>
      <c r="B84" s="158" t="s">
        <v>680</v>
      </c>
      <c r="C84" s="75" t="s">
        <v>12</v>
      </c>
      <c r="D84" s="76">
        <f>D85+D86</f>
        <v>11530.5</v>
      </c>
      <c r="E84" s="76">
        <f>E85+E86</f>
        <v>10682.8</v>
      </c>
      <c r="F84" s="77">
        <f>E84/D84</f>
        <v>0.92648193920471789</v>
      </c>
      <c r="G84" s="173"/>
      <c r="H84" s="17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>
      <c r="A85" s="178"/>
      <c r="B85" s="159"/>
      <c r="C85" s="75" t="s">
        <v>13</v>
      </c>
      <c r="D85" s="76">
        <f>D87</f>
        <v>6771.3</v>
      </c>
      <c r="E85" s="76">
        <f>E87</f>
        <v>6469.2</v>
      </c>
      <c r="F85" s="77">
        <f>E85/D85</f>
        <v>0.95538522883345878</v>
      </c>
      <c r="G85" s="174"/>
      <c r="H85" s="17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>
      <c r="A86" s="157"/>
      <c r="B86" s="160"/>
      <c r="C86" s="75" t="s">
        <v>14</v>
      </c>
      <c r="D86" s="76">
        <f>D88</f>
        <v>4759.2</v>
      </c>
      <c r="E86" s="76">
        <f>E88</f>
        <v>4213.6000000000004</v>
      </c>
      <c r="F86" s="77">
        <f>E86/D86</f>
        <v>0.88535888384602468</v>
      </c>
      <c r="G86" s="168"/>
      <c r="H86" s="15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2.25" customHeight="1">
      <c r="A87" s="169" t="s">
        <v>383</v>
      </c>
      <c r="B87" s="170" t="s">
        <v>699</v>
      </c>
      <c r="C87" s="1" t="s">
        <v>13</v>
      </c>
      <c r="D87" s="78">
        <v>6771.3</v>
      </c>
      <c r="E87" s="78">
        <v>6469.2</v>
      </c>
      <c r="F87" s="79">
        <f>E87/D87</f>
        <v>0.95538522883345878</v>
      </c>
      <c r="G87" s="88">
        <v>0.6</v>
      </c>
      <c r="H87" s="184" t="s">
        <v>848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21" customHeight="1">
      <c r="A88" s="165"/>
      <c r="B88" s="172"/>
      <c r="C88" s="1" t="s">
        <v>14</v>
      </c>
      <c r="D88" s="78">
        <v>4759.2</v>
      </c>
      <c r="E88" s="78">
        <v>4213.6000000000004</v>
      </c>
      <c r="F88" s="79">
        <f>E88/D88</f>
        <v>0.88535888384602468</v>
      </c>
      <c r="G88" s="92"/>
      <c r="H88" s="16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" customHeight="1">
      <c r="A89" s="190" t="s">
        <v>162</v>
      </c>
      <c r="B89" s="189" t="str">
        <f>'Цел.пок-ли'!B356</f>
        <v xml:space="preserve">МП «Развитие экономического потенциала»  </v>
      </c>
      <c r="C89" s="75" t="s">
        <v>12</v>
      </c>
      <c r="D89" s="76">
        <f>D90+D91</f>
        <v>1947.6499999999999</v>
      </c>
      <c r="E89" s="76">
        <f>E90+E91</f>
        <v>1943.1499999999999</v>
      </c>
      <c r="F89" s="77">
        <f t="shared" si="6"/>
        <v>0.99768952327163507</v>
      </c>
      <c r="G89" s="173"/>
      <c r="H89" s="17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>
      <c r="A90" s="190"/>
      <c r="B90" s="189"/>
      <c r="C90" s="75" t="s">
        <v>13</v>
      </c>
      <c r="D90" s="76">
        <f>D94+D97+D98+D99</f>
        <v>453.8</v>
      </c>
      <c r="E90" s="76">
        <f>E94+E97+E98+E99</f>
        <v>449.3</v>
      </c>
      <c r="F90" s="77">
        <f t="shared" si="6"/>
        <v>0.99008373732921995</v>
      </c>
      <c r="G90" s="174"/>
      <c r="H90" s="17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>
      <c r="A91" s="190"/>
      <c r="B91" s="189"/>
      <c r="C91" s="75" t="s">
        <v>14</v>
      </c>
      <c r="D91" s="76">
        <f>D95</f>
        <v>1493.85</v>
      </c>
      <c r="E91" s="76">
        <f>E95</f>
        <v>1493.85</v>
      </c>
      <c r="F91" s="77">
        <f t="shared" si="6"/>
        <v>1</v>
      </c>
      <c r="G91" s="174"/>
      <c r="H91" s="17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>
      <c r="A92" s="190"/>
      <c r="B92" s="189"/>
      <c r="C92" s="75" t="s">
        <v>18</v>
      </c>
      <c r="D92" s="76" t="str">
        <f>D96</f>
        <v xml:space="preserve"> -</v>
      </c>
      <c r="E92" s="76" t="str">
        <f>E96</f>
        <v xml:space="preserve"> - </v>
      </c>
      <c r="F92" s="77" t="s">
        <v>531</v>
      </c>
      <c r="G92" s="179"/>
      <c r="H92" s="182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42.75" customHeight="1">
      <c r="A93" s="155" t="s">
        <v>416</v>
      </c>
      <c r="B93" s="161" t="str">
        <f>'Цел.пок-ли'!B360</f>
        <v>Подпрограмма «Поддержка малого и среднего предпринимательства»</v>
      </c>
      <c r="C93" s="93" t="s">
        <v>12</v>
      </c>
      <c r="D93" s="90">
        <f>D94+D95</f>
        <v>1706.35</v>
      </c>
      <c r="E93" s="90">
        <f>E94+E95</f>
        <v>1701.85</v>
      </c>
      <c r="F93" s="83">
        <f t="shared" si="6"/>
        <v>0.99736279192428279</v>
      </c>
      <c r="G93" s="207">
        <v>0.85199999999999998</v>
      </c>
      <c r="H93" s="212" t="s">
        <v>793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>
      <c r="A94" s="156"/>
      <c r="B94" s="162"/>
      <c r="C94" s="1" t="s">
        <v>13</v>
      </c>
      <c r="D94" s="90">
        <v>212.5</v>
      </c>
      <c r="E94" s="90">
        <v>208</v>
      </c>
      <c r="F94" s="83">
        <f t="shared" si="6"/>
        <v>0.97882352941176476</v>
      </c>
      <c r="G94" s="208"/>
      <c r="H94" s="16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>
      <c r="A95" s="156"/>
      <c r="B95" s="162"/>
      <c r="C95" s="1" t="s">
        <v>14</v>
      </c>
      <c r="D95" s="90">
        <v>1493.85</v>
      </c>
      <c r="E95" s="90">
        <v>1493.85</v>
      </c>
      <c r="F95" s="83">
        <f t="shared" si="6"/>
        <v>1</v>
      </c>
      <c r="G95" s="208"/>
      <c r="H95" s="16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>
      <c r="A96" s="156"/>
      <c r="B96" s="162"/>
      <c r="C96" s="1" t="s">
        <v>18</v>
      </c>
      <c r="D96" s="90" t="s">
        <v>531</v>
      </c>
      <c r="E96" s="90" t="s">
        <v>556</v>
      </c>
      <c r="F96" s="83" t="s">
        <v>531</v>
      </c>
      <c r="G96" s="209"/>
      <c r="H96" s="16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0">
      <c r="A97" s="2" t="s">
        <v>431</v>
      </c>
      <c r="B97" s="3" t="str">
        <f>'Цел.пок-ли'!B373</f>
        <v>Подпрограмма «Формирование благоприятной инвестиционной среды»</v>
      </c>
      <c r="C97" s="1" t="s">
        <v>13</v>
      </c>
      <c r="D97" s="78">
        <v>0</v>
      </c>
      <c r="E97" s="78">
        <v>0</v>
      </c>
      <c r="F97" s="79" t="s">
        <v>536</v>
      </c>
      <c r="G97" s="79">
        <v>0.89</v>
      </c>
      <c r="H97" s="184" t="s">
        <v>792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20.25" customHeight="1">
      <c r="A98" s="2" t="s">
        <v>440</v>
      </c>
      <c r="B98" s="3" t="str">
        <f>'Цел.пок-ли'!B382</f>
        <v>Подпрограмма «Развитие туризма»</v>
      </c>
      <c r="C98" s="1" t="s">
        <v>13</v>
      </c>
      <c r="D98" s="78">
        <v>0</v>
      </c>
      <c r="E98" s="78">
        <v>0</v>
      </c>
      <c r="F98" s="79" t="s">
        <v>536</v>
      </c>
      <c r="G98" s="79">
        <v>0.89</v>
      </c>
      <c r="H98" s="16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46.5" customHeight="1">
      <c r="A99" s="2" t="s">
        <v>641</v>
      </c>
      <c r="B99" s="3" t="str">
        <f>'Цел.пок-ли'!B393</f>
        <v>Подпрограмма "Развитие международного, межрегионального и межмуниципального сотрудничества"</v>
      </c>
      <c r="C99" s="1" t="s">
        <v>13</v>
      </c>
      <c r="D99" s="78">
        <v>241.3</v>
      </c>
      <c r="E99" s="78">
        <v>241.3</v>
      </c>
      <c r="F99" s="79">
        <f t="shared" ref="F99:F131" si="12">E99/D99</f>
        <v>1</v>
      </c>
      <c r="G99" s="79">
        <v>1</v>
      </c>
      <c r="H99" s="69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>
      <c r="A100" s="190" t="s">
        <v>164</v>
      </c>
      <c r="B100" s="189" t="str">
        <f>'Цел.пок-ли'!B401</f>
        <v xml:space="preserve">МП «Муниципальное управление»  </v>
      </c>
      <c r="C100" s="75" t="s">
        <v>12</v>
      </c>
      <c r="D100" s="76">
        <f>D101+D102+D103</f>
        <v>198708.09400000001</v>
      </c>
      <c r="E100" s="76">
        <f>E101+E102+E103</f>
        <v>194619.54715</v>
      </c>
      <c r="F100" s="77">
        <f t="shared" si="12"/>
        <v>0.97942435676525585</v>
      </c>
      <c r="G100" s="173"/>
      <c r="H100" s="175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>
      <c r="A101" s="190"/>
      <c r="B101" s="189"/>
      <c r="C101" s="75" t="s">
        <v>13</v>
      </c>
      <c r="D101" s="76">
        <f>D104+D105+D107+D110</f>
        <v>122053.594</v>
      </c>
      <c r="E101" s="76">
        <f>E104+E105+E107+E110</f>
        <v>120222.74715000001</v>
      </c>
      <c r="F101" s="77">
        <f t="shared" si="12"/>
        <v>0.98499964818733654</v>
      </c>
      <c r="G101" s="174"/>
      <c r="H101" s="17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>
      <c r="A102" s="190"/>
      <c r="B102" s="189"/>
      <c r="C102" s="75" t="s">
        <v>14</v>
      </c>
      <c r="D102" s="76">
        <f>D108</f>
        <v>70683.100000000006</v>
      </c>
      <c r="E102" s="76">
        <f>E108</f>
        <v>68430</v>
      </c>
      <c r="F102" s="77">
        <f t="shared" si="12"/>
        <v>0.96812392212565657</v>
      </c>
      <c r="G102" s="174"/>
      <c r="H102" s="17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" customHeight="1">
      <c r="A103" s="190"/>
      <c r="B103" s="189"/>
      <c r="C103" s="75" t="s">
        <v>18</v>
      </c>
      <c r="D103" s="76">
        <f>D109</f>
        <v>5971.4</v>
      </c>
      <c r="E103" s="76">
        <f>E109</f>
        <v>5966.8</v>
      </c>
      <c r="F103" s="77">
        <f t="shared" si="12"/>
        <v>0.99922966138593972</v>
      </c>
      <c r="G103" s="179"/>
      <c r="H103" s="182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78" customHeight="1">
      <c r="A104" s="91" t="s">
        <v>483</v>
      </c>
      <c r="B104" s="94" t="str">
        <f>'Цел.пок-ли'!B407</f>
        <v>Подпрограмма «Владение, пользование и распоряжение имуществом, находящимся в муниципальной собственности муниципального образования город Апатиты с подведомственной территорией Мурманской области»</v>
      </c>
      <c r="C104" s="1" t="s">
        <v>13</v>
      </c>
      <c r="D104" s="90">
        <v>14714.6</v>
      </c>
      <c r="E104" s="90">
        <v>13998.8</v>
      </c>
      <c r="F104" s="83">
        <f t="shared" si="12"/>
        <v>0.95135443708969314</v>
      </c>
      <c r="G104" s="83">
        <v>0.88200000000000001</v>
      </c>
      <c r="H104" s="69" t="s">
        <v>845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59.25" customHeight="1">
      <c r="A105" s="91" t="s">
        <v>693</v>
      </c>
      <c r="B105" s="94" t="str">
        <f>'Цел.пок-ли'!B421</f>
        <v>Подпрограмма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105" s="1" t="s">
        <v>13</v>
      </c>
      <c r="D105" s="78">
        <v>2367.9940000000001</v>
      </c>
      <c r="E105" s="78">
        <v>2346.7471500000001</v>
      </c>
      <c r="F105" s="79">
        <f t="shared" si="12"/>
        <v>0.99102748993451839</v>
      </c>
      <c r="G105" s="79">
        <v>1</v>
      </c>
      <c r="H105" s="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8.25" customHeight="1">
      <c r="A106" s="155" t="s">
        <v>694</v>
      </c>
      <c r="B106" s="204" t="str">
        <f>'Цел.пок-ли'!B430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106" s="1" t="s">
        <v>12</v>
      </c>
      <c r="D106" s="78">
        <f>D107+D108+D109</f>
        <v>154724.19999999998</v>
      </c>
      <c r="E106" s="78">
        <f>E107+E108+E109</f>
        <v>152117.59999999998</v>
      </c>
      <c r="F106" s="79">
        <f t="shared" si="12"/>
        <v>0.98315324945936056</v>
      </c>
      <c r="G106" s="163">
        <v>0.90900000000000003</v>
      </c>
      <c r="H106" s="69" t="s">
        <v>846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9.75" customHeight="1">
      <c r="A107" s="156"/>
      <c r="B107" s="205"/>
      <c r="C107" s="1" t="s">
        <v>13</v>
      </c>
      <c r="D107" s="78">
        <v>78069.7</v>
      </c>
      <c r="E107" s="78">
        <v>77720.800000000003</v>
      </c>
      <c r="F107" s="79">
        <f t="shared" si="12"/>
        <v>0.99553091660400905</v>
      </c>
      <c r="G107" s="180"/>
      <c r="H107" s="69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9.75" customHeight="1">
      <c r="A108" s="156"/>
      <c r="B108" s="205"/>
      <c r="C108" s="1" t="s">
        <v>14</v>
      </c>
      <c r="D108" s="78">
        <v>70683.100000000006</v>
      </c>
      <c r="E108" s="78">
        <v>68430</v>
      </c>
      <c r="F108" s="79">
        <f t="shared" si="12"/>
        <v>0.96812392212565657</v>
      </c>
      <c r="G108" s="180"/>
      <c r="H108" s="69" t="s">
        <v>707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24" customHeight="1">
      <c r="A109" s="157"/>
      <c r="B109" s="206"/>
      <c r="C109" s="1" t="s">
        <v>18</v>
      </c>
      <c r="D109" s="78">
        <v>5971.4</v>
      </c>
      <c r="E109" s="78">
        <v>5966.8</v>
      </c>
      <c r="F109" s="79">
        <f t="shared" si="12"/>
        <v>0.99922966138593972</v>
      </c>
      <c r="G109" s="181"/>
      <c r="H109" s="69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85.5" customHeight="1">
      <c r="A110" s="66" t="s">
        <v>695</v>
      </c>
      <c r="B110" s="95" t="s">
        <v>642</v>
      </c>
      <c r="C110" s="1" t="s">
        <v>13</v>
      </c>
      <c r="D110" s="78">
        <v>26901.3</v>
      </c>
      <c r="E110" s="78">
        <v>26156.400000000001</v>
      </c>
      <c r="F110" s="79">
        <f t="shared" si="12"/>
        <v>0.97230988836970711</v>
      </c>
      <c r="G110" s="96">
        <v>1</v>
      </c>
      <c r="H110" s="86" t="s">
        <v>656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" customHeight="1">
      <c r="A111" s="211" t="s">
        <v>166</v>
      </c>
      <c r="B111" s="210" t="str">
        <f>'Цел.пок-ли'!B451</f>
        <v>МП «Управление муниципальными финансами»</v>
      </c>
      <c r="C111" s="97" t="s">
        <v>12</v>
      </c>
      <c r="D111" s="98">
        <f>D112</f>
        <v>223</v>
      </c>
      <c r="E111" s="98">
        <f>E112</f>
        <v>223</v>
      </c>
      <c r="F111" s="99">
        <f t="shared" si="12"/>
        <v>1</v>
      </c>
      <c r="G111" s="198"/>
      <c r="H111" s="20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>
      <c r="A112" s="211"/>
      <c r="B112" s="210"/>
      <c r="C112" s="97" t="s">
        <v>13</v>
      </c>
      <c r="D112" s="98">
        <f>D115</f>
        <v>223</v>
      </c>
      <c r="E112" s="98">
        <f>E115</f>
        <v>223</v>
      </c>
      <c r="F112" s="99">
        <f t="shared" si="12"/>
        <v>1</v>
      </c>
      <c r="G112" s="199"/>
      <c r="H112" s="202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>
      <c r="A113" s="211"/>
      <c r="B113" s="210"/>
      <c r="C113" s="97" t="s">
        <v>14</v>
      </c>
      <c r="D113" s="98" t="str">
        <f>D116</f>
        <v xml:space="preserve"> -</v>
      </c>
      <c r="E113" s="98" t="str">
        <f>E116</f>
        <v xml:space="preserve"> - </v>
      </c>
      <c r="F113" s="99" t="s">
        <v>531</v>
      </c>
      <c r="G113" s="200"/>
      <c r="H113" s="203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6.5" customHeight="1">
      <c r="A114" s="186" t="s">
        <v>484</v>
      </c>
      <c r="B114" s="191" t="str">
        <f>'Цел.пок-ли'!B456</f>
        <v>Подпрограмма «Повышение эффективности бюджетных расходов»</v>
      </c>
      <c r="C114" s="1" t="s">
        <v>12</v>
      </c>
      <c r="D114" s="78">
        <v>223</v>
      </c>
      <c r="E114" s="78">
        <v>223</v>
      </c>
      <c r="F114" s="79">
        <f t="shared" si="12"/>
        <v>1</v>
      </c>
      <c r="G114" s="163">
        <v>1</v>
      </c>
      <c r="H114" s="155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>
      <c r="A115" s="186"/>
      <c r="B115" s="191"/>
      <c r="C115" s="1" t="s">
        <v>13</v>
      </c>
      <c r="D115" s="78">
        <v>223</v>
      </c>
      <c r="E115" s="78">
        <v>223</v>
      </c>
      <c r="F115" s="79">
        <f t="shared" ref="F115" si="13">E115/D115</f>
        <v>1</v>
      </c>
      <c r="G115" s="180"/>
      <c r="H115" s="15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>
      <c r="A116" s="186"/>
      <c r="B116" s="191"/>
      <c r="C116" s="1" t="s">
        <v>14</v>
      </c>
      <c r="D116" s="78" t="s">
        <v>531</v>
      </c>
      <c r="E116" s="78" t="s">
        <v>556</v>
      </c>
      <c r="F116" s="79" t="s">
        <v>531</v>
      </c>
      <c r="G116" s="181"/>
      <c r="H116" s="15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>
      <c r="A117" s="190" t="s">
        <v>168</v>
      </c>
      <c r="B117" s="189" t="str">
        <f>'Цел.пок-ли'!B507</f>
        <v>МП «Организация предоставления государственных и муниципальных услуг»</v>
      </c>
      <c r="C117" s="75" t="s">
        <v>12</v>
      </c>
      <c r="D117" s="76">
        <f>D118</f>
        <v>10733.2</v>
      </c>
      <c r="E117" s="76">
        <f>E118</f>
        <v>10667.7</v>
      </c>
      <c r="F117" s="77">
        <f t="shared" si="12"/>
        <v>0.99389743971974809</v>
      </c>
      <c r="G117" s="173"/>
      <c r="H117" s="17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>
      <c r="A118" s="190"/>
      <c r="B118" s="189"/>
      <c r="C118" s="75" t="s">
        <v>13</v>
      </c>
      <c r="D118" s="76">
        <f>D122</f>
        <v>10733.2</v>
      </c>
      <c r="E118" s="76">
        <f>E122</f>
        <v>10667.7</v>
      </c>
      <c r="F118" s="77">
        <f t="shared" si="12"/>
        <v>0.99389743971974809</v>
      </c>
      <c r="G118" s="174"/>
      <c r="H118" s="17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>
      <c r="A119" s="190"/>
      <c r="B119" s="189"/>
      <c r="C119" s="75" t="s">
        <v>14</v>
      </c>
      <c r="D119" s="76" t="s">
        <v>556</v>
      </c>
      <c r="E119" s="76" t="s">
        <v>531</v>
      </c>
      <c r="F119" s="77" t="s">
        <v>531</v>
      </c>
      <c r="G119" s="174"/>
      <c r="H119" s="17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>
      <c r="A120" s="190"/>
      <c r="B120" s="189"/>
      <c r="C120" s="75" t="s">
        <v>18</v>
      </c>
      <c r="D120" s="76" t="s">
        <v>531</v>
      </c>
      <c r="E120" s="76" t="s">
        <v>531</v>
      </c>
      <c r="F120" s="77" t="s">
        <v>531</v>
      </c>
      <c r="G120" s="179"/>
      <c r="H120" s="182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24.75" customHeight="1">
      <c r="A121" s="186" t="s">
        <v>501</v>
      </c>
      <c r="B121" s="191" t="str">
        <f>'Цел.пок-ли'!B511</f>
        <v>Подпрограмма «Организация  предоставления государственных и муниципальных услуг по принципу «одного окна»</v>
      </c>
      <c r="C121" s="1" t="s">
        <v>12</v>
      </c>
      <c r="D121" s="78">
        <f>D122</f>
        <v>10733.2</v>
      </c>
      <c r="E121" s="78">
        <f>E122</f>
        <v>10667.7</v>
      </c>
      <c r="F121" s="79">
        <f t="shared" si="12"/>
        <v>0.99389743971974809</v>
      </c>
      <c r="G121" s="163">
        <v>0.89</v>
      </c>
      <c r="H121" s="166" t="s">
        <v>847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23.25" customHeight="1">
      <c r="A122" s="186"/>
      <c r="B122" s="191"/>
      <c r="C122" s="1" t="s">
        <v>13</v>
      </c>
      <c r="D122" s="100">
        <v>10733.2</v>
      </c>
      <c r="E122" s="100">
        <v>10667.7</v>
      </c>
      <c r="F122" s="79">
        <f t="shared" si="12"/>
        <v>0.99389743971974809</v>
      </c>
      <c r="G122" s="180"/>
      <c r="H122" s="183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4.25" customHeight="1">
      <c r="A123" s="177" t="s">
        <v>696</v>
      </c>
      <c r="B123" s="158" t="str">
        <f>'Цел.пок-ли'!B520</f>
        <v>МП «Социальная поддержка граждан и социально-ориентированных организаций»</v>
      </c>
      <c r="C123" s="75" t="s">
        <v>12</v>
      </c>
      <c r="D123" s="76">
        <f>D126+D125+D124</f>
        <v>11819.400000000001</v>
      </c>
      <c r="E123" s="76">
        <f>E126+E125+E124</f>
        <v>11817</v>
      </c>
      <c r="F123" s="77">
        <f t="shared" si="12"/>
        <v>0.9997969440073099</v>
      </c>
      <c r="G123" s="195"/>
      <c r="H123" s="175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>
      <c r="A124" s="178"/>
      <c r="B124" s="159"/>
      <c r="C124" s="75" t="s">
        <v>13</v>
      </c>
      <c r="D124" s="76">
        <f>D128+D131</f>
        <v>2635.3</v>
      </c>
      <c r="E124" s="76">
        <f>E128+E131</f>
        <v>2634</v>
      </c>
      <c r="F124" s="77">
        <f t="shared" si="12"/>
        <v>0.9995066975296929</v>
      </c>
      <c r="G124" s="196"/>
      <c r="H124" s="17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>
      <c r="A125" s="178"/>
      <c r="B125" s="159"/>
      <c r="C125" s="75" t="s">
        <v>14</v>
      </c>
      <c r="D125" s="76">
        <f>D129</f>
        <v>8939.5</v>
      </c>
      <c r="E125" s="76">
        <f>E129</f>
        <v>8938.4</v>
      </c>
      <c r="F125" s="77">
        <f t="shared" si="12"/>
        <v>0.9998769506124503</v>
      </c>
      <c r="G125" s="196"/>
      <c r="H125" s="17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>
      <c r="A126" s="187"/>
      <c r="B126" s="188"/>
      <c r="C126" s="75" t="s">
        <v>18</v>
      </c>
      <c r="D126" s="76">
        <f>D130</f>
        <v>244.6</v>
      </c>
      <c r="E126" s="76">
        <f>E130</f>
        <v>244.6</v>
      </c>
      <c r="F126" s="77">
        <f t="shared" si="12"/>
        <v>1</v>
      </c>
      <c r="G126" s="197"/>
      <c r="H126" s="182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6.5" customHeight="1">
      <c r="A127" s="155" t="s">
        <v>697</v>
      </c>
      <c r="B127" s="161" t="str">
        <f>'Цел.пок-ли'!B526</f>
        <v>Подпрограмма «Социальная поддержка отдельных категорий граждан»</v>
      </c>
      <c r="C127" s="1" t="s">
        <v>12</v>
      </c>
      <c r="D127" s="78">
        <f>D128+D129+D130</f>
        <v>11319.4</v>
      </c>
      <c r="E127" s="78">
        <f>E128+E129+E130</f>
        <v>11317</v>
      </c>
      <c r="F127" s="79">
        <f t="shared" si="12"/>
        <v>0.99978797462763047</v>
      </c>
      <c r="G127" s="163">
        <v>1</v>
      </c>
      <c r="H127" s="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>
      <c r="A128" s="156"/>
      <c r="B128" s="162"/>
      <c r="C128" s="1" t="s">
        <v>13</v>
      </c>
      <c r="D128" s="78">
        <v>2135.3000000000002</v>
      </c>
      <c r="E128" s="78">
        <v>2134</v>
      </c>
      <c r="F128" s="79">
        <f t="shared" si="12"/>
        <v>0.99939118625017553</v>
      </c>
      <c r="G128" s="180"/>
      <c r="H128" s="3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156"/>
      <c r="B129" s="162"/>
      <c r="C129" s="1" t="s">
        <v>14</v>
      </c>
      <c r="D129" s="78">
        <v>8939.5</v>
      </c>
      <c r="E129" s="78">
        <v>8938.4</v>
      </c>
      <c r="F129" s="79">
        <f t="shared" si="12"/>
        <v>0.9998769506124503</v>
      </c>
      <c r="G129" s="180"/>
      <c r="H129" s="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>
      <c r="A130" s="157"/>
      <c r="B130" s="160"/>
      <c r="C130" s="1" t="s">
        <v>18</v>
      </c>
      <c r="D130" s="78">
        <v>244.6</v>
      </c>
      <c r="E130" s="78">
        <v>244.6</v>
      </c>
      <c r="F130" s="79">
        <f t="shared" si="12"/>
        <v>1</v>
      </c>
      <c r="G130" s="181"/>
      <c r="H130" s="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48">
      <c r="A131" s="2" t="s">
        <v>698</v>
      </c>
      <c r="B131" s="3" t="str">
        <f>'Цел.пок-ли'!B544</f>
        <v>Подпрограмма «Социальная поддержка социально - ориентированных организаций»</v>
      </c>
      <c r="C131" s="1" t="s">
        <v>13</v>
      </c>
      <c r="D131" s="78">
        <v>500</v>
      </c>
      <c r="E131" s="78">
        <v>500</v>
      </c>
      <c r="F131" s="79">
        <f t="shared" si="12"/>
        <v>1</v>
      </c>
      <c r="G131" s="79">
        <v>0</v>
      </c>
      <c r="H131" s="69" t="s">
        <v>784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>
      <c r="A132" s="59"/>
      <c r="B132" s="6"/>
      <c r="C132" s="6"/>
      <c r="D132" s="60"/>
      <c r="E132" s="60"/>
      <c r="F132" s="6"/>
      <c r="G132" s="101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>
      <c r="A133" s="59"/>
      <c r="B133" s="6"/>
      <c r="C133" s="6"/>
      <c r="D133" s="60"/>
      <c r="E133" s="60"/>
      <c r="F133" s="6"/>
      <c r="G133" s="101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>
      <c r="A134" s="59"/>
      <c r="B134" s="6"/>
      <c r="C134" s="6" t="s">
        <v>13</v>
      </c>
      <c r="D134" s="60">
        <f>D8+D18+D29+D37+D44+D47+D58+D70+D78+D81+D85+D90+D101+D112+D118+D124</f>
        <v>1236286.5450000002</v>
      </c>
      <c r="E134" s="60">
        <f>E8+E18+E29+E37+E44+E47+E58+E70+E78+E81+E85+E90+E101+E112+E118+E124</f>
        <v>1209150.7281500001</v>
      </c>
      <c r="F134" s="102">
        <f>E134/D134</f>
        <v>0.97805054422071702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>
      <c r="A135" s="59"/>
      <c r="B135" s="6"/>
      <c r="C135" s="6" t="s">
        <v>14</v>
      </c>
      <c r="D135" s="60">
        <f>D9+D19+D30+D48+D59+D71+D86+D91+D102+D125</f>
        <v>928400.20999999985</v>
      </c>
      <c r="E135" s="60">
        <f>E9+E19+E30+E48+E59+E71+E86+E91+E102+E125</f>
        <v>916092.87999999989</v>
      </c>
      <c r="F135" s="102">
        <f>E135/D135</f>
        <v>0.98674350795332122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>
      <c r="A136" s="59"/>
      <c r="B136" s="6"/>
      <c r="C136" s="6" t="s">
        <v>18</v>
      </c>
      <c r="D136" s="60">
        <f>D20+D103+D126</f>
        <v>8549.34</v>
      </c>
      <c r="E136" s="60">
        <f>E20+E103+E126</f>
        <v>8544.74</v>
      </c>
      <c r="F136" s="102">
        <f>E136/D136</f>
        <v>0.99946194677015998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>
      <c r="A137" s="59"/>
      <c r="B137" s="6"/>
      <c r="C137" s="6"/>
      <c r="D137" s="103">
        <f>SUM(D134:D136)</f>
        <v>2173236.0949999997</v>
      </c>
      <c r="E137" s="103">
        <f>SUM(E134:E136)</f>
        <v>2133788.34815</v>
      </c>
      <c r="F137" s="104">
        <f>E137/D137</f>
        <v>0.98184838410297071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>
      <c r="A138" s="59"/>
      <c r="B138" s="6"/>
      <c r="C138" s="6"/>
      <c r="D138" s="60"/>
      <c r="E138" s="60">
        <v>16244.2</v>
      </c>
      <c r="F138" s="105" t="s">
        <v>833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>
      <c r="A139" s="59"/>
      <c r="B139" s="6"/>
      <c r="C139" s="6"/>
      <c r="D139" s="60"/>
      <c r="E139" s="60">
        <f>E137+E138</f>
        <v>2150032.5481500002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>
      <c r="A140" s="59"/>
      <c r="B140" s="6"/>
      <c r="C140" s="6"/>
      <c r="D140" s="60"/>
      <c r="E140" s="60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>
      <c r="A141" s="59"/>
      <c r="B141" s="6"/>
      <c r="C141" s="6"/>
      <c r="D141" s="60"/>
      <c r="E141" s="60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>
      <c r="A142" s="59"/>
      <c r="B142" s="6"/>
      <c r="C142" s="6"/>
      <c r="D142" s="60"/>
      <c r="E142" s="6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>
      <c r="A143" s="59"/>
      <c r="B143" s="6"/>
      <c r="C143" s="6"/>
      <c r="D143" s="60"/>
      <c r="E143" s="60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>
      <c r="A144" s="59"/>
      <c r="B144" s="6"/>
      <c r="C144" s="6"/>
      <c r="D144" s="60"/>
      <c r="E144" s="60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>
      <c r="A145" s="59"/>
      <c r="B145" s="6"/>
      <c r="C145" s="6"/>
      <c r="D145" s="60"/>
      <c r="E145" s="60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>
      <c r="A146" s="59"/>
      <c r="B146" s="6"/>
      <c r="C146" s="6"/>
      <c r="D146" s="60"/>
      <c r="E146" s="60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>
      <c r="A147" s="59"/>
      <c r="B147" s="6"/>
      <c r="C147" s="6"/>
      <c r="D147" s="60"/>
      <c r="E147" s="60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>
      <c r="A148" s="59"/>
      <c r="B148" s="6"/>
      <c r="C148" s="6"/>
      <c r="D148" s="60"/>
      <c r="E148" s="60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>
      <c r="A149" s="59"/>
      <c r="B149" s="6"/>
      <c r="C149" s="6"/>
      <c r="D149" s="60"/>
      <c r="E149" s="60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>
      <c r="A150" s="59"/>
      <c r="B150" s="6"/>
      <c r="C150" s="6"/>
      <c r="D150" s="60"/>
      <c r="E150" s="60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>
      <c r="A151" s="59"/>
      <c r="B151" s="6"/>
      <c r="C151" s="6"/>
      <c r="D151" s="60"/>
      <c r="E151" s="60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>
      <c r="A152" s="59"/>
      <c r="B152" s="6"/>
      <c r="C152" s="6"/>
      <c r="D152" s="60"/>
      <c r="E152" s="60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>
      <c r="A153" s="59"/>
      <c r="B153" s="6"/>
      <c r="C153" s="6"/>
      <c r="D153" s="60"/>
      <c r="E153" s="60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>
      <c r="A154" s="59"/>
      <c r="B154" s="6"/>
      <c r="C154" s="6"/>
      <c r="D154" s="60"/>
      <c r="E154" s="60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>
      <c r="A155" s="59"/>
      <c r="B155" s="6"/>
      <c r="C155" s="6"/>
      <c r="D155" s="60"/>
      <c r="E155" s="60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>
      <c r="A156" s="59"/>
      <c r="B156" s="6"/>
      <c r="C156" s="6"/>
      <c r="D156" s="60"/>
      <c r="E156" s="60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>
      <c r="A157" s="59"/>
      <c r="B157" s="6"/>
      <c r="C157" s="6"/>
      <c r="D157" s="60"/>
      <c r="E157" s="60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>
      <c r="A158" s="59"/>
      <c r="B158" s="6"/>
      <c r="C158" s="6"/>
      <c r="D158" s="60"/>
      <c r="E158" s="60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>
      <c r="A159" s="59"/>
      <c r="B159" s="6"/>
      <c r="C159" s="6"/>
      <c r="D159" s="60"/>
      <c r="E159" s="60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>
      <c r="A160" s="59"/>
      <c r="B160" s="6"/>
      <c r="C160" s="6"/>
      <c r="D160" s="60"/>
      <c r="E160" s="60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>
      <c r="A161" s="59"/>
      <c r="B161" s="6"/>
      <c r="C161" s="6"/>
      <c r="D161" s="60"/>
      <c r="E161" s="60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>
      <c r="A162" s="61"/>
      <c r="D162" s="62"/>
      <c r="E162" s="62"/>
    </row>
    <row r="163" spans="1:22">
      <c r="A163" s="61"/>
      <c r="D163" s="62"/>
      <c r="E163" s="62"/>
    </row>
    <row r="164" spans="1:22">
      <c r="A164" s="61"/>
      <c r="D164" s="62"/>
      <c r="E164" s="62"/>
    </row>
    <row r="165" spans="1:22">
      <c r="A165" s="61"/>
      <c r="D165" s="62"/>
      <c r="E165" s="62"/>
    </row>
    <row r="166" spans="1:22">
      <c r="A166" s="61"/>
      <c r="D166" s="62"/>
      <c r="E166" s="62"/>
    </row>
    <row r="167" spans="1:22">
      <c r="A167" s="61"/>
      <c r="D167" s="62"/>
      <c r="E167" s="62"/>
    </row>
    <row r="168" spans="1:22">
      <c r="D168" s="62"/>
      <c r="E168" s="62"/>
    </row>
    <row r="169" spans="1:22">
      <c r="D169" s="62"/>
      <c r="E169" s="62"/>
    </row>
    <row r="170" spans="1:22">
      <c r="D170" s="62"/>
      <c r="E170" s="62"/>
    </row>
    <row r="171" spans="1:22">
      <c r="D171" s="62"/>
      <c r="E171" s="62"/>
    </row>
    <row r="172" spans="1:22">
      <c r="D172" s="62"/>
      <c r="E172" s="62"/>
    </row>
    <row r="173" spans="1:22">
      <c r="D173" s="62"/>
      <c r="E173" s="62"/>
    </row>
    <row r="174" spans="1:22">
      <c r="D174" s="62"/>
      <c r="E174" s="62"/>
    </row>
    <row r="175" spans="1:22">
      <c r="D175" s="62"/>
      <c r="E175" s="62"/>
    </row>
  </sheetData>
  <mergeCells count="141">
    <mergeCell ref="A25:A27"/>
    <mergeCell ref="G17:G20"/>
    <mergeCell ref="H7:H9"/>
    <mergeCell ref="A17:A20"/>
    <mergeCell ref="H17:H20"/>
    <mergeCell ref="H21:H24"/>
    <mergeCell ref="H25:H27"/>
    <mergeCell ref="A28:A30"/>
    <mergeCell ref="B28:B30"/>
    <mergeCell ref="A12:A14"/>
    <mergeCell ref="B12:B14"/>
    <mergeCell ref="H12:H14"/>
    <mergeCell ref="G12:G14"/>
    <mergeCell ref="A31:A33"/>
    <mergeCell ref="B31:B33"/>
    <mergeCell ref="A2:H2"/>
    <mergeCell ref="G15:G16"/>
    <mergeCell ref="G10:G11"/>
    <mergeCell ref="B7:B9"/>
    <mergeCell ref="A7:A9"/>
    <mergeCell ref="A10:A11"/>
    <mergeCell ref="B10:B11"/>
    <mergeCell ref="B15:B16"/>
    <mergeCell ref="A15:A16"/>
    <mergeCell ref="C4:E4"/>
    <mergeCell ref="F4:F5"/>
    <mergeCell ref="G4:G5"/>
    <mergeCell ref="H4:H5"/>
    <mergeCell ref="A4:A5"/>
    <mergeCell ref="B4:B5"/>
    <mergeCell ref="H15:H16"/>
    <mergeCell ref="B17:B20"/>
    <mergeCell ref="A21:A24"/>
    <mergeCell ref="B21:B24"/>
    <mergeCell ref="G7:G9"/>
    <mergeCell ref="H10:H11"/>
    <mergeCell ref="B25:B27"/>
    <mergeCell ref="H36:H37"/>
    <mergeCell ref="H50:H52"/>
    <mergeCell ref="G21:G24"/>
    <mergeCell ref="G25:G27"/>
    <mergeCell ref="G43:G44"/>
    <mergeCell ref="G46:G48"/>
    <mergeCell ref="H43:H44"/>
    <mergeCell ref="H46:H48"/>
    <mergeCell ref="G50:G52"/>
    <mergeCell ref="G36:G37"/>
    <mergeCell ref="G31:G33"/>
    <mergeCell ref="H28:H29"/>
    <mergeCell ref="G28:G30"/>
    <mergeCell ref="H31:H33"/>
    <mergeCell ref="H80:H81"/>
    <mergeCell ref="G80:G81"/>
    <mergeCell ref="G77:G78"/>
    <mergeCell ref="H77:H78"/>
    <mergeCell ref="G89:G92"/>
    <mergeCell ref="B77:B78"/>
    <mergeCell ref="A77:A78"/>
    <mergeCell ref="B80:B81"/>
    <mergeCell ref="A80:A81"/>
    <mergeCell ref="A87:A88"/>
    <mergeCell ref="B87:B88"/>
    <mergeCell ref="A84:A86"/>
    <mergeCell ref="B84:B86"/>
    <mergeCell ref="G84:G86"/>
    <mergeCell ref="H84:H86"/>
    <mergeCell ref="H87:H88"/>
    <mergeCell ref="G93:G96"/>
    <mergeCell ref="B111:B113"/>
    <mergeCell ref="A111:A113"/>
    <mergeCell ref="A114:A116"/>
    <mergeCell ref="B114:B116"/>
    <mergeCell ref="A93:A96"/>
    <mergeCell ref="B93:B96"/>
    <mergeCell ref="G106:G109"/>
    <mergeCell ref="H89:H92"/>
    <mergeCell ref="H100:H103"/>
    <mergeCell ref="H93:H96"/>
    <mergeCell ref="H97:H98"/>
    <mergeCell ref="G123:G126"/>
    <mergeCell ref="H123:H126"/>
    <mergeCell ref="G127:G130"/>
    <mergeCell ref="H121:H122"/>
    <mergeCell ref="G121:G122"/>
    <mergeCell ref="G117:G120"/>
    <mergeCell ref="H117:H120"/>
    <mergeCell ref="G100:G103"/>
    <mergeCell ref="B121:B122"/>
    <mergeCell ref="G111:G113"/>
    <mergeCell ref="G114:G116"/>
    <mergeCell ref="H111:H113"/>
    <mergeCell ref="H114:H116"/>
    <mergeCell ref="B106:B109"/>
    <mergeCell ref="B100:B103"/>
    <mergeCell ref="A121:A122"/>
    <mergeCell ref="A127:A130"/>
    <mergeCell ref="B127:B130"/>
    <mergeCell ref="A123:A126"/>
    <mergeCell ref="B123:B126"/>
    <mergeCell ref="B117:B120"/>
    <mergeCell ref="A117:A120"/>
    <mergeCell ref="A36:A37"/>
    <mergeCell ref="B57:B59"/>
    <mergeCell ref="A57:A59"/>
    <mergeCell ref="B60:B62"/>
    <mergeCell ref="A60:A62"/>
    <mergeCell ref="B43:B44"/>
    <mergeCell ref="A43:A44"/>
    <mergeCell ref="A46:A48"/>
    <mergeCell ref="B50:B52"/>
    <mergeCell ref="A50:A52"/>
    <mergeCell ref="B36:B37"/>
    <mergeCell ref="B63:B65"/>
    <mergeCell ref="A63:A65"/>
    <mergeCell ref="A106:A109"/>
    <mergeCell ref="B89:B92"/>
    <mergeCell ref="A89:A92"/>
    <mergeCell ref="A100:A103"/>
    <mergeCell ref="H66:H68"/>
    <mergeCell ref="B46:B49"/>
    <mergeCell ref="A53:A56"/>
    <mergeCell ref="B53:B56"/>
    <mergeCell ref="G53:G56"/>
    <mergeCell ref="H53:H56"/>
    <mergeCell ref="A74:A76"/>
    <mergeCell ref="B74:B76"/>
    <mergeCell ref="G74:G76"/>
    <mergeCell ref="G69:G71"/>
    <mergeCell ref="H69:H71"/>
    <mergeCell ref="B69:B71"/>
    <mergeCell ref="A69:A71"/>
    <mergeCell ref="G57:G59"/>
    <mergeCell ref="G60:G62"/>
    <mergeCell ref="H57:H59"/>
    <mergeCell ref="H63:H65"/>
    <mergeCell ref="G63:G65"/>
    <mergeCell ref="H60:H62"/>
    <mergeCell ref="G66:G68"/>
    <mergeCell ref="A66:A68"/>
    <mergeCell ref="B66:B68"/>
    <mergeCell ref="H74:H76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7" orientation="landscape" r:id="rId1"/>
  <rowBreaks count="4" manualBreakCount="4">
    <brk id="24" max="7" man="1"/>
    <brk id="49" max="7" man="1"/>
    <brk id="78" max="7" man="1"/>
    <brk id="10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57"/>
  <sheetViews>
    <sheetView view="pageBreakPreview" topLeftCell="A253" zoomScaleSheetLayoutView="100" workbookViewId="0">
      <selection activeCell="B257" sqref="B257:G257"/>
    </sheetView>
  </sheetViews>
  <sheetFormatPr defaultRowHeight="15"/>
  <cols>
    <col min="1" max="1" width="4.5703125" style="7" customWidth="1"/>
    <col min="2" max="2" width="58.140625" style="7" customWidth="1"/>
    <col min="3" max="3" width="14" style="7" customWidth="1"/>
    <col min="4" max="4" width="15.140625" style="7" customWidth="1"/>
    <col min="5" max="6" width="16.140625" style="7" customWidth="1"/>
    <col min="7" max="7" width="46.28515625" style="7" customWidth="1"/>
    <col min="8" max="16384" width="9.140625" style="7"/>
  </cols>
  <sheetData>
    <row r="1" spans="1:21">
      <c r="A1" s="6"/>
      <c r="B1" s="6"/>
      <c r="C1" s="6"/>
      <c r="D1" s="6"/>
      <c r="E1" s="6"/>
      <c r="F1" s="6"/>
      <c r="G1" s="36" t="s">
        <v>22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.75">
      <c r="A2" s="216" t="s">
        <v>850</v>
      </c>
      <c r="B2" s="216"/>
      <c r="C2" s="216"/>
      <c r="D2" s="216"/>
      <c r="E2" s="216"/>
      <c r="F2" s="216"/>
      <c r="G2" s="21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1" customHeight="1">
      <c r="A4" s="218" t="s">
        <v>837</v>
      </c>
      <c r="B4" s="217" t="s">
        <v>25</v>
      </c>
      <c r="C4" s="217" t="s">
        <v>30</v>
      </c>
      <c r="D4" s="217" t="s">
        <v>29</v>
      </c>
      <c r="E4" s="217"/>
      <c r="F4" s="217" t="s">
        <v>32</v>
      </c>
      <c r="G4" s="217" t="s">
        <v>31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>
      <c r="A5" s="218"/>
      <c r="B5" s="217"/>
      <c r="C5" s="217"/>
      <c r="D5" s="69" t="s">
        <v>23</v>
      </c>
      <c r="E5" s="69" t="s">
        <v>24</v>
      </c>
      <c r="F5" s="217"/>
      <c r="G5" s="21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" customHeight="1">
      <c r="A6" s="9" t="s">
        <v>6</v>
      </c>
      <c r="B6" s="10" t="s">
        <v>7</v>
      </c>
      <c r="C6" s="11"/>
      <c r="D6" s="12"/>
      <c r="E6" s="11"/>
      <c r="F6" s="13"/>
      <c r="G6" s="1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8.25">
      <c r="A7" s="14"/>
      <c r="B7" s="106" t="s">
        <v>26</v>
      </c>
      <c r="C7" s="4"/>
      <c r="D7" s="16"/>
      <c r="E7" s="16"/>
      <c r="F7" s="107">
        <v>1</v>
      </c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40.25">
      <c r="A8" s="14"/>
      <c r="B8" s="15" t="s">
        <v>27</v>
      </c>
      <c r="C8" s="4" t="s">
        <v>33</v>
      </c>
      <c r="D8" s="16">
        <v>23.8</v>
      </c>
      <c r="E8" s="16">
        <v>30.2</v>
      </c>
      <c r="F8" s="108">
        <f>E8/D8</f>
        <v>1.26890756302521</v>
      </c>
      <c r="G8" s="4" t="s">
        <v>756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5.5">
      <c r="A9" s="14"/>
      <c r="B9" s="15" t="s">
        <v>28</v>
      </c>
      <c r="C9" s="4" t="s">
        <v>564</v>
      </c>
      <c r="D9" s="16">
        <v>12.5</v>
      </c>
      <c r="E9" s="16">
        <v>12.7</v>
      </c>
      <c r="F9" s="108">
        <f t="shared" ref="F9:F93" si="0">E9/D9</f>
        <v>1.016</v>
      </c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7" customHeight="1">
      <c r="A10" s="18" t="s">
        <v>8</v>
      </c>
      <c r="B10" s="19" t="s">
        <v>35</v>
      </c>
      <c r="C10" s="109"/>
      <c r="D10" s="110"/>
      <c r="E10" s="111"/>
      <c r="F10" s="112">
        <f>(400%+F18)/5</f>
        <v>0.87540983606557377</v>
      </c>
      <c r="G10" s="109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6.25" customHeight="1">
      <c r="A11" s="20"/>
      <c r="B11" s="231" t="s">
        <v>36</v>
      </c>
      <c r="C11" s="231"/>
      <c r="D11" s="231"/>
      <c r="E11" s="231"/>
      <c r="F11" s="231"/>
      <c r="G11" s="23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5.5">
      <c r="A12" s="20"/>
      <c r="B12" s="15" t="s">
        <v>37</v>
      </c>
      <c r="C12" s="4" t="s">
        <v>40</v>
      </c>
      <c r="D12" s="16">
        <v>8255</v>
      </c>
      <c r="E12" s="16">
        <v>9854</v>
      </c>
      <c r="F12" s="108">
        <f t="shared" si="0"/>
        <v>1.1937007874015748</v>
      </c>
      <c r="G12" s="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5.5">
      <c r="A13" s="20"/>
      <c r="B13" s="15" t="s">
        <v>38</v>
      </c>
      <c r="C13" s="4" t="s">
        <v>34</v>
      </c>
      <c r="D13" s="16">
        <v>306</v>
      </c>
      <c r="E13" s="16">
        <v>306</v>
      </c>
      <c r="F13" s="108">
        <f t="shared" si="0"/>
        <v>1</v>
      </c>
      <c r="G13" s="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7.75" customHeight="1">
      <c r="A14" s="20"/>
      <c r="B14" s="15" t="s">
        <v>39</v>
      </c>
      <c r="C14" s="4" t="s">
        <v>40</v>
      </c>
      <c r="D14" s="16">
        <v>89</v>
      </c>
      <c r="E14" s="16">
        <v>89</v>
      </c>
      <c r="F14" s="108">
        <f t="shared" si="0"/>
        <v>1</v>
      </c>
      <c r="G14" s="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customHeight="1">
      <c r="A15" s="20"/>
      <c r="B15" s="231" t="s">
        <v>41</v>
      </c>
      <c r="C15" s="231"/>
      <c r="D15" s="231"/>
      <c r="E15" s="231"/>
      <c r="F15" s="231"/>
      <c r="G15" s="23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40.25" customHeight="1">
      <c r="A16" s="20"/>
      <c r="B16" s="15" t="s">
        <v>42</v>
      </c>
      <c r="C16" s="4" t="s">
        <v>40</v>
      </c>
      <c r="D16" s="16">
        <v>12804</v>
      </c>
      <c r="E16" s="16">
        <v>16588</v>
      </c>
      <c r="F16" s="108">
        <f t="shared" si="0"/>
        <v>1.29553264604811</v>
      </c>
      <c r="G16" s="4" t="s">
        <v>756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20"/>
      <c r="B17" s="231" t="s">
        <v>43</v>
      </c>
      <c r="C17" s="231"/>
      <c r="D17" s="231"/>
      <c r="E17" s="231"/>
      <c r="F17" s="231"/>
      <c r="G17" s="23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14.75" customHeight="1">
      <c r="A18" s="20"/>
      <c r="B18" s="15" t="s">
        <v>44</v>
      </c>
      <c r="C18" s="4" t="s">
        <v>40</v>
      </c>
      <c r="D18" s="16">
        <v>61</v>
      </c>
      <c r="E18" s="16">
        <v>23</v>
      </c>
      <c r="F18" s="108">
        <f t="shared" si="0"/>
        <v>0.37704918032786883</v>
      </c>
      <c r="G18" s="4" t="s">
        <v>757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>
      <c r="A19" s="18" t="s">
        <v>9</v>
      </c>
      <c r="B19" s="19" t="str">
        <f>'Фин-е, вып-е'!B12</f>
        <v>Подпрограмма «Развитие спортивной инфраструктуры»</v>
      </c>
      <c r="C19" s="111"/>
      <c r="D19" s="113"/>
      <c r="E19" s="113"/>
      <c r="F19" s="112">
        <f xml:space="preserve"> (200%+0%)/3</f>
        <v>0.66666666666666663</v>
      </c>
      <c r="G19" s="111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>
      <c r="A20" s="20"/>
      <c r="B20" s="231" t="s">
        <v>46</v>
      </c>
      <c r="C20" s="231"/>
      <c r="D20" s="231"/>
      <c r="E20" s="231"/>
      <c r="F20" s="231"/>
      <c r="G20" s="231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7.25" customHeight="1">
      <c r="A21" s="20"/>
      <c r="B21" s="35" t="s">
        <v>47</v>
      </c>
      <c r="C21" s="4" t="s">
        <v>48</v>
      </c>
      <c r="D21" s="16">
        <v>17.100000000000001</v>
      </c>
      <c r="E21" s="16">
        <v>17.7</v>
      </c>
      <c r="F21" s="108">
        <f t="shared" si="0"/>
        <v>1.0350877192982455</v>
      </c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>
      <c r="A22" s="20"/>
      <c r="B22" s="231" t="s">
        <v>49</v>
      </c>
      <c r="C22" s="231"/>
      <c r="D22" s="231"/>
      <c r="E22" s="231"/>
      <c r="F22" s="231"/>
      <c r="G22" s="23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5.5">
      <c r="A23" s="20"/>
      <c r="B23" s="15" t="s">
        <v>50</v>
      </c>
      <c r="C23" s="4" t="s">
        <v>34</v>
      </c>
      <c r="D23" s="16">
        <v>0</v>
      </c>
      <c r="E23" s="16">
        <v>0</v>
      </c>
      <c r="F23" s="108" t="s">
        <v>531</v>
      </c>
      <c r="G23" s="4" t="s">
        <v>760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>
      <c r="A24" s="20"/>
      <c r="B24" s="231" t="s">
        <v>52</v>
      </c>
      <c r="C24" s="231"/>
      <c r="D24" s="231"/>
      <c r="E24" s="231"/>
      <c r="F24" s="231"/>
      <c r="G24" s="23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5.5">
      <c r="A25" s="21"/>
      <c r="B25" s="114" t="s">
        <v>53</v>
      </c>
      <c r="C25" s="4" t="s">
        <v>34</v>
      </c>
      <c r="D25" s="16">
        <v>2</v>
      </c>
      <c r="E25" s="16">
        <v>4</v>
      </c>
      <c r="F25" s="108">
        <f t="shared" si="0"/>
        <v>2</v>
      </c>
      <c r="G25" s="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>
      <c r="A26" s="21"/>
      <c r="B26" s="231" t="s">
        <v>51</v>
      </c>
      <c r="C26" s="231"/>
      <c r="D26" s="231"/>
      <c r="E26" s="231"/>
      <c r="F26" s="231"/>
      <c r="G26" s="23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38.25">
      <c r="A27" s="21"/>
      <c r="B27" s="115" t="s">
        <v>55</v>
      </c>
      <c r="C27" s="4" t="s">
        <v>34</v>
      </c>
      <c r="D27" s="16">
        <v>2</v>
      </c>
      <c r="E27" s="16">
        <v>0</v>
      </c>
      <c r="F27" s="108">
        <f t="shared" si="0"/>
        <v>0</v>
      </c>
      <c r="G27" s="4" t="s">
        <v>761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7.75" customHeight="1">
      <c r="A28" s="18" t="s">
        <v>10</v>
      </c>
      <c r="B28" s="19" t="s">
        <v>11</v>
      </c>
      <c r="C28" s="111"/>
      <c r="D28" s="113"/>
      <c r="E28" s="113"/>
      <c r="F28" s="112">
        <v>1</v>
      </c>
      <c r="G28" s="111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9.5" customHeight="1">
      <c r="A29" s="20"/>
      <c r="B29" s="231" t="s">
        <v>54</v>
      </c>
      <c r="C29" s="231"/>
      <c r="D29" s="231"/>
      <c r="E29" s="231"/>
      <c r="F29" s="231"/>
      <c r="G29" s="231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60.5" customHeight="1">
      <c r="A30" s="4"/>
      <c r="B30" s="35" t="s">
        <v>56</v>
      </c>
      <c r="C30" s="4" t="s">
        <v>40</v>
      </c>
      <c r="D30" s="16">
        <v>794</v>
      </c>
      <c r="E30" s="16">
        <v>1615</v>
      </c>
      <c r="F30" s="108">
        <f t="shared" si="0"/>
        <v>2.0340050377833752</v>
      </c>
      <c r="G30" s="4" t="s">
        <v>762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7.75" customHeight="1">
      <c r="A31" s="20"/>
      <c r="B31" s="35" t="s">
        <v>57</v>
      </c>
      <c r="C31" s="4" t="s">
        <v>68</v>
      </c>
      <c r="D31" s="16">
        <v>10650</v>
      </c>
      <c r="E31" s="16">
        <v>10650</v>
      </c>
      <c r="F31" s="108">
        <f t="shared" si="0"/>
        <v>1</v>
      </c>
      <c r="G31" s="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7" customHeight="1">
      <c r="A32" s="20"/>
      <c r="B32" s="15" t="s">
        <v>58</v>
      </c>
      <c r="C32" s="4" t="s">
        <v>33</v>
      </c>
      <c r="D32" s="16">
        <v>100</v>
      </c>
      <c r="E32" s="16">
        <v>100</v>
      </c>
      <c r="F32" s="108">
        <f t="shared" si="0"/>
        <v>1</v>
      </c>
      <c r="G32" s="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customHeight="1">
      <c r="A33" s="20"/>
      <c r="B33" s="231" t="s">
        <v>59</v>
      </c>
      <c r="C33" s="231"/>
      <c r="D33" s="231"/>
      <c r="E33" s="231"/>
      <c r="F33" s="231"/>
      <c r="G33" s="23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customHeight="1">
      <c r="A34" s="20"/>
      <c r="B34" s="15" t="s">
        <v>60</v>
      </c>
      <c r="C34" s="20" t="s">
        <v>63</v>
      </c>
      <c r="D34" s="16">
        <v>5475</v>
      </c>
      <c r="E34" s="16">
        <v>5475</v>
      </c>
      <c r="F34" s="108">
        <f t="shared" si="0"/>
        <v>1</v>
      </c>
      <c r="G34" s="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customHeight="1">
      <c r="A35" s="20"/>
      <c r="B35" s="15" t="s">
        <v>61</v>
      </c>
      <c r="C35" s="20" t="s">
        <v>63</v>
      </c>
      <c r="D35" s="16">
        <v>3267</v>
      </c>
      <c r="E35" s="16">
        <v>3267</v>
      </c>
      <c r="F35" s="108">
        <f t="shared" si="0"/>
        <v>1</v>
      </c>
      <c r="G35" s="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customHeight="1">
      <c r="A36" s="20"/>
      <c r="B36" s="15" t="s">
        <v>62</v>
      </c>
      <c r="C36" s="20" t="s">
        <v>63</v>
      </c>
      <c r="D36" s="16">
        <v>1908</v>
      </c>
      <c r="E36" s="16">
        <v>1908</v>
      </c>
      <c r="F36" s="108">
        <f t="shared" si="0"/>
        <v>1</v>
      </c>
      <c r="G36" s="4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customHeight="1">
      <c r="A37" s="20"/>
      <c r="B37" s="231" t="s">
        <v>64</v>
      </c>
      <c r="C37" s="231"/>
      <c r="D37" s="231"/>
      <c r="E37" s="231"/>
      <c r="F37" s="231"/>
      <c r="G37" s="231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41.25" customHeight="1">
      <c r="A38" s="20"/>
      <c r="B38" s="15" t="s">
        <v>65</v>
      </c>
      <c r="C38" s="16" t="s">
        <v>33</v>
      </c>
      <c r="D38" s="16">
        <v>22.5</v>
      </c>
      <c r="E38" s="16">
        <v>35.6</v>
      </c>
      <c r="F38" s="108">
        <f t="shared" si="0"/>
        <v>1.5822222222222222</v>
      </c>
      <c r="G38" s="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customHeight="1">
      <c r="A39" s="20"/>
      <c r="B39" s="231" t="s">
        <v>66</v>
      </c>
      <c r="C39" s="231"/>
      <c r="D39" s="231"/>
      <c r="E39" s="231"/>
      <c r="F39" s="231"/>
      <c r="G39" s="231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customHeight="1">
      <c r="A40" s="20"/>
      <c r="B40" s="15" t="s">
        <v>67</v>
      </c>
      <c r="C40" s="116" t="s">
        <v>33</v>
      </c>
      <c r="D40" s="16">
        <v>100</v>
      </c>
      <c r="E40" s="16">
        <v>100</v>
      </c>
      <c r="F40" s="108">
        <f t="shared" si="0"/>
        <v>1</v>
      </c>
      <c r="G40" s="4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>
      <c r="A41" s="9" t="s">
        <v>15</v>
      </c>
      <c r="B41" s="10" t="s">
        <v>16</v>
      </c>
      <c r="C41" s="11"/>
      <c r="D41" s="12"/>
      <c r="E41" s="11"/>
      <c r="F41" s="117">
        <v>1</v>
      </c>
      <c r="G41" s="1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>
      <c r="A42" s="14"/>
      <c r="B42" s="231" t="s">
        <v>70</v>
      </c>
      <c r="C42" s="231"/>
      <c r="D42" s="231"/>
      <c r="E42" s="231"/>
      <c r="F42" s="231" t="e">
        <f t="shared" si="0"/>
        <v>#DIV/0!</v>
      </c>
      <c r="G42" s="23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30" customHeight="1">
      <c r="A43" s="14"/>
      <c r="B43" s="15" t="s">
        <v>71</v>
      </c>
      <c r="C43" s="4" t="s">
        <v>33</v>
      </c>
      <c r="D43" s="16">
        <v>99.95</v>
      </c>
      <c r="E43" s="16">
        <v>100</v>
      </c>
      <c r="F43" s="108">
        <f>E43/D43</f>
        <v>1.0005002501250626</v>
      </c>
      <c r="G43" s="11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63.75">
      <c r="A44" s="14"/>
      <c r="B44" s="15" t="s">
        <v>72</v>
      </c>
      <c r="C44" s="4" t="s">
        <v>33</v>
      </c>
      <c r="D44" s="16">
        <v>100</v>
      </c>
      <c r="E44" s="16">
        <v>100</v>
      </c>
      <c r="F44" s="108">
        <f t="shared" si="0"/>
        <v>1</v>
      </c>
      <c r="G44" s="4" t="s">
        <v>727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51.75" customHeight="1">
      <c r="A45" s="14"/>
      <c r="B45" s="15" t="s">
        <v>73</v>
      </c>
      <c r="C45" s="4" t="s">
        <v>33</v>
      </c>
      <c r="D45" s="16">
        <v>79</v>
      </c>
      <c r="E45" s="16">
        <v>80</v>
      </c>
      <c r="F45" s="108">
        <f t="shared" si="0"/>
        <v>1.0126582278481013</v>
      </c>
      <c r="G45" s="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26.25" customHeight="1">
      <c r="A46" s="18" t="s">
        <v>19</v>
      </c>
      <c r="B46" s="19" t="s">
        <v>69</v>
      </c>
      <c r="C46" s="19"/>
      <c r="D46" s="19"/>
      <c r="E46" s="19"/>
      <c r="F46" s="119">
        <f>(1200%+F49+F60+F66)/15</f>
        <v>0.89936296296296303</v>
      </c>
      <c r="G46" s="19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>
      <c r="A47" s="15"/>
      <c r="B47" s="231" t="s">
        <v>54</v>
      </c>
      <c r="C47" s="231"/>
      <c r="D47" s="231"/>
      <c r="E47" s="231"/>
      <c r="F47" s="231"/>
      <c r="G47" s="23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51">
      <c r="A48" s="15"/>
      <c r="B48" s="15" t="s">
        <v>74</v>
      </c>
      <c r="C48" s="4" t="s">
        <v>33</v>
      </c>
      <c r="D48" s="120">
        <v>88</v>
      </c>
      <c r="E48" s="121">
        <v>88</v>
      </c>
      <c r="F48" s="108">
        <f t="shared" si="0"/>
        <v>1</v>
      </c>
      <c r="G48" s="4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51">
      <c r="A49" s="15"/>
      <c r="B49" s="15" t="s">
        <v>75</v>
      </c>
      <c r="C49" s="4" t="s">
        <v>33</v>
      </c>
      <c r="D49" s="122">
        <v>100</v>
      </c>
      <c r="E49" s="122">
        <v>99.6</v>
      </c>
      <c r="F49" s="108">
        <f t="shared" si="0"/>
        <v>0.996</v>
      </c>
      <c r="G49" s="5" t="s">
        <v>728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38.25">
      <c r="A50" s="15"/>
      <c r="B50" s="15" t="s">
        <v>76</v>
      </c>
      <c r="C50" s="4" t="s">
        <v>33</v>
      </c>
      <c r="D50" s="120">
        <v>77.3</v>
      </c>
      <c r="E50" s="120">
        <v>77.3</v>
      </c>
      <c r="F50" s="108">
        <f t="shared" si="0"/>
        <v>1</v>
      </c>
      <c r="G50" s="4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>
      <c r="A51" s="15"/>
      <c r="B51" s="231" t="s">
        <v>81</v>
      </c>
      <c r="C51" s="231"/>
      <c r="D51" s="231"/>
      <c r="E51" s="231"/>
      <c r="F51" s="231"/>
      <c r="G51" s="23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51">
      <c r="A52" s="15"/>
      <c r="B52" s="15" t="s">
        <v>77</v>
      </c>
      <c r="C52" s="4" t="s">
        <v>33</v>
      </c>
      <c r="D52" s="120">
        <v>100</v>
      </c>
      <c r="E52" s="120">
        <v>100</v>
      </c>
      <c r="F52" s="108">
        <f t="shared" si="0"/>
        <v>1</v>
      </c>
      <c r="G52" s="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38.25">
      <c r="A53" s="15"/>
      <c r="B53" s="15" t="s">
        <v>78</v>
      </c>
      <c r="C53" s="4" t="s">
        <v>33</v>
      </c>
      <c r="D53" s="120">
        <v>66</v>
      </c>
      <c r="E53" s="120">
        <v>67.8</v>
      </c>
      <c r="F53" s="108">
        <f t="shared" si="0"/>
        <v>1.0272727272727273</v>
      </c>
      <c r="G53" s="4" t="s">
        <v>729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38.25">
      <c r="A54" s="15"/>
      <c r="B54" s="15" t="s">
        <v>79</v>
      </c>
      <c r="C54" s="4" t="s">
        <v>33</v>
      </c>
      <c r="D54" s="120">
        <v>100</v>
      </c>
      <c r="E54" s="120">
        <v>100</v>
      </c>
      <c r="F54" s="108">
        <f t="shared" si="0"/>
        <v>1</v>
      </c>
      <c r="G54" s="4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30.75" customHeight="1">
      <c r="A55" s="15"/>
      <c r="B55" s="15" t="s">
        <v>80</v>
      </c>
      <c r="C55" s="4" t="s">
        <v>40</v>
      </c>
      <c r="D55" s="120">
        <v>5</v>
      </c>
      <c r="E55" s="120">
        <v>4.9000000000000004</v>
      </c>
      <c r="F55" s="108">
        <f>D55/E55</f>
        <v>1.0204081632653061</v>
      </c>
      <c r="G55" s="4" t="s">
        <v>730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>
      <c r="A56" s="15"/>
      <c r="B56" s="231" t="s">
        <v>82</v>
      </c>
      <c r="C56" s="231"/>
      <c r="D56" s="231"/>
      <c r="E56" s="231"/>
      <c r="F56" s="231"/>
      <c r="G56" s="231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6.25">
      <c r="A57" s="15"/>
      <c r="B57" s="123" t="s">
        <v>577</v>
      </c>
      <c r="C57" s="4" t="s">
        <v>33</v>
      </c>
      <c r="D57" s="16">
        <v>56</v>
      </c>
      <c r="E57" s="16">
        <v>66.400000000000006</v>
      </c>
      <c r="F57" s="108">
        <f>E57/D57</f>
        <v>1.1857142857142857</v>
      </c>
      <c r="G57" s="7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48">
      <c r="A58" s="15"/>
      <c r="B58" s="123" t="s">
        <v>578</v>
      </c>
      <c r="C58" s="4" t="s">
        <v>33</v>
      </c>
      <c r="D58" s="16">
        <v>21</v>
      </c>
      <c r="E58" s="16">
        <v>38.1</v>
      </c>
      <c r="F58" s="108">
        <f>E58/D58</f>
        <v>1.8142857142857143</v>
      </c>
      <c r="G58" s="5" t="s">
        <v>663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6.25">
      <c r="A59" s="15"/>
      <c r="B59" s="123" t="s">
        <v>579</v>
      </c>
      <c r="C59" s="16" t="s">
        <v>40</v>
      </c>
      <c r="D59" s="16">
        <v>43</v>
      </c>
      <c r="E59" s="16">
        <v>64</v>
      </c>
      <c r="F59" s="108">
        <f>E59/D59</f>
        <v>1.4883720930232558</v>
      </c>
      <c r="G59" s="7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36">
      <c r="A60" s="15"/>
      <c r="B60" s="123" t="s">
        <v>580</v>
      </c>
      <c r="C60" s="16" t="s">
        <v>40</v>
      </c>
      <c r="D60" s="16">
        <v>2</v>
      </c>
      <c r="E60" s="16">
        <v>0</v>
      </c>
      <c r="F60" s="108">
        <v>0</v>
      </c>
      <c r="G60" s="5" t="s">
        <v>731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>
      <c r="A61" s="15"/>
      <c r="B61" s="231" t="s">
        <v>83</v>
      </c>
      <c r="C61" s="231"/>
      <c r="D61" s="231"/>
      <c r="E61" s="231"/>
      <c r="F61" s="231"/>
      <c r="G61" s="23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25.5">
      <c r="A62" s="15"/>
      <c r="B62" s="15" t="s">
        <v>84</v>
      </c>
      <c r="C62" s="16" t="s">
        <v>33</v>
      </c>
      <c r="D62" s="16">
        <v>81.3</v>
      </c>
      <c r="E62" s="16">
        <v>81.3</v>
      </c>
      <c r="F62" s="108">
        <f t="shared" si="0"/>
        <v>1</v>
      </c>
      <c r="G62" s="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>
      <c r="A63" s="15"/>
      <c r="B63" s="231" t="s">
        <v>92</v>
      </c>
      <c r="C63" s="231"/>
      <c r="D63" s="231"/>
      <c r="E63" s="231"/>
      <c r="F63" s="231"/>
      <c r="G63" s="23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51.75" customHeight="1">
      <c r="A64" s="15"/>
      <c r="B64" s="15" t="s">
        <v>85</v>
      </c>
      <c r="C64" s="16" t="s">
        <v>33</v>
      </c>
      <c r="D64" s="124">
        <v>100</v>
      </c>
      <c r="E64" s="124">
        <v>100</v>
      </c>
      <c r="F64" s="108">
        <f t="shared" si="0"/>
        <v>1</v>
      </c>
      <c r="G64" s="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28.5" customHeight="1">
      <c r="A65" s="15"/>
      <c r="B65" s="15" t="s">
        <v>86</v>
      </c>
      <c r="C65" s="16" t="s">
        <v>33</v>
      </c>
      <c r="D65" s="16">
        <v>100</v>
      </c>
      <c r="E65" s="16">
        <v>100</v>
      </c>
      <c r="F65" s="108">
        <f t="shared" si="0"/>
        <v>1</v>
      </c>
      <c r="G65" s="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36">
      <c r="A66" s="15"/>
      <c r="B66" s="15" t="s">
        <v>87</v>
      </c>
      <c r="C66" s="16" t="s">
        <v>33</v>
      </c>
      <c r="D66" s="16">
        <v>18</v>
      </c>
      <c r="E66" s="16">
        <v>8.9</v>
      </c>
      <c r="F66" s="108">
        <f t="shared" si="0"/>
        <v>0.49444444444444446</v>
      </c>
      <c r="G66" s="5" t="s">
        <v>100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28.5" customHeight="1">
      <c r="A67" s="18" t="s">
        <v>20</v>
      </c>
      <c r="B67" s="19" t="s">
        <v>17</v>
      </c>
      <c r="C67" s="19"/>
      <c r="D67" s="19"/>
      <c r="E67" s="19"/>
      <c r="F67" s="119">
        <f>(500%+F75+F76+F77)/8</f>
        <v>0.99018055555555562</v>
      </c>
      <c r="G67" s="19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9.25" customHeight="1">
      <c r="A68" s="15"/>
      <c r="B68" s="231" t="s">
        <v>88</v>
      </c>
      <c r="C68" s="231"/>
      <c r="D68" s="231"/>
      <c r="E68" s="231"/>
      <c r="F68" s="231"/>
      <c r="G68" s="23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5.5">
      <c r="A69" s="15"/>
      <c r="B69" s="15" t="s">
        <v>89</v>
      </c>
      <c r="C69" s="16" t="s">
        <v>33</v>
      </c>
      <c r="D69" s="120">
        <v>94</v>
      </c>
      <c r="E69" s="120">
        <v>94</v>
      </c>
      <c r="F69" s="108">
        <f t="shared" si="0"/>
        <v>1</v>
      </c>
      <c r="G69" s="4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25.5">
      <c r="A70" s="15"/>
      <c r="B70" s="15" t="s">
        <v>90</v>
      </c>
      <c r="C70" s="16" t="s">
        <v>40</v>
      </c>
      <c r="D70" s="120">
        <v>13.1</v>
      </c>
      <c r="E70" s="120">
        <v>14.9</v>
      </c>
      <c r="F70" s="108">
        <f t="shared" si="0"/>
        <v>1.1374045801526718</v>
      </c>
      <c r="G70" s="4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25.5">
      <c r="A71" s="15"/>
      <c r="B71" s="15" t="s">
        <v>91</v>
      </c>
      <c r="C71" s="16" t="s">
        <v>40</v>
      </c>
      <c r="D71" s="125">
        <v>39</v>
      </c>
      <c r="E71" s="125">
        <v>39</v>
      </c>
      <c r="F71" s="108">
        <f t="shared" si="0"/>
        <v>1</v>
      </c>
      <c r="G71" s="4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" customHeight="1">
      <c r="A72" s="15"/>
      <c r="B72" s="231" t="s">
        <v>93</v>
      </c>
      <c r="C72" s="231"/>
      <c r="D72" s="231"/>
      <c r="E72" s="231"/>
      <c r="F72" s="231" t="e">
        <f t="shared" si="0"/>
        <v>#DIV/0!</v>
      </c>
      <c r="G72" s="23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63.75">
      <c r="A73" s="15"/>
      <c r="B73" s="15" t="s">
        <v>94</v>
      </c>
      <c r="C73" s="16" t="s">
        <v>33</v>
      </c>
      <c r="D73" s="120">
        <v>100</v>
      </c>
      <c r="E73" s="120">
        <v>100.6</v>
      </c>
      <c r="F73" s="108">
        <f t="shared" si="0"/>
        <v>1.006</v>
      </c>
      <c r="G73" s="5" t="s">
        <v>732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38.25">
      <c r="A74" s="15"/>
      <c r="B74" s="15" t="s">
        <v>95</v>
      </c>
      <c r="C74" s="16" t="s">
        <v>33</v>
      </c>
      <c r="D74" s="120">
        <v>100</v>
      </c>
      <c r="E74" s="120">
        <v>101.2</v>
      </c>
      <c r="F74" s="108">
        <f t="shared" si="0"/>
        <v>1.012</v>
      </c>
      <c r="G74" s="5" t="s">
        <v>732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38.25">
      <c r="A75" s="15"/>
      <c r="B75" s="15" t="s">
        <v>96</v>
      </c>
      <c r="C75" s="16" t="s">
        <v>33</v>
      </c>
      <c r="D75" s="120">
        <v>90</v>
      </c>
      <c r="E75" s="120">
        <v>88.6</v>
      </c>
      <c r="F75" s="108">
        <f t="shared" si="0"/>
        <v>0.98444444444444434</v>
      </c>
      <c r="G75" s="5" t="s">
        <v>733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24.75" customHeight="1">
      <c r="A76" s="15"/>
      <c r="B76" s="15" t="s">
        <v>97</v>
      </c>
      <c r="C76" s="16" t="s">
        <v>33</v>
      </c>
      <c r="D76" s="120">
        <v>100</v>
      </c>
      <c r="E76" s="120">
        <v>94.2</v>
      </c>
      <c r="F76" s="108">
        <f t="shared" si="0"/>
        <v>0.94200000000000006</v>
      </c>
      <c r="G76" s="5" t="s">
        <v>99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customHeight="1">
      <c r="A77" s="15"/>
      <c r="B77" s="15" t="s">
        <v>98</v>
      </c>
      <c r="C77" s="16" t="s">
        <v>33</v>
      </c>
      <c r="D77" s="120">
        <v>100</v>
      </c>
      <c r="E77" s="120">
        <v>99.5</v>
      </c>
      <c r="F77" s="108">
        <f t="shared" si="0"/>
        <v>0.995</v>
      </c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30">
      <c r="A78" s="9" t="s">
        <v>101</v>
      </c>
      <c r="B78" s="10" t="s">
        <v>109</v>
      </c>
      <c r="C78" s="11"/>
      <c r="D78" s="12"/>
      <c r="E78" s="11"/>
      <c r="F78" s="126">
        <f>F80</f>
        <v>1</v>
      </c>
      <c r="G78" s="1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>
      <c r="A79" s="15"/>
      <c r="B79" s="231" t="s">
        <v>110</v>
      </c>
      <c r="C79" s="231"/>
      <c r="D79" s="231"/>
      <c r="E79" s="231"/>
      <c r="F79" s="231" t="e">
        <f t="shared" si="0"/>
        <v>#DIV/0!</v>
      </c>
      <c r="G79" s="23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25.5">
      <c r="A80" s="15"/>
      <c r="B80" s="15" t="s">
        <v>111</v>
      </c>
      <c r="C80" s="16" t="s">
        <v>33</v>
      </c>
      <c r="D80" s="16">
        <v>98</v>
      </c>
      <c r="E80" s="16">
        <v>98</v>
      </c>
      <c r="F80" s="108">
        <f t="shared" si="0"/>
        <v>1</v>
      </c>
      <c r="G80" s="4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>
      <c r="A81" s="22" t="s">
        <v>121</v>
      </c>
      <c r="B81" s="19" t="s">
        <v>104</v>
      </c>
      <c r="C81" s="19"/>
      <c r="D81" s="19"/>
      <c r="E81" s="19"/>
      <c r="F81" s="23">
        <f>(400%+91.8% +F90)/6</f>
        <v>0.9662183908045977</v>
      </c>
      <c r="G81" s="19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>
      <c r="A82" s="15"/>
      <c r="B82" s="231" t="s">
        <v>112</v>
      </c>
      <c r="C82" s="231"/>
      <c r="D82" s="231"/>
      <c r="E82" s="231"/>
      <c r="F82" s="231"/>
      <c r="G82" s="23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52.5" customHeight="1">
      <c r="A83" s="15"/>
      <c r="B83" s="15" t="s">
        <v>113</v>
      </c>
      <c r="C83" s="4" t="s">
        <v>33</v>
      </c>
      <c r="D83" s="16" t="s">
        <v>734</v>
      </c>
      <c r="E83" s="16" t="s">
        <v>735</v>
      </c>
      <c r="F83" s="108" t="s">
        <v>736</v>
      </c>
      <c r="G83" s="5" t="s">
        <v>662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39" customHeight="1">
      <c r="A84" s="15"/>
      <c r="B84" s="15" t="s">
        <v>737</v>
      </c>
      <c r="C84" s="4" t="s">
        <v>33</v>
      </c>
      <c r="D84" s="16">
        <v>74</v>
      </c>
      <c r="E84" s="16">
        <v>78.3</v>
      </c>
      <c r="F84" s="108">
        <f>E84/D84</f>
        <v>1.0581081081081081</v>
      </c>
      <c r="G84" s="4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>
      <c r="A85" s="15"/>
      <c r="B85" s="231" t="s">
        <v>114</v>
      </c>
      <c r="C85" s="231"/>
      <c r="D85" s="231"/>
      <c r="E85" s="231"/>
      <c r="F85" s="231" t="e">
        <f t="shared" si="0"/>
        <v>#DIV/0!</v>
      </c>
      <c r="G85" s="23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25.5">
      <c r="A86" s="15"/>
      <c r="B86" s="15" t="s">
        <v>115</v>
      </c>
      <c r="C86" s="4" t="s">
        <v>34</v>
      </c>
      <c r="D86" s="16">
        <v>57.8</v>
      </c>
      <c r="E86" s="16">
        <v>67.900000000000006</v>
      </c>
      <c r="F86" s="108">
        <f t="shared" si="0"/>
        <v>1.1747404844290659</v>
      </c>
      <c r="G86" s="5" t="s">
        <v>738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>
      <c r="A87" s="15"/>
      <c r="B87" s="231" t="s">
        <v>116</v>
      </c>
      <c r="C87" s="231"/>
      <c r="D87" s="231"/>
      <c r="E87" s="231"/>
      <c r="F87" s="231" t="e">
        <f t="shared" si="0"/>
        <v>#DIV/0!</v>
      </c>
      <c r="G87" s="231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>
      <c r="A88" s="15"/>
      <c r="B88" s="15" t="s">
        <v>117</v>
      </c>
      <c r="C88" s="4" t="s">
        <v>119</v>
      </c>
      <c r="D88" s="16">
        <v>241.1</v>
      </c>
      <c r="E88" s="16">
        <v>241.1</v>
      </c>
      <c r="F88" s="108">
        <f t="shared" si="0"/>
        <v>1</v>
      </c>
      <c r="G88" s="4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>
      <c r="A89" s="15"/>
      <c r="B89" s="231" t="s">
        <v>118</v>
      </c>
      <c r="C89" s="231"/>
      <c r="D89" s="231"/>
      <c r="E89" s="231"/>
      <c r="F89" s="231" t="e">
        <f t="shared" si="0"/>
        <v>#DIV/0!</v>
      </c>
      <c r="G89" s="23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42.75" customHeight="1">
      <c r="A90" s="15"/>
      <c r="B90" s="15" t="s">
        <v>120</v>
      </c>
      <c r="C90" s="4" t="s">
        <v>33</v>
      </c>
      <c r="D90" s="16">
        <v>17.399999999999999</v>
      </c>
      <c r="E90" s="16">
        <v>15.3</v>
      </c>
      <c r="F90" s="108">
        <f t="shared" si="0"/>
        <v>0.8793103448275863</v>
      </c>
      <c r="G90" s="5" t="s">
        <v>530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>
      <c r="A91" s="22" t="s">
        <v>105</v>
      </c>
      <c r="B91" s="19" t="s">
        <v>122</v>
      </c>
      <c r="C91" s="19"/>
      <c r="D91" s="19"/>
      <c r="E91" s="19"/>
      <c r="F91" s="23">
        <v>1</v>
      </c>
      <c r="G91" s="19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>
      <c r="A92" s="15"/>
      <c r="B92" s="231" t="s">
        <v>124</v>
      </c>
      <c r="C92" s="231"/>
      <c r="D92" s="231"/>
      <c r="E92" s="231"/>
      <c r="F92" s="231" t="e">
        <f t="shared" si="0"/>
        <v>#DIV/0!</v>
      </c>
      <c r="G92" s="231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41.25" customHeight="1">
      <c r="A93" s="15"/>
      <c r="B93" s="15" t="s">
        <v>123</v>
      </c>
      <c r="C93" s="4" t="s">
        <v>33</v>
      </c>
      <c r="D93" s="16">
        <v>28.5</v>
      </c>
      <c r="E93" s="16">
        <v>41.7</v>
      </c>
      <c r="F93" s="108">
        <f t="shared" si="0"/>
        <v>1.4631578947368422</v>
      </c>
      <c r="G93" s="5" t="s">
        <v>785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>
      <c r="A94" s="15"/>
      <c r="B94" s="231" t="s">
        <v>125</v>
      </c>
      <c r="C94" s="231"/>
      <c r="D94" s="231"/>
      <c r="E94" s="231"/>
      <c r="F94" s="231"/>
      <c r="G94" s="23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38.25">
      <c r="A95" s="15"/>
      <c r="B95" s="15" t="s">
        <v>572</v>
      </c>
      <c r="C95" s="16" t="s">
        <v>40</v>
      </c>
      <c r="D95" s="16" t="s">
        <v>531</v>
      </c>
      <c r="E95" s="16" t="s">
        <v>531</v>
      </c>
      <c r="F95" s="108" t="s">
        <v>531</v>
      </c>
      <c r="G95" s="5" t="s">
        <v>770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27.75" customHeight="1">
      <c r="A96" s="15"/>
      <c r="B96" s="15" t="s">
        <v>126</v>
      </c>
      <c r="C96" s="16" t="s">
        <v>127</v>
      </c>
      <c r="D96" s="16">
        <v>0</v>
      </c>
      <c r="E96" s="16">
        <v>0</v>
      </c>
      <c r="F96" s="108" t="s">
        <v>531</v>
      </c>
      <c r="G96" s="5" t="s">
        <v>770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>
      <c r="A97" s="15"/>
      <c r="B97" s="231" t="s">
        <v>128</v>
      </c>
      <c r="C97" s="231"/>
      <c r="D97" s="231"/>
      <c r="E97" s="231"/>
      <c r="F97" s="231"/>
      <c r="G97" s="23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25.5">
      <c r="A98" s="15"/>
      <c r="B98" s="15" t="s">
        <v>573</v>
      </c>
      <c r="C98" s="16" t="s">
        <v>127</v>
      </c>
      <c r="D98" s="127">
        <v>155</v>
      </c>
      <c r="E98" s="127">
        <v>155</v>
      </c>
      <c r="F98" s="108">
        <f t="shared" ref="F98" si="1">E98/D98</f>
        <v>1</v>
      </c>
      <c r="G98" s="7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25.5">
      <c r="A99" s="15"/>
      <c r="B99" s="15" t="s">
        <v>129</v>
      </c>
      <c r="C99" s="4" t="s">
        <v>34</v>
      </c>
      <c r="D99" s="16">
        <v>26</v>
      </c>
      <c r="E99" s="16">
        <v>26</v>
      </c>
      <c r="F99" s="108">
        <f t="shared" ref="F99" si="2">E99/D99</f>
        <v>1</v>
      </c>
      <c r="G99" s="4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>
      <c r="A100" s="15"/>
      <c r="B100" s="231" t="s">
        <v>130</v>
      </c>
      <c r="C100" s="231"/>
      <c r="D100" s="231"/>
      <c r="E100" s="231"/>
      <c r="F100" s="231"/>
      <c r="G100" s="23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25.5">
      <c r="A101" s="15"/>
      <c r="B101" s="15" t="s">
        <v>574</v>
      </c>
      <c r="C101" s="4" t="s">
        <v>40</v>
      </c>
      <c r="D101" s="16">
        <v>240</v>
      </c>
      <c r="E101" s="16">
        <v>265</v>
      </c>
      <c r="F101" s="108">
        <f t="shared" ref="F101" si="3">E101/D101</f>
        <v>1.1041666666666667</v>
      </c>
      <c r="G101" s="5" t="s">
        <v>786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>
      <c r="A102" s="15"/>
      <c r="B102" s="231" t="s">
        <v>131</v>
      </c>
      <c r="C102" s="231"/>
      <c r="D102" s="231"/>
      <c r="E102" s="231"/>
      <c r="F102" s="231"/>
      <c r="G102" s="23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25.5">
      <c r="A103" s="15"/>
      <c r="B103" s="15" t="s">
        <v>132</v>
      </c>
      <c r="C103" s="4" t="s">
        <v>33</v>
      </c>
      <c r="D103" s="16">
        <v>0</v>
      </c>
      <c r="E103" s="16">
        <v>0</v>
      </c>
      <c r="F103" s="108" t="s">
        <v>531</v>
      </c>
      <c r="G103" s="5" t="s">
        <v>770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>
      <c r="A104" s="22" t="s">
        <v>107</v>
      </c>
      <c r="B104" s="19" t="s">
        <v>108</v>
      </c>
      <c r="C104" s="19"/>
      <c r="D104" s="19"/>
      <c r="E104" s="19"/>
      <c r="F104" s="23">
        <f>(700%+F110)/8</f>
        <v>0.99591836734693873</v>
      </c>
      <c r="G104" s="19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>
      <c r="A105" s="15"/>
      <c r="B105" s="231" t="s">
        <v>142</v>
      </c>
      <c r="C105" s="231"/>
      <c r="D105" s="231"/>
      <c r="E105" s="231"/>
      <c r="F105" s="231"/>
      <c r="G105" s="231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>
      <c r="A106" s="15"/>
      <c r="B106" s="231" t="s">
        <v>141</v>
      </c>
      <c r="C106" s="231"/>
      <c r="D106" s="231"/>
      <c r="E106" s="231"/>
      <c r="F106" s="231"/>
      <c r="G106" s="231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25.5">
      <c r="A107" s="15"/>
      <c r="B107" s="15" t="s">
        <v>133</v>
      </c>
      <c r="C107" s="4" t="s">
        <v>33</v>
      </c>
      <c r="D107" s="16">
        <v>100</v>
      </c>
      <c r="E107" s="16">
        <v>100</v>
      </c>
      <c r="F107" s="108">
        <f t="shared" ref="F107:F117" si="4">E107/D107</f>
        <v>1</v>
      </c>
      <c r="G107" s="12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>
      <c r="A108" s="15"/>
      <c r="B108" s="231" t="s">
        <v>134</v>
      </c>
      <c r="C108" s="231"/>
      <c r="D108" s="231"/>
      <c r="E108" s="231"/>
      <c r="F108" s="231"/>
      <c r="G108" s="231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29.25" customHeight="1">
      <c r="A109" s="15"/>
      <c r="B109" s="15" t="s">
        <v>135</v>
      </c>
      <c r="C109" s="4" t="s">
        <v>34</v>
      </c>
      <c r="D109" s="16">
        <v>890</v>
      </c>
      <c r="E109" s="16">
        <v>920</v>
      </c>
      <c r="F109" s="108">
        <f t="shared" si="4"/>
        <v>1.0337078651685394</v>
      </c>
      <c r="G109" s="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40.5" customHeight="1">
      <c r="A110" s="15"/>
      <c r="B110" s="35" t="s">
        <v>138</v>
      </c>
      <c r="C110" s="4" t="s">
        <v>33</v>
      </c>
      <c r="D110" s="16">
        <v>49</v>
      </c>
      <c r="E110" s="16">
        <v>47.4</v>
      </c>
      <c r="F110" s="108">
        <f t="shared" si="4"/>
        <v>0.96734693877551015</v>
      </c>
      <c r="G110" s="5" t="s">
        <v>575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27" customHeight="1">
      <c r="A111" s="15"/>
      <c r="B111" s="15" t="s">
        <v>137</v>
      </c>
      <c r="C111" s="4" t="s">
        <v>40</v>
      </c>
      <c r="D111" s="16">
        <v>950</v>
      </c>
      <c r="E111" s="16">
        <v>1005</v>
      </c>
      <c r="F111" s="129">
        <f t="shared" si="4"/>
        <v>1.0578947368421052</v>
      </c>
      <c r="G111" s="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>
      <c r="A112" s="15"/>
      <c r="B112" s="15" t="s">
        <v>136</v>
      </c>
      <c r="C112" s="4" t="s">
        <v>34</v>
      </c>
      <c r="D112" s="16">
        <v>34</v>
      </c>
      <c r="E112" s="16">
        <v>34</v>
      </c>
      <c r="F112" s="108">
        <f t="shared" si="4"/>
        <v>1</v>
      </c>
      <c r="G112" s="4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>
      <c r="A113" s="15"/>
      <c r="B113" s="231" t="s">
        <v>139</v>
      </c>
      <c r="C113" s="231"/>
      <c r="D113" s="231"/>
      <c r="E113" s="231"/>
      <c r="F113" s="231"/>
      <c r="G113" s="23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25.5">
      <c r="A114" s="15"/>
      <c r="B114" s="15" t="s">
        <v>140</v>
      </c>
      <c r="C114" s="4" t="s">
        <v>34</v>
      </c>
      <c r="D114" s="16">
        <v>5</v>
      </c>
      <c r="E114" s="16">
        <v>5</v>
      </c>
      <c r="F114" s="108">
        <f t="shared" si="4"/>
        <v>1</v>
      </c>
      <c r="G114" s="4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5" customHeight="1">
      <c r="A115" s="15"/>
      <c r="B115" s="231" t="s">
        <v>143</v>
      </c>
      <c r="C115" s="231"/>
      <c r="D115" s="231"/>
      <c r="E115" s="231"/>
      <c r="F115" s="231"/>
      <c r="G115" s="231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30" customHeight="1">
      <c r="A116" s="15"/>
      <c r="B116" s="15" t="s">
        <v>144</v>
      </c>
      <c r="C116" s="16" t="s">
        <v>40</v>
      </c>
      <c r="D116" s="16">
        <v>4400</v>
      </c>
      <c r="E116" s="16">
        <v>4800</v>
      </c>
      <c r="F116" s="108">
        <f t="shared" si="4"/>
        <v>1.0909090909090908</v>
      </c>
      <c r="G116" s="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25.5">
      <c r="A117" s="15"/>
      <c r="B117" s="15" t="s">
        <v>145</v>
      </c>
      <c r="C117" s="16" t="s">
        <v>146</v>
      </c>
      <c r="D117" s="16">
        <v>52</v>
      </c>
      <c r="E117" s="16">
        <v>53</v>
      </c>
      <c r="F117" s="108">
        <f t="shared" si="4"/>
        <v>1.0192307692307692</v>
      </c>
      <c r="G117" s="4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30.75" customHeight="1">
      <c r="A118" s="24" t="s">
        <v>147</v>
      </c>
      <c r="B118" s="25" t="s">
        <v>149</v>
      </c>
      <c r="C118" s="25"/>
      <c r="D118" s="25"/>
      <c r="E118" s="25"/>
      <c r="F118" s="26">
        <f>(400%+F120)/5</f>
        <v>0.95625000000000004</v>
      </c>
      <c r="G118" s="2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>
      <c r="A119" s="20"/>
      <c r="B119" s="231" t="s">
        <v>170</v>
      </c>
      <c r="C119" s="231"/>
      <c r="D119" s="231"/>
      <c r="E119" s="231"/>
      <c r="F119" s="231"/>
      <c r="G119" s="23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25.5">
      <c r="A120" s="20"/>
      <c r="B120" s="15" t="s">
        <v>171</v>
      </c>
      <c r="C120" s="16" t="s">
        <v>40</v>
      </c>
      <c r="D120" s="16">
        <v>150</v>
      </c>
      <c r="E120" s="16">
        <v>192</v>
      </c>
      <c r="F120" s="108">
        <f>D120/E120</f>
        <v>0.78125</v>
      </c>
      <c r="G120" s="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38.25">
      <c r="A121" s="20"/>
      <c r="B121" s="15" t="s">
        <v>172</v>
      </c>
      <c r="C121" s="16" t="s">
        <v>33</v>
      </c>
      <c r="D121" s="16">
        <v>34</v>
      </c>
      <c r="E121" s="16">
        <v>29.1</v>
      </c>
      <c r="F121" s="108">
        <f>D121/E121</f>
        <v>1.1683848797250858</v>
      </c>
      <c r="G121" s="4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38.25">
      <c r="A122" s="20"/>
      <c r="B122" s="15" t="s">
        <v>676</v>
      </c>
      <c r="C122" s="16" t="s">
        <v>33</v>
      </c>
      <c r="D122" s="124">
        <v>70</v>
      </c>
      <c r="E122" s="124">
        <v>70</v>
      </c>
      <c r="F122" s="130">
        <f>E122/D122</f>
        <v>1</v>
      </c>
      <c r="G122" s="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38.25" customHeight="1">
      <c r="A123" s="20"/>
      <c r="B123" s="15" t="s">
        <v>658</v>
      </c>
      <c r="C123" s="16" t="s">
        <v>659</v>
      </c>
      <c r="D123" s="16">
        <v>1</v>
      </c>
      <c r="E123" s="131">
        <v>1</v>
      </c>
      <c r="F123" s="129">
        <v>1</v>
      </c>
      <c r="G123" s="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25.5">
      <c r="A124" s="20"/>
      <c r="B124" s="15" t="s">
        <v>660</v>
      </c>
      <c r="C124" s="16" t="s">
        <v>661</v>
      </c>
      <c r="D124" s="16">
        <v>0</v>
      </c>
      <c r="E124" s="131">
        <v>0</v>
      </c>
      <c r="F124" s="129">
        <v>1</v>
      </c>
      <c r="G124" s="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25.5">
      <c r="A125" s="22" t="s">
        <v>194</v>
      </c>
      <c r="B125" s="19" t="s">
        <v>173</v>
      </c>
      <c r="C125" s="19"/>
      <c r="D125" s="19"/>
      <c r="E125" s="19"/>
      <c r="F125" s="119">
        <f>(900%+F128+F137+F138)/12</f>
        <v>0.87234610838334259</v>
      </c>
      <c r="G125" s="19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42.75" customHeight="1">
      <c r="A126" s="20"/>
      <c r="B126" s="231" t="s">
        <v>174</v>
      </c>
      <c r="C126" s="231"/>
      <c r="D126" s="231"/>
      <c r="E126" s="231"/>
      <c r="F126" s="231"/>
      <c r="G126" s="23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41" customHeight="1">
      <c r="A127" s="20"/>
      <c r="B127" s="35" t="s">
        <v>175</v>
      </c>
      <c r="C127" s="16" t="s">
        <v>34</v>
      </c>
      <c r="D127" s="16">
        <v>260</v>
      </c>
      <c r="E127" s="16">
        <v>207</v>
      </c>
      <c r="F127" s="108">
        <f>D127/E127</f>
        <v>1.2560386473429952</v>
      </c>
      <c r="G127" s="4" t="s">
        <v>763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8" customHeight="1">
      <c r="A128" s="20"/>
      <c r="B128" s="35" t="s">
        <v>177</v>
      </c>
      <c r="C128" s="16" t="s">
        <v>40</v>
      </c>
      <c r="D128" s="16">
        <v>33</v>
      </c>
      <c r="E128" s="16">
        <v>47</v>
      </c>
      <c r="F128" s="108">
        <f>D128/E128</f>
        <v>0.7021276595744681</v>
      </c>
      <c r="G128" s="4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>
      <c r="A129" s="20"/>
      <c r="B129" s="231" t="s">
        <v>178</v>
      </c>
      <c r="C129" s="231"/>
      <c r="D129" s="231"/>
      <c r="E129" s="231"/>
      <c r="F129" s="231"/>
      <c r="G129" s="231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91.5" customHeight="1">
      <c r="A130" s="20"/>
      <c r="B130" s="35" t="s">
        <v>179</v>
      </c>
      <c r="C130" s="16" t="s">
        <v>40</v>
      </c>
      <c r="D130" s="16">
        <v>150</v>
      </c>
      <c r="E130" s="16">
        <v>85</v>
      </c>
      <c r="F130" s="108">
        <f>D130/E130</f>
        <v>1.7647058823529411</v>
      </c>
      <c r="G130" s="4" t="s">
        <v>764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68.25" customHeight="1">
      <c r="A131" s="20"/>
      <c r="B131" s="35" t="s">
        <v>180</v>
      </c>
      <c r="C131" s="16" t="s">
        <v>33</v>
      </c>
      <c r="D131" s="16">
        <v>1.4999999999999999E-2</v>
      </c>
      <c r="E131" s="16">
        <v>1.4999999999999999E-2</v>
      </c>
      <c r="F131" s="108">
        <f>D131/E131</f>
        <v>1</v>
      </c>
      <c r="G131" s="4" t="s">
        <v>622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25.5" customHeight="1">
      <c r="A132" s="20"/>
      <c r="B132" s="231" t="s">
        <v>181</v>
      </c>
      <c r="C132" s="231"/>
      <c r="D132" s="231"/>
      <c r="E132" s="231"/>
      <c r="F132" s="231"/>
      <c r="G132" s="231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38.25">
      <c r="A133" s="20"/>
      <c r="B133" s="15" t="s">
        <v>657</v>
      </c>
      <c r="C133" s="16" t="s">
        <v>33</v>
      </c>
      <c r="D133" s="16">
        <v>50</v>
      </c>
      <c r="E133" s="16">
        <v>50</v>
      </c>
      <c r="F133" s="108">
        <f>E133/D133</f>
        <v>1</v>
      </c>
      <c r="G133" s="4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25.5">
      <c r="A134" s="20"/>
      <c r="B134" s="15" t="s">
        <v>182</v>
      </c>
      <c r="C134" s="16" t="s">
        <v>40</v>
      </c>
      <c r="D134" s="16">
        <v>15</v>
      </c>
      <c r="E134" s="16">
        <v>17</v>
      </c>
      <c r="F134" s="108">
        <f t="shared" ref="F134:F136" si="5">E134/D134</f>
        <v>1.1333333333333333</v>
      </c>
      <c r="G134" s="4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>
      <c r="A135" s="20"/>
      <c r="B135" s="231" t="s">
        <v>183</v>
      </c>
      <c r="C135" s="231"/>
      <c r="D135" s="231"/>
      <c r="E135" s="231"/>
      <c r="F135" s="231"/>
      <c r="G135" s="231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25.5">
      <c r="A136" s="20"/>
      <c r="B136" s="15" t="s">
        <v>184</v>
      </c>
      <c r="C136" s="16" t="s">
        <v>40</v>
      </c>
      <c r="D136" s="16">
        <v>18</v>
      </c>
      <c r="E136" s="16">
        <v>18</v>
      </c>
      <c r="F136" s="108">
        <f t="shared" si="5"/>
        <v>1</v>
      </c>
      <c r="G136" s="4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27" customHeight="1">
      <c r="A137" s="20"/>
      <c r="B137" s="35" t="s">
        <v>185</v>
      </c>
      <c r="C137" s="16" t="s">
        <v>33</v>
      </c>
      <c r="D137" s="16">
        <v>4.5</v>
      </c>
      <c r="E137" s="16">
        <v>10.4</v>
      </c>
      <c r="F137" s="108">
        <f t="shared" ref="F137:F138" si="6">D137/E137</f>
        <v>0.43269230769230765</v>
      </c>
      <c r="G137" s="86" t="s">
        <v>765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25.5">
      <c r="A138" s="20"/>
      <c r="B138" s="15" t="s">
        <v>186</v>
      </c>
      <c r="C138" s="16" t="s">
        <v>40</v>
      </c>
      <c r="D138" s="16">
        <v>10</v>
      </c>
      <c r="E138" s="16">
        <v>30</v>
      </c>
      <c r="F138" s="108">
        <f t="shared" si="6"/>
        <v>0.33333333333333331</v>
      </c>
      <c r="G138" s="86" t="s">
        <v>766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>
      <c r="A139" s="20"/>
      <c r="B139" s="231" t="s">
        <v>187</v>
      </c>
      <c r="C139" s="231"/>
      <c r="D139" s="231"/>
      <c r="E139" s="231"/>
      <c r="F139" s="231"/>
      <c r="G139" s="231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51">
      <c r="A140" s="20"/>
      <c r="B140" s="35" t="s">
        <v>188</v>
      </c>
      <c r="C140" s="4" t="s">
        <v>34</v>
      </c>
      <c r="D140" s="16">
        <v>610</v>
      </c>
      <c r="E140" s="16">
        <v>771</v>
      </c>
      <c r="F140" s="108">
        <f t="shared" ref="F140" si="7">E140/D140</f>
        <v>1.2639344262295082</v>
      </c>
      <c r="G140" s="4" t="s">
        <v>767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>
      <c r="A141" s="20"/>
      <c r="B141" s="231" t="s">
        <v>189</v>
      </c>
      <c r="C141" s="231"/>
      <c r="D141" s="231"/>
      <c r="E141" s="231"/>
      <c r="F141" s="231"/>
      <c r="G141" s="231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53.25" customHeight="1">
      <c r="A142" s="20"/>
      <c r="B142" s="35" t="s">
        <v>190</v>
      </c>
      <c r="C142" s="16" t="s">
        <v>40</v>
      </c>
      <c r="D142" s="16">
        <v>43</v>
      </c>
      <c r="E142" s="16">
        <v>51</v>
      </c>
      <c r="F142" s="108">
        <f t="shared" ref="F142" si="8">E142/D142</f>
        <v>1.1860465116279071</v>
      </c>
      <c r="G142" s="4" t="s">
        <v>623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>
      <c r="A143" s="20"/>
      <c r="B143" s="231" t="s">
        <v>191</v>
      </c>
      <c r="C143" s="231"/>
      <c r="D143" s="231"/>
      <c r="E143" s="231"/>
      <c r="F143" s="231"/>
      <c r="G143" s="231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29.25" customHeight="1">
      <c r="A144" s="20"/>
      <c r="B144" s="15" t="s">
        <v>192</v>
      </c>
      <c r="C144" s="16" t="s">
        <v>40</v>
      </c>
      <c r="D144" s="16">
        <v>11</v>
      </c>
      <c r="E144" s="16">
        <v>11</v>
      </c>
      <c r="F144" s="108">
        <f>E144/D144</f>
        <v>1</v>
      </c>
      <c r="G144" s="5" t="s">
        <v>768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25.5">
      <c r="A145" s="22" t="s">
        <v>193</v>
      </c>
      <c r="B145" s="19" t="s">
        <v>546</v>
      </c>
      <c r="C145" s="19"/>
      <c r="D145" s="19"/>
      <c r="E145" s="19"/>
      <c r="F145" s="132">
        <f>(200%+F147+F153)/4</f>
        <v>0.97723214285714288</v>
      </c>
      <c r="G145" s="19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5" customHeight="1">
      <c r="A146" s="20"/>
      <c r="B146" s="231" t="s">
        <v>195</v>
      </c>
      <c r="C146" s="231"/>
      <c r="D146" s="231"/>
      <c r="E146" s="231"/>
      <c r="F146" s="231"/>
      <c r="G146" s="231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38.25">
      <c r="A147" s="20"/>
      <c r="B147" s="15" t="s">
        <v>196</v>
      </c>
      <c r="C147" s="16" t="s">
        <v>40</v>
      </c>
      <c r="D147" s="16">
        <v>170</v>
      </c>
      <c r="E147" s="16">
        <v>175</v>
      </c>
      <c r="F147" s="108">
        <f>D147/E147</f>
        <v>0.97142857142857142</v>
      </c>
      <c r="G147" s="5" t="s">
        <v>769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>
      <c r="A148" s="20"/>
      <c r="B148" s="231" t="s">
        <v>197</v>
      </c>
      <c r="C148" s="231"/>
      <c r="D148" s="231"/>
      <c r="E148" s="231"/>
      <c r="F148" s="231"/>
      <c r="G148" s="231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5" customHeight="1">
      <c r="A149" s="20"/>
      <c r="B149" s="15" t="s">
        <v>204</v>
      </c>
      <c r="C149" s="16" t="s">
        <v>34</v>
      </c>
      <c r="D149" s="16">
        <v>4</v>
      </c>
      <c r="E149" s="16">
        <v>4</v>
      </c>
      <c r="F149" s="108">
        <f t="shared" ref="F149" si="9">E149/D149</f>
        <v>1</v>
      </c>
      <c r="G149" s="4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>
      <c r="A150" s="20"/>
      <c r="B150" s="231" t="s">
        <v>198</v>
      </c>
      <c r="C150" s="231"/>
      <c r="D150" s="231"/>
      <c r="E150" s="231"/>
      <c r="F150" s="231"/>
      <c r="G150" s="231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25.5">
      <c r="A151" s="20"/>
      <c r="B151" s="15" t="s">
        <v>201</v>
      </c>
      <c r="C151" s="16" t="s">
        <v>34</v>
      </c>
      <c r="D151" s="16">
        <v>3</v>
      </c>
      <c r="E151" s="16">
        <v>3</v>
      </c>
      <c r="F151" s="108">
        <f t="shared" ref="F151" si="10">E151/D151</f>
        <v>1</v>
      </c>
      <c r="G151" s="4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>
      <c r="A152" s="20"/>
      <c r="B152" s="231" t="s">
        <v>199</v>
      </c>
      <c r="C152" s="231"/>
      <c r="D152" s="231"/>
      <c r="E152" s="231"/>
      <c r="F152" s="231"/>
      <c r="G152" s="231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51" customHeight="1">
      <c r="A153" s="20"/>
      <c r="B153" s="15" t="s">
        <v>202</v>
      </c>
      <c r="C153" s="16" t="s">
        <v>40</v>
      </c>
      <c r="D153" s="16">
        <v>60</v>
      </c>
      <c r="E153" s="16">
        <v>64</v>
      </c>
      <c r="F153" s="108">
        <f>D153/E153</f>
        <v>0.9375</v>
      </c>
      <c r="G153" s="5" t="s">
        <v>771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>
      <c r="A154" s="20"/>
      <c r="B154" s="231" t="s">
        <v>200</v>
      </c>
      <c r="C154" s="231"/>
      <c r="D154" s="231"/>
      <c r="E154" s="231"/>
      <c r="F154" s="231"/>
      <c r="G154" s="231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29.25" customHeight="1">
      <c r="A155" s="20"/>
      <c r="B155" s="15" t="s">
        <v>203</v>
      </c>
      <c r="C155" s="16" t="s">
        <v>34</v>
      </c>
      <c r="D155" s="16">
        <v>0</v>
      </c>
      <c r="E155" s="16">
        <v>0</v>
      </c>
      <c r="F155" s="108" t="s">
        <v>531</v>
      </c>
      <c r="G155" s="4" t="s">
        <v>770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25.5">
      <c r="A156" s="22" t="s">
        <v>205</v>
      </c>
      <c r="B156" s="19" t="s">
        <v>547</v>
      </c>
      <c r="C156" s="19"/>
      <c r="D156" s="19"/>
      <c r="E156" s="19"/>
      <c r="F156" s="119">
        <f>1</f>
        <v>1</v>
      </c>
      <c r="G156" s="19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>
      <c r="A157" s="20"/>
      <c r="B157" s="231" t="s">
        <v>206</v>
      </c>
      <c r="C157" s="231"/>
      <c r="D157" s="231"/>
      <c r="E157" s="231"/>
      <c r="F157" s="231"/>
      <c r="G157" s="231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89.25">
      <c r="A158" s="20"/>
      <c r="B158" s="15" t="s">
        <v>207</v>
      </c>
      <c r="C158" s="16" t="s">
        <v>208</v>
      </c>
      <c r="D158" s="131">
        <v>1</v>
      </c>
      <c r="E158" s="131">
        <v>1</v>
      </c>
      <c r="F158" s="108">
        <f t="shared" ref="F158" si="11">E158/D158</f>
        <v>1</v>
      </c>
      <c r="G158" s="4" t="s">
        <v>772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>
      <c r="A159" s="20"/>
      <c r="B159" s="231" t="s">
        <v>209</v>
      </c>
      <c r="C159" s="231"/>
      <c r="D159" s="231"/>
      <c r="E159" s="231"/>
      <c r="F159" s="231"/>
      <c r="G159" s="231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38.25">
      <c r="A160" s="20"/>
      <c r="B160" s="15" t="s">
        <v>210</v>
      </c>
      <c r="C160" s="16" t="s">
        <v>33</v>
      </c>
      <c r="D160" s="16">
        <v>100</v>
      </c>
      <c r="E160" s="16">
        <v>100</v>
      </c>
      <c r="F160" s="108">
        <f t="shared" ref="F160:F161" si="12">E160/D160</f>
        <v>1</v>
      </c>
      <c r="G160" s="4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25.5">
      <c r="A161" s="20"/>
      <c r="B161" s="15" t="s">
        <v>211</v>
      </c>
      <c r="C161" s="16" t="s">
        <v>212</v>
      </c>
      <c r="D161" s="16">
        <v>7</v>
      </c>
      <c r="E161" s="16">
        <v>7</v>
      </c>
      <c r="F161" s="108">
        <f t="shared" si="12"/>
        <v>1</v>
      </c>
      <c r="G161" s="4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>
      <c r="A162" s="20"/>
      <c r="B162" s="231" t="s">
        <v>213</v>
      </c>
      <c r="C162" s="231"/>
      <c r="D162" s="231"/>
      <c r="E162" s="231"/>
      <c r="F162" s="231"/>
      <c r="G162" s="231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38.25">
      <c r="A163" s="20"/>
      <c r="B163" s="15" t="s">
        <v>214</v>
      </c>
      <c r="C163" s="16" t="s">
        <v>33</v>
      </c>
      <c r="D163" s="16">
        <v>100</v>
      </c>
      <c r="E163" s="16">
        <v>100</v>
      </c>
      <c r="F163" s="108">
        <f t="shared" ref="F163:F165" si="13">E163/D163</f>
        <v>1</v>
      </c>
      <c r="G163" s="4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84">
      <c r="A164" s="20"/>
      <c r="B164" s="15" t="s">
        <v>215</v>
      </c>
      <c r="C164" s="16" t="s">
        <v>33</v>
      </c>
      <c r="D164" s="16">
        <v>100</v>
      </c>
      <c r="E164" s="16">
        <v>100</v>
      </c>
      <c r="F164" s="108">
        <f t="shared" si="13"/>
        <v>1</v>
      </c>
      <c r="G164" s="5" t="s">
        <v>822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26.25" customHeight="1">
      <c r="A165" s="20"/>
      <c r="B165" s="15" t="s">
        <v>216</v>
      </c>
      <c r="C165" s="16" t="s">
        <v>33</v>
      </c>
      <c r="D165" s="16">
        <v>33.299999999999997</v>
      </c>
      <c r="E165" s="16">
        <v>33.299999999999997</v>
      </c>
      <c r="F165" s="108">
        <f t="shared" si="13"/>
        <v>1</v>
      </c>
      <c r="G165" s="4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>
      <c r="A166" s="20"/>
      <c r="B166" s="231" t="s">
        <v>217</v>
      </c>
      <c r="C166" s="231"/>
      <c r="D166" s="231"/>
      <c r="E166" s="231"/>
      <c r="F166" s="231"/>
      <c r="G166" s="231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>
      <c r="A167" s="20"/>
      <c r="B167" s="15" t="s">
        <v>218</v>
      </c>
      <c r="C167" s="16" t="s">
        <v>33</v>
      </c>
      <c r="D167" s="16">
        <v>15</v>
      </c>
      <c r="E167" s="16">
        <v>15</v>
      </c>
      <c r="F167" s="108">
        <f>E167/D167</f>
        <v>1</v>
      </c>
      <c r="G167" s="4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5.75" customHeight="1">
      <c r="A168" s="20"/>
      <c r="B168" s="231" t="s">
        <v>219</v>
      </c>
      <c r="C168" s="231"/>
      <c r="D168" s="231"/>
      <c r="E168" s="231"/>
      <c r="F168" s="231"/>
      <c r="G168" s="4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25.5">
      <c r="A169" s="20"/>
      <c r="B169" s="15" t="s">
        <v>220</v>
      </c>
      <c r="C169" s="16" t="s">
        <v>34</v>
      </c>
      <c r="D169" s="16">
        <v>3</v>
      </c>
      <c r="E169" s="16">
        <v>3</v>
      </c>
      <c r="F169" s="108">
        <v>1</v>
      </c>
      <c r="G169" s="4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5" customHeight="1">
      <c r="A170" s="20"/>
      <c r="B170" s="234" t="s">
        <v>221</v>
      </c>
      <c r="C170" s="235"/>
      <c r="D170" s="235"/>
      <c r="E170" s="235"/>
      <c r="F170" s="235"/>
      <c r="G170" s="23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25.5">
      <c r="A171" s="20"/>
      <c r="B171" s="15" t="s">
        <v>624</v>
      </c>
      <c r="C171" s="16" t="s">
        <v>40</v>
      </c>
      <c r="D171" s="16">
        <v>70</v>
      </c>
      <c r="E171" s="16">
        <v>70</v>
      </c>
      <c r="F171" s="108">
        <f t="shared" ref="F171" si="14">E171/D171</f>
        <v>1</v>
      </c>
      <c r="G171" s="4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38.25">
      <c r="A172" s="22" t="s">
        <v>625</v>
      </c>
      <c r="B172" s="19" t="s">
        <v>626</v>
      </c>
      <c r="C172" s="19"/>
      <c r="D172" s="19"/>
      <c r="E172" s="19"/>
      <c r="F172" s="119">
        <f>300%/3</f>
        <v>1</v>
      </c>
      <c r="G172" s="19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30.75" customHeight="1">
      <c r="A173" s="20"/>
      <c r="B173" s="231" t="s">
        <v>628</v>
      </c>
      <c r="C173" s="231"/>
      <c r="D173" s="231"/>
      <c r="E173" s="231"/>
      <c r="F173" s="231"/>
      <c r="G173" s="231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25.5">
      <c r="A174" s="20"/>
      <c r="B174" s="15" t="s">
        <v>627</v>
      </c>
      <c r="C174" s="16" t="s">
        <v>208</v>
      </c>
      <c r="D174" s="16">
        <v>1</v>
      </c>
      <c r="E174" s="16">
        <v>1</v>
      </c>
      <c r="F174" s="108">
        <f>E174/D174</f>
        <v>1</v>
      </c>
      <c r="G174" s="4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5" customHeight="1">
      <c r="A175" s="20"/>
      <c r="B175" s="234" t="s">
        <v>629</v>
      </c>
      <c r="C175" s="235"/>
      <c r="D175" s="235"/>
      <c r="E175" s="235"/>
      <c r="F175" s="235"/>
      <c r="G175" s="23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>
      <c r="A176" s="20"/>
      <c r="B176" s="15" t="s">
        <v>630</v>
      </c>
      <c r="C176" s="16" t="s">
        <v>40</v>
      </c>
      <c r="D176" s="16">
        <v>17.5</v>
      </c>
      <c r="E176" s="16">
        <v>18.5</v>
      </c>
      <c r="F176" s="108">
        <f>E176/D176</f>
        <v>1.0571428571428572</v>
      </c>
      <c r="G176" s="4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>
      <c r="A177" s="20"/>
      <c r="B177" s="15" t="s">
        <v>631</v>
      </c>
      <c r="C177" s="16" t="s">
        <v>208</v>
      </c>
      <c r="D177" s="16">
        <v>1</v>
      </c>
      <c r="E177" s="16">
        <v>1</v>
      </c>
      <c r="F177" s="108">
        <f>E177/D177</f>
        <v>1</v>
      </c>
      <c r="G177" s="4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25.5">
      <c r="A178" s="20"/>
      <c r="B178" s="15" t="s">
        <v>773</v>
      </c>
      <c r="C178" s="16" t="s">
        <v>34</v>
      </c>
      <c r="D178" s="16">
        <v>18</v>
      </c>
      <c r="E178" s="16">
        <v>18</v>
      </c>
      <c r="F178" s="108">
        <f>E178/D178</f>
        <v>1</v>
      </c>
      <c r="G178" s="4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>
      <c r="A179" s="20"/>
      <c r="B179" s="15" t="s">
        <v>774</v>
      </c>
      <c r="C179" s="16" t="s">
        <v>775</v>
      </c>
      <c r="D179" s="16">
        <v>1</v>
      </c>
      <c r="E179" s="16">
        <v>1</v>
      </c>
      <c r="F179" s="108">
        <f>E179/D179</f>
        <v>1</v>
      </c>
      <c r="G179" s="4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>
      <c r="A180" s="20"/>
      <c r="B180" s="15"/>
      <c r="C180" s="16"/>
      <c r="D180" s="16"/>
      <c r="E180" s="16"/>
      <c r="F180" s="108"/>
      <c r="G180" s="4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38.25">
      <c r="A181" s="22" t="s">
        <v>632</v>
      </c>
      <c r="B181" s="19" t="s">
        <v>634</v>
      </c>
      <c r="C181" s="19"/>
      <c r="D181" s="19"/>
      <c r="E181" s="19"/>
      <c r="F181" s="119">
        <v>1</v>
      </c>
      <c r="G181" s="19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26.25" customHeight="1">
      <c r="A182" s="20"/>
      <c r="B182" s="231" t="s">
        <v>633</v>
      </c>
      <c r="C182" s="231"/>
      <c r="D182" s="231"/>
      <c r="E182" s="231"/>
      <c r="F182" s="231"/>
      <c r="G182" s="231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67.5" customHeight="1">
      <c r="A183" s="20"/>
      <c r="B183" s="133" t="s">
        <v>635</v>
      </c>
      <c r="C183" s="16" t="s">
        <v>33</v>
      </c>
      <c r="D183" s="16">
        <v>100</v>
      </c>
      <c r="E183" s="16">
        <v>100</v>
      </c>
      <c r="F183" s="108">
        <f>E183/D183</f>
        <v>1</v>
      </c>
      <c r="G183" s="4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5" customHeight="1">
      <c r="A184" s="20"/>
      <c r="B184" s="234" t="s">
        <v>636</v>
      </c>
      <c r="C184" s="235"/>
      <c r="D184" s="235"/>
      <c r="E184" s="235"/>
      <c r="F184" s="235"/>
      <c r="G184" s="23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41.25" customHeight="1">
      <c r="A185" s="20"/>
      <c r="B185" s="15" t="s">
        <v>638</v>
      </c>
      <c r="C185" s="16" t="s">
        <v>34</v>
      </c>
      <c r="D185" s="16">
        <v>4</v>
      </c>
      <c r="E185" s="16">
        <v>4</v>
      </c>
      <c r="F185" s="108">
        <f>E185/D185</f>
        <v>1</v>
      </c>
      <c r="G185" s="4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27.75" customHeight="1">
      <c r="A186" s="20"/>
      <c r="B186" s="15" t="s">
        <v>639</v>
      </c>
      <c r="C186" s="16" t="s">
        <v>34</v>
      </c>
      <c r="D186" s="16">
        <v>3</v>
      </c>
      <c r="E186" s="16">
        <v>3</v>
      </c>
      <c r="F186" s="108">
        <f>E186/D186</f>
        <v>1</v>
      </c>
      <c r="G186" s="4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26.25" customHeight="1">
      <c r="A187" s="20"/>
      <c r="B187" s="234" t="s">
        <v>637</v>
      </c>
      <c r="C187" s="235"/>
      <c r="D187" s="235"/>
      <c r="E187" s="235"/>
      <c r="F187" s="235"/>
      <c r="G187" s="23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42" customHeight="1">
      <c r="A188" s="20"/>
      <c r="B188" s="15" t="s">
        <v>640</v>
      </c>
      <c r="C188" s="16" t="s">
        <v>34</v>
      </c>
      <c r="D188" s="16" t="s">
        <v>531</v>
      </c>
      <c r="E188" s="16" t="s">
        <v>531</v>
      </c>
      <c r="F188" s="108" t="s">
        <v>531</v>
      </c>
      <c r="G188" s="4" t="s">
        <v>776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>
      <c r="A189" s="24" t="s">
        <v>148</v>
      </c>
      <c r="B189" s="25" t="s">
        <v>150</v>
      </c>
      <c r="C189" s="25"/>
      <c r="D189" s="25"/>
      <c r="E189" s="25"/>
      <c r="F189" s="26">
        <f xml:space="preserve"> (F191+F192)/2</f>
        <v>0.87</v>
      </c>
      <c r="G189" s="2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>
      <c r="A190" s="20"/>
      <c r="B190" s="231" t="s">
        <v>222</v>
      </c>
      <c r="C190" s="231"/>
      <c r="D190" s="231"/>
      <c r="E190" s="231"/>
      <c r="F190" s="231"/>
      <c r="G190" s="231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25.5">
      <c r="A191" s="20"/>
      <c r="B191" s="15" t="s">
        <v>223</v>
      </c>
      <c r="C191" s="4" t="s">
        <v>33</v>
      </c>
      <c r="D191" s="120">
        <v>100</v>
      </c>
      <c r="E191" s="120">
        <v>74</v>
      </c>
      <c r="F191" s="108">
        <f t="shared" ref="F191:F192" si="15">E191/D191</f>
        <v>0.74</v>
      </c>
      <c r="G191" s="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38.25">
      <c r="A192" s="20"/>
      <c r="B192" s="15" t="s">
        <v>224</v>
      </c>
      <c r="C192" s="4" t="s">
        <v>33</v>
      </c>
      <c r="D192" s="120">
        <v>5.9999999999999995E-4</v>
      </c>
      <c r="E192" s="120">
        <v>5.9999999999999995E-4</v>
      </c>
      <c r="F192" s="108">
        <f t="shared" si="15"/>
        <v>1</v>
      </c>
      <c r="G192" s="4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>
      <c r="A193" s="22" t="s">
        <v>225</v>
      </c>
      <c r="B193" s="19" t="s">
        <v>851</v>
      </c>
      <c r="C193" s="19"/>
      <c r="D193" s="19"/>
      <c r="E193" s="19"/>
      <c r="F193" s="119">
        <f>(700%+F195+F196+F202)/10</f>
        <v>0.96258894637321946</v>
      </c>
      <c r="G193" s="19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>
      <c r="A194" s="20"/>
      <c r="B194" s="231" t="s">
        <v>226</v>
      </c>
      <c r="C194" s="231"/>
      <c r="D194" s="231"/>
      <c r="E194" s="231"/>
      <c r="F194" s="231"/>
      <c r="G194" s="231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38.25">
      <c r="A195" s="20"/>
      <c r="B195" s="15" t="s">
        <v>672</v>
      </c>
      <c r="C195" s="4" t="s">
        <v>33</v>
      </c>
      <c r="D195" s="16">
        <v>100</v>
      </c>
      <c r="E195" s="16">
        <v>90</v>
      </c>
      <c r="F195" s="108">
        <f>E195/D195</f>
        <v>0.9</v>
      </c>
      <c r="G195" s="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25.5">
      <c r="A196" s="20"/>
      <c r="B196" s="15" t="s">
        <v>227</v>
      </c>
      <c r="C196" s="4" t="s">
        <v>852</v>
      </c>
      <c r="D196" s="16">
        <v>383.7</v>
      </c>
      <c r="E196" s="16">
        <v>318.2</v>
      </c>
      <c r="F196" s="108">
        <f t="shared" ref="F196" si="16">E196/D196</f>
        <v>0.82929371905134219</v>
      </c>
      <c r="G196" s="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25.5">
      <c r="A197" s="20"/>
      <c r="B197" s="15" t="s">
        <v>670</v>
      </c>
      <c r="C197" s="4" t="s">
        <v>669</v>
      </c>
      <c r="D197" s="120" t="s">
        <v>526</v>
      </c>
      <c r="E197" s="16" t="s">
        <v>526</v>
      </c>
      <c r="F197" s="108">
        <v>1</v>
      </c>
      <c r="G197" s="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25.5">
      <c r="A198" s="20"/>
      <c r="B198" s="15" t="s">
        <v>228</v>
      </c>
      <c r="C198" s="4" t="s">
        <v>33</v>
      </c>
      <c r="D198" s="16">
        <v>15</v>
      </c>
      <c r="E198" s="120">
        <v>15</v>
      </c>
      <c r="F198" s="108">
        <f>E198/D198</f>
        <v>1</v>
      </c>
      <c r="G198" s="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>
      <c r="A199" s="20"/>
      <c r="B199" s="15" t="s">
        <v>801</v>
      </c>
      <c r="C199" s="4" t="s">
        <v>802</v>
      </c>
      <c r="D199" s="16" t="s">
        <v>526</v>
      </c>
      <c r="E199" s="120" t="s">
        <v>526</v>
      </c>
      <c r="F199" s="108">
        <v>1</v>
      </c>
      <c r="G199" s="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>
      <c r="A200" s="20"/>
      <c r="B200" s="234" t="s">
        <v>671</v>
      </c>
      <c r="C200" s="235"/>
      <c r="D200" s="235"/>
      <c r="E200" s="235"/>
      <c r="F200" s="235"/>
      <c r="G200" s="23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38.25">
      <c r="A201" s="20"/>
      <c r="B201" s="15" t="s">
        <v>229</v>
      </c>
      <c r="C201" s="4" t="s">
        <v>33</v>
      </c>
      <c r="D201" s="16">
        <v>85</v>
      </c>
      <c r="E201" s="124">
        <v>100</v>
      </c>
      <c r="F201" s="108">
        <f t="shared" ref="F201" si="17">E201/D201</f>
        <v>1.1764705882352942</v>
      </c>
      <c r="G201" s="4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51">
      <c r="A202" s="20"/>
      <c r="B202" s="15" t="s">
        <v>673</v>
      </c>
      <c r="C202" s="4" t="s">
        <v>33</v>
      </c>
      <c r="D202" s="16">
        <v>47</v>
      </c>
      <c r="E202" s="16">
        <v>42.14</v>
      </c>
      <c r="F202" s="108">
        <f t="shared" ref="F202" si="18">E202/D202</f>
        <v>0.89659574468085113</v>
      </c>
      <c r="G202" s="134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6.5" customHeight="1">
      <c r="A203" s="20"/>
      <c r="B203" s="234" t="s">
        <v>230</v>
      </c>
      <c r="C203" s="235"/>
      <c r="D203" s="235"/>
      <c r="E203" s="235"/>
      <c r="F203" s="235"/>
      <c r="G203" s="23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>
      <c r="A204" s="20"/>
      <c r="B204" s="15" t="s">
        <v>231</v>
      </c>
      <c r="C204" s="4" t="s">
        <v>33</v>
      </c>
      <c r="D204" s="16">
        <v>0</v>
      </c>
      <c r="E204" s="16">
        <v>0</v>
      </c>
      <c r="F204" s="108" t="s">
        <v>531</v>
      </c>
      <c r="G204" s="4" t="s">
        <v>783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>
      <c r="A205" s="20"/>
      <c r="B205" s="234" t="s">
        <v>674</v>
      </c>
      <c r="C205" s="235"/>
      <c r="D205" s="235"/>
      <c r="E205" s="235"/>
      <c r="F205" s="235"/>
      <c r="G205" s="23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25.5">
      <c r="A206" s="20"/>
      <c r="B206" s="15" t="s">
        <v>675</v>
      </c>
      <c r="C206" s="4" t="s">
        <v>212</v>
      </c>
      <c r="D206" s="16">
        <v>0</v>
      </c>
      <c r="E206" s="16">
        <v>0</v>
      </c>
      <c r="F206" s="108" t="s">
        <v>531</v>
      </c>
      <c r="G206" s="4" t="s">
        <v>783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>
      <c r="A207" s="20"/>
      <c r="B207" s="234" t="s">
        <v>232</v>
      </c>
      <c r="C207" s="235"/>
      <c r="D207" s="235"/>
      <c r="E207" s="235"/>
      <c r="F207" s="235"/>
      <c r="G207" s="23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25.5">
      <c r="A208" s="20"/>
      <c r="B208" s="15" t="s">
        <v>233</v>
      </c>
      <c r="C208" s="4" t="s">
        <v>40</v>
      </c>
      <c r="D208" s="120">
        <v>1800</v>
      </c>
      <c r="E208" s="16">
        <v>2400</v>
      </c>
      <c r="F208" s="108">
        <f t="shared" ref="F208:F209" si="19">E208/D208</f>
        <v>1.3333333333333333</v>
      </c>
      <c r="G208" s="4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25.5">
      <c r="A209" s="20"/>
      <c r="B209" s="15" t="s">
        <v>234</v>
      </c>
      <c r="C209" s="4" t="s">
        <v>33</v>
      </c>
      <c r="D209" s="16">
        <v>50</v>
      </c>
      <c r="E209" s="16">
        <v>50</v>
      </c>
      <c r="F209" s="108">
        <f t="shared" si="19"/>
        <v>1</v>
      </c>
      <c r="G209" s="4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>
      <c r="A210" s="20"/>
      <c r="B210" s="234" t="s">
        <v>799</v>
      </c>
      <c r="C210" s="235"/>
      <c r="D210" s="235"/>
      <c r="E210" s="235"/>
      <c r="F210" s="235"/>
      <c r="G210" s="23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>
      <c r="A211" s="20"/>
      <c r="B211" s="15" t="s">
        <v>800</v>
      </c>
      <c r="C211" s="4" t="s">
        <v>34</v>
      </c>
      <c r="D211" s="16">
        <v>30</v>
      </c>
      <c r="E211" s="16">
        <v>30</v>
      </c>
      <c r="F211" s="108">
        <f>E211/D211</f>
        <v>1</v>
      </c>
      <c r="G211" s="4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30">
      <c r="A212" s="24" t="s">
        <v>151</v>
      </c>
      <c r="B212" s="25" t="s">
        <v>154</v>
      </c>
      <c r="C212" s="25"/>
      <c r="D212" s="25"/>
      <c r="E212" s="25"/>
      <c r="F212" s="26">
        <v>1</v>
      </c>
      <c r="G212" s="25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>
      <c r="A213" s="15"/>
      <c r="B213" s="231" t="s">
        <v>235</v>
      </c>
      <c r="C213" s="231"/>
      <c r="D213" s="231"/>
      <c r="E213" s="231"/>
      <c r="F213" s="231"/>
      <c r="G213" s="231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38.25">
      <c r="A214" s="15"/>
      <c r="B214" s="15" t="s">
        <v>236</v>
      </c>
      <c r="C214" s="4" t="s">
        <v>34</v>
      </c>
      <c r="D214" s="131">
        <v>2</v>
      </c>
      <c r="E214" s="131">
        <v>2</v>
      </c>
      <c r="F214" s="108">
        <v>1</v>
      </c>
      <c r="G214" s="4" t="s">
        <v>805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25.5">
      <c r="A215" s="22" t="s">
        <v>238</v>
      </c>
      <c r="B215" s="19" t="s">
        <v>239</v>
      </c>
      <c r="C215" s="19"/>
      <c r="D215" s="19"/>
      <c r="E215" s="19"/>
      <c r="F215" s="135">
        <f>(F217+F218+F220+F224)/6</f>
        <v>0.28518518518518515</v>
      </c>
      <c r="G215" s="19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>
      <c r="A216" s="15"/>
      <c r="B216" s="231" t="s">
        <v>237</v>
      </c>
      <c r="C216" s="231"/>
      <c r="D216" s="231"/>
      <c r="E216" s="231"/>
      <c r="F216" s="231"/>
      <c r="G216" s="231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81" customHeight="1">
      <c r="A217" s="15"/>
      <c r="B217" s="35" t="s">
        <v>240</v>
      </c>
      <c r="C217" s="4" t="s">
        <v>176</v>
      </c>
      <c r="D217" s="16">
        <v>45</v>
      </c>
      <c r="E217" s="131">
        <v>1</v>
      </c>
      <c r="F217" s="108">
        <f>E217/D217</f>
        <v>2.2222222222222223E-2</v>
      </c>
      <c r="G217" s="4" t="s">
        <v>808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38.25">
      <c r="A218" s="15"/>
      <c r="B218" s="35" t="s">
        <v>241</v>
      </c>
      <c r="C218" s="4" t="s">
        <v>33</v>
      </c>
      <c r="D218" s="16">
        <v>45</v>
      </c>
      <c r="E218" s="131">
        <v>30</v>
      </c>
      <c r="F218" s="108">
        <f t="shared" ref="F218" si="20">E218/D218</f>
        <v>0.66666666666666663</v>
      </c>
      <c r="G218" s="4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27" customHeight="1">
      <c r="A219" s="15"/>
      <c r="B219" s="234" t="s">
        <v>244</v>
      </c>
      <c r="C219" s="235"/>
      <c r="D219" s="235"/>
      <c r="E219" s="235"/>
      <c r="F219" s="235"/>
      <c r="G219" s="23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38.25">
      <c r="A220" s="15"/>
      <c r="B220" s="15" t="s">
        <v>242</v>
      </c>
      <c r="C220" s="4" t="s">
        <v>243</v>
      </c>
      <c r="D220" s="16">
        <v>89800</v>
      </c>
      <c r="E220" s="131">
        <v>89800</v>
      </c>
      <c r="F220" s="108">
        <f t="shared" ref="F220" si="21">E220/D220</f>
        <v>1</v>
      </c>
      <c r="G220" s="4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3.5" customHeight="1">
      <c r="A221" s="15"/>
      <c r="B221" s="234" t="s">
        <v>246</v>
      </c>
      <c r="C221" s="235"/>
      <c r="D221" s="235"/>
      <c r="E221" s="235"/>
      <c r="F221" s="235"/>
      <c r="G221" s="23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93" customHeight="1">
      <c r="A222" s="15"/>
      <c r="B222" s="35" t="s">
        <v>249</v>
      </c>
      <c r="C222" s="4" t="s">
        <v>245</v>
      </c>
      <c r="D222" s="16" t="s">
        <v>806</v>
      </c>
      <c r="E222" s="131" t="s">
        <v>810</v>
      </c>
      <c r="F222" s="108" t="s">
        <v>807</v>
      </c>
      <c r="G222" s="4" t="s">
        <v>809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26.25" customHeight="1">
      <c r="A223" s="15"/>
      <c r="B223" s="234" t="s">
        <v>247</v>
      </c>
      <c r="C223" s="235"/>
      <c r="D223" s="235"/>
      <c r="E223" s="235"/>
      <c r="F223" s="235"/>
      <c r="G223" s="23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25.5">
      <c r="A224" s="15"/>
      <c r="B224" s="15" t="s">
        <v>248</v>
      </c>
      <c r="C224" s="4" t="s">
        <v>34</v>
      </c>
      <c r="D224" s="16">
        <v>45</v>
      </c>
      <c r="E224" s="131">
        <v>1</v>
      </c>
      <c r="F224" s="108">
        <f t="shared" ref="F224" si="22">E224/D224</f>
        <v>2.2222222222222223E-2</v>
      </c>
      <c r="G224" s="4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25.5">
      <c r="A225" s="22" t="s">
        <v>250</v>
      </c>
      <c r="B225" s="19" t="s">
        <v>251</v>
      </c>
      <c r="C225" s="19"/>
      <c r="D225" s="19"/>
      <c r="E225" s="19"/>
      <c r="F225" s="136">
        <f>(F228+F230)/2</f>
        <v>1</v>
      </c>
      <c r="G225" s="19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>
      <c r="A226" s="15"/>
      <c r="B226" s="231" t="s">
        <v>252</v>
      </c>
      <c r="C226" s="231"/>
      <c r="D226" s="231"/>
      <c r="E226" s="231"/>
      <c r="F226" s="231"/>
      <c r="G226" s="231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38.25">
      <c r="A227" s="15"/>
      <c r="B227" s="15" t="s">
        <v>253</v>
      </c>
      <c r="C227" s="4" t="s">
        <v>33</v>
      </c>
      <c r="D227" s="131">
        <v>3.7</v>
      </c>
      <c r="E227" s="16">
        <v>3.7</v>
      </c>
      <c r="F227" s="108">
        <f>E227/D227</f>
        <v>1</v>
      </c>
      <c r="G227" s="4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28.5" customHeight="1">
      <c r="A228" s="15"/>
      <c r="B228" s="15" t="s">
        <v>254</v>
      </c>
      <c r="C228" s="4" t="s">
        <v>33</v>
      </c>
      <c r="D228" s="131">
        <v>100</v>
      </c>
      <c r="E228" s="16">
        <v>100</v>
      </c>
      <c r="F228" s="108">
        <f t="shared" ref="F228" si="23">E228/D228</f>
        <v>1</v>
      </c>
      <c r="G228" s="4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>
      <c r="A229" s="15"/>
      <c r="B229" s="234" t="s">
        <v>258</v>
      </c>
      <c r="C229" s="235"/>
      <c r="D229" s="235"/>
      <c r="E229" s="235"/>
      <c r="F229" s="235"/>
      <c r="G229" s="23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38.25">
      <c r="A230" s="15"/>
      <c r="B230" s="15" t="s">
        <v>255</v>
      </c>
      <c r="C230" s="4" t="s">
        <v>256</v>
      </c>
      <c r="D230" s="16" t="s">
        <v>526</v>
      </c>
      <c r="E230" s="16" t="s">
        <v>526</v>
      </c>
      <c r="F230" s="108">
        <v>1</v>
      </c>
      <c r="G230" s="4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>
      <c r="A231" s="15"/>
      <c r="B231" s="234" t="s">
        <v>259</v>
      </c>
      <c r="C231" s="235"/>
      <c r="D231" s="235"/>
      <c r="E231" s="235"/>
      <c r="F231" s="235"/>
      <c r="G231" s="23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25.5" customHeight="1">
      <c r="A232" s="15"/>
      <c r="B232" s="15" t="s">
        <v>257</v>
      </c>
      <c r="C232" s="4" t="s">
        <v>34</v>
      </c>
      <c r="D232" s="16">
        <v>1</v>
      </c>
      <c r="E232" s="16">
        <v>1</v>
      </c>
      <c r="F232" s="108">
        <f>E232/D232</f>
        <v>1</v>
      </c>
      <c r="G232" s="4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>
      <c r="A233" s="24" t="s">
        <v>152</v>
      </c>
      <c r="B233" s="25" t="s">
        <v>155</v>
      </c>
      <c r="C233" s="25"/>
      <c r="D233" s="25"/>
      <c r="E233" s="25"/>
      <c r="F233" s="26">
        <f>(500%)/5</f>
        <v>1</v>
      </c>
      <c r="G233" s="2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28.5" customHeight="1">
      <c r="A234" s="15"/>
      <c r="B234" s="231" t="s">
        <v>853</v>
      </c>
      <c r="C234" s="231"/>
      <c r="D234" s="231"/>
      <c r="E234" s="231"/>
      <c r="F234" s="231"/>
      <c r="G234" s="231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53.25" customHeight="1">
      <c r="A235" s="15"/>
      <c r="B235" s="15" t="s">
        <v>260</v>
      </c>
      <c r="C235" s="20" t="s">
        <v>261</v>
      </c>
      <c r="D235" s="16" t="s">
        <v>739</v>
      </c>
      <c r="E235" s="16" t="s">
        <v>835</v>
      </c>
      <c r="F235" s="108" t="s">
        <v>836</v>
      </c>
      <c r="G235" s="4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>
      <c r="A236" s="15"/>
      <c r="B236" s="15" t="s">
        <v>262</v>
      </c>
      <c r="C236" s="20" t="s">
        <v>263</v>
      </c>
      <c r="D236" s="16">
        <v>1300000</v>
      </c>
      <c r="E236" s="16">
        <v>1307900</v>
      </c>
      <c r="F236" s="108">
        <f>E236/D236</f>
        <v>1.0060769230769231</v>
      </c>
      <c r="G236" s="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60">
      <c r="A237" s="15"/>
      <c r="B237" s="28" t="s">
        <v>264</v>
      </c>
      <c r="C237" s="4" t="s">
        <v>263</v>
      </c>
      <c r="D237" s="16">
        <v>43000</v>
      </c>
      <c r="E237" s="16">
        <v>76509</v>
      </c>
      <c r="F237" s="108">
        <f t="shared" ref="F237" si="24">E237/D237</f>
        <v>1.7792790697674419</v>
      </c>
      <c r="G237" s="5" t="s">
        <v>816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36">
      <c r="A238" s="15"/>
      <c r="B238" s="28" t="s">
        <v>265</v>
      </c>
      <c r="C238" s="4" t="s">
        <v>266</v>
      </c>
      <c r="D238" s="16">
        <v>15</v>
      </c>
      <c r="E238" s="16">
        <v>11</v>
      </c>
      <c r="F238" s="108">
        <f>D238/E238</f>
        <v>1.3636363636363635</v>
      </c>
      <c r="G238" s="5" t="s">
        <v>740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>
      <c r="A239" s="22" t="s">
        <v>267</v>
      </c>
      <c r="B239" s="19" t="s">
        <v>276</v>
      </c>
      <c r="C239" s="19"/>
      <c r="D239" s="19"/>
      <c r="E239" s="19"/>
      <c r="F239" s="119">
        <f>(400%+F241+F244+F245)/7</f>
        <v>0.71142857142857152</v>
      </c>
      <c r="G239" s="19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>
      <c r="A240" s="15"/>
      <c r="B240" s="231" t="s">
        <v>268</v>
      </c>
      <c r="C240" s="231"/>
      <c r="D240" s="231"/>
      <c r="E240" s="231"/>
      <c r="F240" s="231"/>
      <c r="G240" s="231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41.25" customHeight="1">
      <c r="A241" s="15"/>
      <c r="B241" s="15" t="s">
        <v>565</v>
      </c>
      <c r="C241" s="20" t="s">
        <v>33</v>
      </c>
      <c r="D241" s="16">
        <v>100</v>
      </c>
      <c r="E241" s="124">
        <v>98</v>
      </c>
      <c r="F241" s="108">
        <f t="shared" ref="F241:F242" si="25">E241/D241</f>
        <v>0.98</v>
      </c>
      <c r="G241" s="4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73.5" customHeight="1">
      <c r="A242" s="15"/>
      <c r="B242" s="35" t="s">
        <v>269</v>
      </c>
      <c r="C242" s="4" t="s">
        <v>33</v>
      </c>
      <c r="D242" s="16">
        <v>44.4</v>
      </c>
      <c r="E242" s="16">
        <v>47.9</v>
      </c>
      <c r="F242" s="108">
        <f t="shared" si="25"/>
        <v>1.0788288288288288</v>
      </c>
      <c r="G242" s="5" t="s">
        <v>817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5.75" customHeight="1">
      <c r="A243" s="15"/>
      <c r="B243" s="234" t="s">
        <v>664</v>
      </c>
      <c r="C243" s="235"/>
      <c r="D243" s="235"/>
      <c r="E243" s="235"/>
      <c r="F243" s="235"/>
      <c r="G243" s="23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51">
      <c r="A244" s="15"/>
      <c r="B244" s="15" t="s">
        <v>270</v>
      </c>
      <c r="C244" s="4" t="s">
        <v>261</v>
      </c>
      <c r="D244" s="16" t="s">
        <v>531</v>
      </c>
      <c r="E244" s="16" t="s">
        <v>741</v>
      </c>
      <c r="F244" s="108">
        <v>0</v>
      </c>
      <c r="G244" s="4" t="s">
        <v>743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66.75" customHeight="1">
      <c r="A245" s="15"/>
      <c r="B245" s="35" t="s">
        <v>271</v>
      </c>
      <c r="C245" s="4" t="s">
        <v>261</v>
      </c>
      <c r="D245" s="16" t="s">
        <v>531</v>
      </c>
      <c r="E245" s="16" t="s">
        <v>742</v>
      </c>
      <c r="F245" s="108">
        <v>0</v>
      </c>
      <c r="G245" s="4" t="s">
        <v>744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5" customHeight="1">
      <c r="A246" s="15"/>
      <c r="B246" s="234" t="s">
        <v>272</v>
      </c>
      <c r="C246" s="235"/>
      <c r="D246" s="235"/>
      <c r="E246" s="235"/>
      <c r="F246" s="235"/>
      <c r="G246" s="23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87.75" customHeight="1">
      <c r="A247" s="15"/>
      <c r="B247" s="35" t="s">
        <v>566</v>
      </c>
      <c r="C247" s="4" t="s">
        <v>261</v>
      </c>
      <c r="D247" s="16" t="s">
        <v>745</v>
      </c>
      <c r="E247" s="16" t="s">
        <v>746</v>
      </c>
      <c r="F247" s="108" t="s">
        <v>747</v>
      </c>
      <c r="G247" s="5" t="s">
        <v>753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>
      <c r="A248" s="15"/>
      <c r="B248" s="15" t="s">
        <v>273</v>
      </c>
      <c r="C248" s="4" t="s">
        <v>274</v>
      </c>
      <c r="D248" s="16">
        <v>35.299999999999997</v>
      </c>
      <c r="E248" s="16">
        <v>35.299999999999997</v>
      </c>
      <c r="F248" s="108">
        <f t="shared" ref="F248" si="26">E248/D248</f>
        <v>1</v>
      </c>
      <c r="G248" s="4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>
      <c r="A249" s="22" t="s">
        <v>275</v>
      </c>
      <c r="B249" s="19" t="s">
        <v>277</v>
      </c>
      <c r="C249" s="19"/>
      <c r="D249" s="19"/>
      <c r="E249" s="19"/>
      <c r="F249" s="119">
        <f>400%/4</f>
        <v>1</v>
      </c>
      <c r="G249" s="19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>
      <c r="A250" s="15"/>
      <c r="B250" s="231" t="s">
        <v>278</v>
      </c>
      <c r="C250" s="231"/>
      <c r="D250" s="231"/>
      <c r="E250" s="231"/>
      <c r="F250" s="231"/>
      <c r="G250" s="231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25.5">
      <c r="A251" s="15"/>
      <c r="B251" s="15" t="s">
        <v>279</v>
      </c>
      <c r="C251" s="4" t="s">
        <v>280</v>
      </c>
      <c r="D251" s="16">
        <v>4</v>
      </c>
      <c r="E251" s="16">
        <v>4</v>
      </c>
      <c r="F251" s="108">
        <f t="shared" ref="F251:F252" si="27">E251/D251</f>
        <v>1</v>
      </c>
      <c r="G251" s="4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>
      <c r="A252" s="15"/>
      <c r="B252" s="15" t="s">
        <v>281</v>
      </c>
      <c r="C252" s="4" t="s">
        <v>280</v>
      </c>
      <c r="D252" s="16">
        <v>7</v>
      </c>
      <c r="E252" s="16">
        <v>7</v>
      </c>
      <c r="F252" s="108">
        <f t="shared" si="27"/>
        <v>1</v>
      </c>
      <c r="G252" s="4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3.5" customHeight="1">
      <c r="A253" s="15"/>
      <c r="B253" s="234" t="s">
        <v>665</v>
      </c>
      <c r="C253" s="235"/>
      <c r="D253" s="235"/>
      <c r="E253" s="235"/>
      <c r="F253" s="235"/>
      <c r="G253" s="23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25.5">
      <c r="A254" s="15"/>
      <c r="B254" s="15" t="s">
        <v>282</v>
      </c>
      <c r="C254" s="4" t="s">
        <v>280</v>
      </c>
      <c r="D254" s="16">
        <v>45470</v>
      </c>
      <c r="E254" s="16">
        <v>45819</v>
      </c>
      <c r="F254" s="108">
        <f t="shared" ref="F254:F255" si="28">E254/D254</f>
        <v>1.007675390367275</v>
      </c>
      <c r="G254" s="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36">
      <c r="A255" s="15"/>
      <c r="B255" s="35" t="s">
        <v>283</v>
      </c>
      <c r="C255" s="4" t="s">
        <v>280</v>
      </c>
      <c r="D255" s="16">
        <v>2676</v>
      </c>
      <c r="E255" s="16">
        <v>3046</v>
      </c>
      <c r="F255" s="108">
        <f t="shared" si="28"/>
        <v>1.1382660687593422</v>
      </c>
      <c r="G255" s="5" t="s">
        <v>748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38.25">
      <c r="A256" s="22" t="s">
        <v>284</v>
      </c>
      <c r="B256" s="19" t="s">
        <v>285</v>
      </c>
      <c r="C256" s="19"/>
      <c r="D256" s="19"/>
      <c r="E256" s="19"/>
      <c r="F256" s="119">
        <f>(500%+0%+F264)/7</f>
        <v>0.7142857142857143</v>
      </c>
      <c r="G256" s="19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>
      <c r="A257" s="15"/>
      <c r="B257" s="231" t="s">
        <v>666</v>
      </c>
      <c r="C257" s="231"/>
      <c r="D257" s="231"/>
      <c r="E257" s="231"/>
      <c r="F257" s="231"/>
      <c r="G257" s="231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84" customHeight="1">
      <c r="A258" s="15"/>
      <c r="B258" s="35" t="s">
        <v>286</v>
      </c>
      <c r="C258" s="4" t="s">
        <v>34</v>
      </c>
      <c r="D258" s="16">
        <v>1400</v>
      </c>
      <c r="E258" s="16">
        <v>1057</v>
      </c>
      <c r="F258" s="108">
        <f>D258/E258</f>
        <v>1.3245033112582782</v>
      </c>
      <c r="G258" s="5" t="s">
        <v>749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6.5" customHeight="1">
      <c r="A259" s="15"/>
      <c r="B259" s="35" t="s">
        <v>287</v>
      </c>
      <c r="C259" s="4" t="s">
        <v>288</v>
      </c>
      <c r="D259" s="16" t="s">
        <v>750</v>
      </c>
      <c r="E259" s="16" t="s">
        <v>751</v>
      </c>
      <c r="F259" s="108" t="s">
        <v>752</v>
      </c>
      <c r="G259" s="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7.25" customHeight="1">
      <c r="A260" s="15"/>
      <c r="B260" s="234" t="s">
        <v>854</v>
      </c>
      <c r="C260" s="235"/>
      <c r="D260" s="235"/>
      <c r="E260" s="235"/>
      <c r="F260" s="235"/>
      <c r="G260" s="23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63" customHeight="1">
      <c r="A261" s="15"/>
      <c r="B261" s="35" t="s">
        <v>289</v>
      </c>
      <c r="C261" s="4" t="s">
        <v>33</v>
      </c>
      <c r="D261" s="16">
        <v>1.1000000000000001</v>
      </c>
      <c r="E261" s="16">
        <v>1</v>
      </c>
      <c r="F261" s="108">
        <f>D261/E261</f>
        <v>1.1000000000000001</v>
      </c>
      <c r="G261" s="5" t="s">
        <v>818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29" customHeight="1">
      <c r="A262" s="15"/>
      <c r="B262" s="35" t="s">
        <v>290</v>
      </c>
      <c r="C262" s="4" t="s">
        <v>34</v>
      </c>
      <c r="D262" s="16">
        <v>2</v>
      </c>
      <c r="E262" s="16">
        <v>1</v>
      </c>
      <c r="F262" s="108">
        <f>D262/E262</f>
        <v>2</v>
      </c>
      <c r="G262" s="50" t="s">
        <v>819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4.25" customHeight="1">
      <c r="A263" s="15"/>
      <c r="B263" s="234" t="s">
        <v>293</v>
      </c>
      <c r="C263" s="235"/>
      <c r="D263" s="235"/>
      <c r="E263" s="235"/>
      <c r="F263" s="235"/>
      <c r="G263" s="23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42" customHeight="1">
      <c r="A264" s="15"/>
      <c r="B264" s="35" t="s">
        <v>291</v>
      </c>
      <c r="C264" s="4" t="s">
        <v>33</v>
      </c>
      <c r="D264" s="16">
        <v>2</v>
      </c>
      <c r="E264" s="16" t="s">
        <v>873</v>
      </c>
      <c r="F264" s="108">
        <v>0</v>
      </c>
      <c r="G264" s="5" t="s">
        <v>820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45" customHeight="1">
      <c r="A265" s="15"/>
      <c r="B265" s="15" t="s">
        <v>292</v>
      </c>
      <c r="C265" s="4" t="s">
        <v>33</v>
      </c>
      <c r="D265" s="16">
        <v>97</v>
      </c>
      <c r="E265" s="16">
        <v>100</v>
      </c>
      <c r="F265" s="108">
        <f>E265/D265</f>
        <v>1.0309278350515463</v>
      </c>
      <c r="G265" s="2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30">
      <c r="A266" s="24" t="s">
        <v>153</v>
      </c>
      <c r="B266" s="25" t="s">
        <v>157</v>
      </c>
      <c r="C266" s="25"/>
      <c r="D266" s="25"/>
      <c r="E266" s="25"/>
      <c r="F266" s="26">
        <f>(400%+F269+57.5%+51.4%+F272)/8</f>
        <v>0.82225336438923402</v>
      </c>
      <c r="G266" s="2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>
      <c r="A267" s="15"/>
      <c r="B267" s="231" t="s">
        <v>855</v>
      </c>
      <c r="C267" s="231"/>
      <c r="D267" s="231"/>
      <c r="E267" s="231"/>
      <c r="F267" s="231"/>
      <c r="G267" s="231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25.5">
      <c r="A268" s="15"/>
      <c r="B268" s="15" t="s">
        <v>294</v>
      </c>
      <c r="C268" s="4" t="s">
        <v>33</v>
      </c>
      <c r="D268" s="16">
        <v>100</v>
      </c>
      <c r="E268" s="16">
        <v>100</v>
      </c>
      <c r="F268" s="108">
        <f>E268/D268</f>
        <v>1</v>
      </c>
      <c r="G268" s="4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25.5">
      <c r="A269" s="15"/>
      <c r="B269" s="15" t="s">
        <v>295</v>
      </c>
      <c r="C269" s="4" t="s">
        <v>34</v>
      </c>
      <c r="D269" s="16">
        <v>115</v>
      </c>
      <c r="E269" s="16">
        <v>76</v>
      </c>
      <c r="F269" s="108">
        <f t="shared" ref="F269:F273" si="29">E269/D269</f>
        <v>0.66086956521739126</v>
      </c>
      <c r="G269" s="4" t="s">
        <v>668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25.5">
      <c r="A270" s="15"/>
      <c r="B270" s="15" t="s">
        <v>561</v>
      </c>
      <c r="C270" s="4" t="s">
        <v>562</v>
      </c>
      <c r="D270" s="16" t="s">
        <v>718</v>
      </c>
      <c r="E270" s="16" t="s">
        <v>718</v>
      </c>
      <c r="F270" s="108" t="s">
        <v>567</v>
      </c>
      <c r="G270" s="4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51">
      <c r="A271" s="15"/>
      <c r="B271" s="15" t="s">
        <v>296</v>
      </c>
      <c r="C271" s="4" t="s">
        <v>261</v>
      </c>
      <c r="D271" s="16" t="s">
        <v>719</v>
      </c>
      <c r="E271" s="16" t="s">
        <v>720</v>
      </c>
      <c r="F271" s="108" t="s">
        <v>721</v>
      </c>
      <c r="G271" s="5" t="s">
        <v>722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60" customHeight="1">
      <c r="A272" s="15"/>
      <c r="B272" s="35" t="s">
        <v>297</v>
      </c>
      <c r="C272" s="4" t="s">
        <v>33</v>
      </c>
      <c r="D272" s="16">
        <v>80</v>
      </c>
      <c r="E272" s="16">
        <v>96.6</v>
      </c>
      <c r="F272" s="108">
        <f>D272/E272</f>
        <v>0.82815734989648038</v>
      </c>
      <c r="G272" s="5" t="s">
        <v>723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25.5">
      <c r="A273" s="15"/>
      <c r="B273" s="15" t="s">
        <v>298</v>
      </c>
      <c r="C273" s="4" t="s">
        <v>33</v>
      </c>
      <c r="D273" s="16">
        <v>55</v>
      </c>
      <c r="E273" s="16">
        <v>55</v>
      </c>
      <c r="F273" s="108">
        <f t="shared" si="29"/>
        <v>1</v>
      </c>
      <c r="G273" s="4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>
      <c r="A274" s="22" t="s">
        <v>299</v>
      </c>
      <c r="B274" s="19" t="s">
        <v>856</v>
      </c>
      <c r="C274" s="19"/>
      <c r="D274" s="19"/>
      <c r="E274" s="19"/>
      <c r="F274" s="119">
        <f>(700%+F2760+F281)/9</f>
        <v>0.77777777777777779</v>
      </c>
      <c r="G274" s="19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>
      <c r="A275" s="15"/>
      <c r="B275" s="231" t="s">
        <v>303</v>
      </c>
      <c r="C275" s="231"/>
      <c r="D275" s="231"/>
      <c r="E275" s="231"/>
      <c r="F275" s="231"/>
      <c r="G275" s="231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51">
      <c r="A276" s="15"/>
      <c r="B276" s="15" t="s">
        <v>300</v>
      </c>
      <c r="C276" s="4" t="s">
        <v>33</v>
      </c>
      <c r="D276" s="16">
        <v>100</v>
      </c>
      <c r="E276" s="16">
        <v>81.8</v>
      </c>
      <c r="F276" s="108">
        <f>E276/D276</f>
        <v>0.81799999999999995</v>
      </c>
      <c r="G276" s="4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25.5">
      <c r="A277" s="15"/>
      <c r="B277" s="15" t="s">
        <v>301</v>
      </c>
      <c r="C277" s="4" t="s">
        <v>302</v>
      </c>
      <c r="D277" s="16" t="s">
        <v>724</v>
      </c>
      <c r="E277" s="16" t="s">
        <v>724</v>
      </c>
      <c r="F277" s="108" t="s">
        <v>567</v>
      </c>
      <c r="G277" s="4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38.25">
      <c r="A278" s="15"/>
      <c r="B278" s="15" t="s">
        <v>563</v>
      </c>
      <c r="C278" s="4" t="s">
        <v>33</v>
      </c>
      <c r="D278" s="16">
        <v>37</v>
      </c>
      <c r="E278" s="16">
        <v>37</v>
      </c>
      <c r="F278" s="108">
        <v>1</v>
      </c>
      <c r="G278" s="4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27" customHeight="1">
      <c r="A279" s="15"/>
      <c r="B279" s="234" t="s">
        <v>307</v>
      </c>
      <c r="C279" s="235"/>
      <c r="D279" s="235"/>
      <c r="E279" s="235"/>
      <c r="F279" s="235"/>
      <c r="G279" s="23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27" customHeight="1">
      <c r="A280" s="15"/>
      <c r="B280" s="15" t="s">
        <v>304</v>
      </c>
      <c r="C280" s="4" t="s">
        <v>33</v>
      </c>
      <c r="D280" s="16">
        <v>100</v>
      </c>
      <c r="E280" s="16">
        <v>100</v>
      </c>
      <c r="F280" s="108">
        <f t="shared" ref="F280:F281" si="30">E280/D280</f>
        <v>1</v>
      </c>
      <c r="G280" s="4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41.25" customHeight="1">
      <c r="A281" s="15"/>
      <c r="B281" s="15" t="s">
        <v>305</v>
      </c>
      <c r="C281" s="4" t="s">
        <v>33</v>
      </c>
      <c r="D281" s="16">
        <v>25</v>
      </c>
      <c r="E281" s="16">
        <v>0</v>
      </c>
      <c r="F281" s="108">
        <f t="shared" si="30"/>
        <v>0</v>
      </c>
      <c r="G281" s="5" t="s">
        <v>725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5" customHeight="1">
      <c r="A282" s="15"/>
      <c r="B282" s="234" t="s">
        <v>308</v>
      </c>
      <c r="C282" s="235"/>
      <c r="D282" s="235"/>
      <c r="E282" s="235"/>
      <c r="F282" s="235"/>
      <c r="G282" s="23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6.5" customHeight="1">
      <c r="A283" s="15"/>
      <c r="B283" s="15" t="s">
        <v>306</v>
      </c>
      <c r="C283" s="4" t="s">
        <v>309</v>
      </c>
      <c r="D283" s="16">
        <v>1</v>
      </c>
      <c r="E283" s="16">
        <v>1</v>
      </c>
      <c r="F283" s="108">
        <f>E283/D283</f>
        <v>1</v>
      </c>
      <c r="G283" s="4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38.25" customHeight="1">
      <c r="A284" s="15"/>
      <c r="B284" s="15" t="s">
        <v>576</v>
      </c>
      <c r="C284" s="4" t="s">
        <v>562</v>
      </c>
      <c r="D284" s="16" t="s">
        <v>726</v>
      </c>
      <c r="E284" s="16" t="s">
        <v>726</v>
      </c>
      <c r="F284" s="108" t="s">
        <v>567</v>
      </c>
      <c r="G284" s="4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25.5">
      <c r="A285" s="22" t="s">
        <v>310</v>
      </c>
      <c r="B285" s="19" t="s">
        <v>311</v>
      </c>
      <c r="C285" s="19"/>
      <c r="D285" s="19"/>
      <c r="E285" s="19"/>
      <c r="F285" s="119">
        <f>(300%+F287+F290)/5</f>
        <v>0.80341666666666678</v>
      </c>
      <c r="G285" s="19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>
      <c r="A286" s="15"/>
      <c r="B286" s="231" t="s">
        <v>314</v>
      </c>
      <c r="C286" s="231"/>
      <c r="D286" s="231"/>
      <c r="E286" s="231"/>
      <c r="F286" s="231"/>
      <c r="G286" s="231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51">
      <c r="A287" s="15"/>
      <c r="B287" s="28" t="s">
        <v>312</v>
      </c>
      <c r="C287" s="4" t="s">
        <v>33</v>
      </c>
      <c r="D287" s="127">
        <v>48</v>
      </c>
      <c r="E287" s="127">
        <v>32.5</v>
      </c>
      <c r="F287" s="108">
        <f t="shared" ref="F287" si="31">E287/D287</f>
        <v>0.67708333333333337</v>
      </c>
      <c r="G287" s="4" t="s">
        <v>812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25.5">
      <c r="A288" s="15"/>
      <c r="B288" s="28" t="s">
        <v>313</v>
      </c>
      <c r="C288" s="4" t="s">
        <v>33</v>
      </c>
      <c r="D288" s="127">
        <v>48</v>
      </c>
      <c r="E288" s="127">
        <v>46.6</v>
      </c>
      <c r="F288" s="108">
        <f>D288/E288</f>
        <v>1.0300429184549356</v>
      </c>
      <c r="G288" s="4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>
      <c r="A289" s="15"/>
      <c r="B289" s="234" t="s">
        <v>318</v>
      </c>
      <c r="C289" s="235"/>
      <c r="D289" s="235"/>
      <c r="E289" s="235"/>
      <c r="F289" s="235"/>
      <c r="G289" s="23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25.5">
      <c r="A290" s="15"/>
      <c r="B290" s="28" t="s">
        <v>315</v>
      </c>
      <c r="C290" s="20" t="s">
        <v>33</v>
      </c>
      <c r="D290" s="16">
        <v>10</v>
      </c>
      <c r="E290" s="16">
        <v>3.4</v>
      </c>
      <c r="F290" s="108">
        <f>E290/D290</f>
        <v>0.33999999999999997</v>
      </c>
      <c r="G290" s="4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>
      <c r="A291" s="15"/>
      <c r="B291" s="234" t="s">
        <v>319</v>
      </c>
      <c r="C291" s="235"/>
      <c r="D291" s="235"/>
      <c r="E291" s="235"/>
      <c r="F291" s="235"/>
      <c r="G291" s="23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25.5">
      <c r="A292" s="15"/>
      <c r="B292" s="28" t="s">
        <v>316</v>
      </c>
      <c r="C292" s="20" t="s">
        <v>33</v>
      </c>
      <c r="D292" s="16">
        <v>100</v>
      </c>
      <c r="E292" s="16">
        <v>100</v>
      </c>
      <c r="F292" s="108">
        <f t="shared" ref="F292" si="32">E292/D292</f>
        <v>1</v>
      </c>
      <c r="G292" s="4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5" customHeight="1">
      <c r="A293" s="15"/>
      <c r="B293" s="237" t="s">
        <v>857</v>
      </c>
      <c r="C293" s="238"/>
      <c r="D293" s="238"/>
      <c r="E293" s="238"/>
      <c r="F293" s="238"/>
      <c r="G293" s="239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8" customHeight="1">
      <c r="A294" s="15"/>
      <c r="B294" s="28" t="s">
        <v>317</v>
      </c>
      <c r="C294" s="20" t="s">
        <v>34</v>
      </c>
      <c r="D294" s="4">
        <v>1</v>
      </c>
      <c r="E294" s="4">
        <v>1</v>
      </c>
      <c r="F294" s="108">
        <f>E294/D294</f>
        <v>1</v>
      </c>
      <c r="G294" s="5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>
      <c r="A295" s="22" t="s">
        <v>320</v>
      </c>
      <c r="B295" s="19" t="s">
        <v>321</v>
      </c>
      <c r="C295" s="19"/>
      <c r="D295" s="19"/>
      <c r="E295" s="19"/>
      <c r="F295" s="119">
        <f>(700%+F297)/8</f>
        <v>0.96799999999999997</v>
      </c>
      <c r="G295" s="19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>
      <c r="A296" s="15"/>
      <c r="B296" s="231" t="s">
        <v>322</v>
      </c>
      <c r="C296" s="231"/>
      <c r="D296" s="231"/>
      <c r="E296" s="231"/>
      <c r="F296" s="231"/>
      <c r="G296" s="231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51">
      <c r="A297" s="28"/>
      <c r="B297" s="28" t="s">
        <v>667</v>
      </c>
      <c r="C297" s="4" t="s">
        <v>33</v>
      </c>
      <c r="D297" s="16">
        <v>100</v>
      </c>
      <c r="E297" s="124">
        <v>74.400000000000006</v>
      </c>
      <c r="F297" s="108">
        <f>E297/D297</f>
        <v>0.74400000000000011</v>
      </c>
      <c r="G297" s="5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38.25">
      <c r="A298" s="28"/>
      <c r="B298" s="28" t="s">
        <v>323</v>
      </c>
      <c r="C298" s="4" t="s">
        <v>302</v>
      </c>
      <c r="D298" s="16" t="s">
        <v>813</v>
      </c>
      <c r="E298" s="16" t="s">
        <v>813</v>
      </c>
      <c r="F298" s="108" t="s">
        <v>532</v>
      </c>
      <c r="G298" s="4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5.75" customHeight="1">
      <c r="A299" s="28"/>
      <c r="B299" s="228" t="s">
        <v>858</v>
      </c>
      <c r="C299" s="229"/>
      <c r="D299" s="229"/>
      <c r="E299" s="229"/>
      <c r="F299" s="229"/>
      <c r="G299" s="230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30.75" customHeight="1">
      <c r="A300" s="28"/>
      <c r="B300" s="28" t="s">
        <v>324</v>
      </c>
      <c r="C300" s="4" t="s">
        <v>325</v>
      </c>
      <c r="D300" s="137" t="s">
        <v>814</v>
      </c>
      <c r="E300" s="16" t="s">
        <v>814</v>
      </c>
      <c r="F300" s="108" t="s">
        <v>567</v>
      </c>
      <c r="G300" s="5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25.5">
      <c r="A301" s="28"/>
      <c r="B301" s="28" t="s">
        <v>326</v>
      </c>
      <c r="C301" s="4" t="s">
        <v>327</v>
      </c>
      <c r="D301" s="16" t="s">
        <v>533</v>
      </c>
      <c r="E301" s="16" t="s">
        <v>533</v>
      </c>
      <c r="F301" s="108" t="s">
        <v>532</v>
      </c>
      <c r="G301" s="4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7.25" customHeight="1">
      <c r="A302" s="28"/>
      <c r="B302" s="228" t="s">
        <v>859</v>
      </c>
      <c r="C302" s="229"/>
      <c r="D302" s="229"/>
      <c r="E302" s="229"/>
      <c r="F302" s="229"/>
      <c r="G302" s="230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25.5">
      <c r="A303" s="28"/>
      <c r="B303" s="28" t="s">
        <v>328</v>
      </c>
      <c r="C303" s="4" t="s">
        <v>34</v>
      </c>
      <c r="D303" s="16">
        <v>263</v>
      </c>
      <c r="E303" s="16">
        <v>263</v>
      </c>
      <c r="F303" s="108">
        <f>E303/D303</f>
        <v>1</v>
      </c>
      <c r="G303" s="4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>
      <c r="A304" s="24" t="s">
        <v>156</v>
      </c>
      <c r="B304" s="25" t="s">
        <v>159</v>
      </c>
      <c r="C304" s="25"/>
      <c r="D304" s="25"/>
      <c r="E304" s="25"/>
      <c r="F304" s="26">
        <f>F306</f>
        <v>1</v>
      </c>
      <c r="G304" s="25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24.75" customHeight="1">
      <c r="A305" s="28"/>
      <c r="B305" s="231" t="s">
        <v>329</v>
      </c>
      <c r="C305" s="231"/>
      <c r="D305" s="231"/>
      <c r="E305" s="231"/>
      <c r="F305" s="231"/>
      <c r="G305" s="231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25.5">
      <c r="A306" s="15"/>
      <c r="B306" s="29" t="s">
        <v>330</v>
      </c>
      <c r="C306" s="4" t="s">
        <v>33</v>
      </c>
      <c r="D306" s="16">
        <v>15</v>
      </c>
      <c r="E306" s="16">
        <v>15</v>
      </c>
      <c r="F306" s="108">
        <f>E306/D306</f>
        <v>1</v>
      </c>
      <c r="G306" s="4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25.5">
      <c r="A307" s="22" t="s">
        <v>332</v>
      </c>
      <c r="B307" s="19" t="s">
        <v>331</v>
      </c>
      <c r="C307" s="19"/>
      <c r="D307" s="19"/>
      <c r="E307" s="19"/>
      <c r="F307" s="119">
        <f>(1000%+F311+F312+F315)/13</f>
        <v>0.9795551058538331</v>
      </c>
      <c r="G307" s="19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5.75" customHeight="1">
      <c r="A308" s="15"/>
      <c r="B308" s="231" t="s">
        <v>860</v>
      </c>
      <c r="C308" s="231"/>
      <c r="D308" s="231"/>
      <c r="E308" s="231"/>
      <c r="F308" s="231"/>
      <c r="G308" s="231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38.25">
      <c r="A309" s="29"/>
      <c r="B309" s="28" t="s">
        <v>333</v>
      </c>
      <c r="C309" s="20" t="s">
        <v>33</v>
      </c>
      <c r="D309" s="16">
        <v>0.17</v>
      </c>
      <c r="E309" s="16">
        <v>0.17</v>
      </c>
      <c r="F309" s="108">
        <f>E309/D309</f>
        <v>1</v>
      </c>
      <c r="G309" s="4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5.75" customHeight="1">
      <c r="A310" s="29"/>
      <c r="B310" s="234" t="s">
        <v>334</v>
      </c>
      <c r="C310" s="235"/>
      <c r="D310" s="235"/>
      <c r="E310" s="234"/>
      <c r="F310" s="235"/>
      <c r="G310" s="235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24" customHeight="1">
      <c r="A311" s="28"/>
      <c r="B311" s="29" t="s">
        <v>347</v>
      </c>
      <c r="C311" s="4" t="s">
        <v>335</v>
      </c>
      <c r="D311" s="16">
        <v>885</v>
      </c>
      <c r="E311" s="16">
        <v>961</v>
      </c>
      <c r="F311" s="108">
        <f>D311/E311</f>
        <v>0.92091571279916751</v>
      </c>
      <c r="G311" s="5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26.25" customHeight="1">
      <c r="A312" s="28"/>
      <c r="B312" s="29" t="s">
        <v>336</v>
      </c>
      <c r="C312" s="4" t="s">
        <v>337</v>
      </c>
      <c r="D312" s="16">
        <v>0.25</v>
      </c>
      <c r="E312" s="16">
        <v>0.28000000000000003</v>
      </c>
      <c r="F312" s="108">
        <f t="shared" ref="F312:F317" si="33">D312/E312</f>
        <v>0.89285714285714279</v>
      </c>
      <c r="G312" s="5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25.5">
      <c r="A313" s="28"/>
      <c r="B313" s="29" t="s">
        <v>338</v>
      </c>
      <c r="C313" s="4" t="s">
        <v>339</v>
      </c>
      <c r="D313" s="16">
        <v>33</v>
      </c>
      <c r="E313" s="16">
        <v>30.1</v>
      </c>
      <c r="F313" s="108">
        <f t="shared" si="33"/>
        <v>1.096345514950166</v>
      </c>
      <c r="G313" s="30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26.25" customHeight="1">
      <c r="A314" s="28"/>
      <c r="B314" s="29" t="s">
        <v>340</v>
      </c>
      <c r="C314" s="4" t="s">
        <v>339</v>
      </c>
      <c r="D314" s="16">
        <v>50</v>
      </c>
      <c r="E314" s="16">
        <v>40.299999999999997</v>
      </c>
      <c r="F314" s="108">
        <f t="shared" si="33"/>
        <v>1.240694789081886</v>
      </c>
      <c r="G314" s="30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25.5">
      <c r="A315" s="28"/>
      <c r="B315" s="29" t="s">
        <v>341</v>
      </c>
      <c r="C315" s="4" t="s">
        <v>342</v>
      </c>
      <c r="D315" s="16">
        <v>132.82</v>
      </c>
      <c r="E315" s="16">
        <v>144.30000000000001</v>
      </c>
      <c r="F315" s="108">
        <f t="shared" si="33"/>
        <v>0.92044352044352029</v>
      </c>
      <c r="G315" s="4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27" customHeight="1">
      <c r="A316" s="28"/>
      <c r="B316" s="29" t="s">
        <v>343</v>
      </c>
      <c r="C316" s="4" t="s">
        <v>337</v>
      </c>
      <c r="D316" s="16">
        <v>0.2</v>
      </c>
      <c r="E316" s="16">
        <v>0.18</v>
      </c>
      <c r="F316" s="108">
        <f>D316/E316</f>
        <v>1.1111111111111112</v>
      </c>
      <c r="G316" s="4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27" customHeight="1">
      <c r="A317" s="28"/>
      <c r="B317" s="29" t="s">
        <v>344</v>
      </c>
      <c r="C317" s="4" t="s">
        <v>345</v>
      </c>
      <c r="D317" s="16">
        <v>1.02</v>
      </c>
      <c r="E317" s="16">
        <v>0.83</v>
      </c>
      <c r="F317" s="108">
        <f t="shared" si="33"/>
        <v>1.2289156626506026</v>
      </c>
      <c r="G317" s="4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27" customHeight="1">
      <c r="A318" s="28"/>
      <c r="B318" s="29" t="s">
        <v>346</v>
      </c>
      <c r="C318" s="4" t="s">
        <v>345</v>
      </c>
      <c r="D318" s="16">
        <v>1.54</v>
      </c>
      <c r="E318" s="16">
        <v>1.27</v>
      </c>
      <c r="F318" s="108">
        <f>D318/E318</f>
        <v>1.2125984251968505</v>
      </c>
      <c r="G318" s="4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5.75" customHeight="1">
      <c r="A319" s="29"/>
      <c r="B319" s="234" t="s">
        <v>615</v>
      </c>
      <c r="C319" s="235"/>
      <c r="D319" s="235"/>
      <c r="E319" s="241"/>
      <c r="F319" s="241"/>
      <c r="G319" s="241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27" customHeight="1">
      <c r="A320" s="28"/>
      <c r="B320" s="29" t="s">
        <v>616</v>
      </c>
      <c r="C320" s="4" t="s">
        <v>127</v>
      </c>
      <c r="D320" s="16">
        <v>0</v>
      </c>
      <c r="E320" s="16">
        <v>425.87</v>
      </c>
      <c r="F320" s="108">
        <v>1</v>
      </c>
      <c r="G320" s="4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27" customHeight="1">
      <c r="A321" s="28"/>
      <c r="B321" s="29" t="s">
        <v>617</v>
      </c>
      <c r="C321" s="4" t="s">
        <v>127</v>
      </c>
      <c r="D321" s="16">
        <v>0</v>
      </c>
      <c r="E321" s="16">
        <v>2301.6799999999998</v>
      </c>
      <c r="F321" s="108">
        <v>1</v>
      </c>
      <c r="G321" s="4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27" customHeight="1">
      <c r="A322" s="28"/>
      <c r="B322" s="29" t="s">
        <v>787</v>
      </c>
      <c r="C322" s="4" t="s">
        <v>127</v>
      </c>
      <c r="D322" s="16">
        <v>0</v>
      </c>
      <c r="E322" s="16">
        <v>130.19999999999999</v>
      </c>
      <c r="F322" s="108">
        <v>1</v>
      </c>
      <c r="G322" s="4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27" customHeight="1">
      <c r="A323" s="28"/>
      <c r="B323" s="29" t="s">
        <v>618</v>
      </c>
      <c r="C323" s="4" t="s">
        <v>127</v>
      </c>
      <c r="D323" s="16">
        <v>0</v>
      </c>
      <c r="E323" s="16">
        <v>441.04</v>
      </c>
      <c r="F323" s="108">
        <v>1</v>
      </c>
      <c r="G323" s="4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30">
      <c r="A324" s="24" t="s">
        <v>158</v>
      </c>
      <c r="B324" s="25" t="s">
        <v>161</v>
      </c>
      <c r="C324" s="25"/>
      <c r="D324" s="25"/>
      <c r="E324" s="25"/>
      <c r="F324" s="26">
        <f>(F326+100%)/2</f>
        <v>0.96323529411764708</v>
      </c>
      <c r="G324" s="25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>
      <c r="A325" s="15"/>
      <c r="B325" s="231" t="s">
        <v>348</v>
      </c>
      <c r="C325" s="231"/>
      <c r="D325" s="231"/>
      <c r="E325" s="231"/>
      <c r="F325" s="231"/>
      <c r="G325" s="231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44.25" customHeight="1">
      <c r="A326" s="15"/>
      <c r="B326" s="29" t="s">
        <v>349</v>
      </c>
      <c r="C326" s="4" t="s">
        <v>33</v>
      </c>
      <c r="D326" s="16">
        <v>20.399999999999999</v>
      </c>
      <c r="E326" s="16">
        <v>18.899999999999999</v>
      </c>
      <c r="F326" s="108">
        <f>E326/D326</f>
        <v>0.92647058823529416</v>
      </c>
      <c r="G326" s="5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>
      <c r="A327" s="15"/>
      <c r="B327" s="240" t="s">
        <v>350</v>
      </c>
      <c r="C327" s="240"/>
      <c r="D327" s="240"/>
      <c r="E327" s="240"/>
      <c r="F327" s="240"/>
      <c r="G327" s="240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>
      <c r="A328" s="15"/>
      <c r="B328" s="15" t="s">
        <v>351</v>
      </c>
      <c r="C328" s="4" t="s">
        <v>352</v>
      </c>
      <c r="D328" s="16">
        <v>0</v>
      </c>
      <c r="E328" s="16">
        <v>0</v>
      </c>
      <c r="F328" s="108">
        <v>1</v>
      </c>
      <c r="G328" s="4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25.5">
      <c r="A329" s="22" t="s">
        <v>353</v>
      </c>
      <c r="B329" s="19" t="s">
        <v>520</v>
      </c>
      <c r="C329" s="19"/>
      <c r="D329" s="19"/>
      <c r="E329" s="19"/>
      <c r="F329" s="119">
        <f>(300%+92.8% +92.6%+F334+F336+F339)/8</f>
        <v>0.8058537131882203</v>
      </c>
      <c r="G329" s="19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5" customHeight="1">
      <c r="A330" s="15"/>
      <c r="B330" s="234" t="s">
        <v>354</v>
      </c>
      <c r="C330" s="235"/>
      <c r="D330" s="235"/>
      <c r="E330" s="235"/>
      <c r="F330" s="235"/>
      <c r="G330" s="23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38.25">
      <c r="A331" s="15"/>
      <c r="B331" s="15" t="s">
        <v>355</v>
      </c>
      <c r="C331" s="4" t="s">
        <v>302</v>
      </c>
      <c r="D331" s="16" t="s">
        <v>823</v>
      </c>
      <c r="E331" s="16" t="s">
        <v>535</v>
      </c>
      <c r="F331" s="108" t="s">
        <v>824</v>
      </c>
      <c r="G331" s="4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38.25">
      <c r="A332" s="15"/>
      <c r="B332" s="15" t="s">
        <v>356</v>
      </c>
      <c r="C332" s="4" t="s">
        <v>302</v>
      </c>
      <c r="D332" s="16" t="s">
        <v>825</v>
      </c>
      <c r="E332" s="16" t="s">
        <v>826</v>
      </c>
      <c r="F332" s="108" t="s">
        <v>828</v>
      </c>
      <c r="G332" s="4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5" customHeight="1">
      <c r="A333" s="15"/>
      <c r="B333" s="234" t="s">
        <v>677</v>
      </c>
      <c r="C333" s="235"/>
      <c r="D333" s="235"/>
      <c r="E333" s="235"/>
      <c r="F333" s="235"/>
      <c r="G333" s="23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38.25">
      <c r="A334" s="15"/>
      <c r="B334" s="15" t="s">
        <v>357</v>
      </c>
      <c r="C334" s="4" t="s">
        <v>33</v>
      </c>
      <c r="D334" s="16">
        <v>100</v>
      </c>
      <c r="E334" s="16">
        <v>0</v>
      </c>
      <c r="F334" s="108">
        <f>E334/D334</f>
        <v>0</v>
      </c>
      <c r="G334" s="4" t="s">
        <v>827</v>
      </c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6.5" customHeight="1">
      <c r="A335" s="15"/>
      <c r="B335" s="234" t="s">
        <v>359</v>
      </c>
      <c r="C335" s="235"/>
      <c r="D335" s="235"/>
      <c r="E335" s="235"/>
      <c r="F335" s="235"/>
      <c r="G335" s="23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25.5">
      <c r="A336" s="15"/>
      <c r="B336" s="15" t="s">
        <v>358</v>
      </c>
      <c r="C336" s="4" t="s">
        <v>34</v>
      </c>
      <c r="D336" s="16">
        <v>11</v>
      </c>
      <c r="E336" s="16">
        <v>9</v>
      </c>
      <c r="F336" s="108">
        <f>E336/D336</f>
        <v>0.81818181818181823</v>
      </c>
      <c r="G336" s="4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16384">
      <c r="A337" s="15"/>
      <c r="B337" s="234" t="s">
        <v>861</v>
      </c>
      <c r="C337" s="235"/>
      <c r="D337" s="235"/>
      <c r="E337" s="235"/>
      <c r="F337" s="235"/>
      <c r="G337" s="23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16384" ht="26.25" customHeight="1">
      <c r="A338" s="15"/>
      <c r="B338" s="15" t="s">
        <v>360</v>
      </c>
      <c r="C338" s="4" t="s">
        <v>34</v>
      </c>
      <c r="D338" s="16">
        <v>21</v>
      </c>
      <c r="E338" s="16">
        <v>21</v>
      </c>
      <c r="F338" s="108">
        <f t="shared" ref="F338" si="34">E338/D338</f>
        <v>1</v>
      </c>
      <c r="G338" s="4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16384" ht="15.75" customHeight="1">
      <c r="A339" s="15"/>
      <c r="B339" s="15" t="s">
        <v>361</v>
      </c>
      <c r="C339" s="4" t="s">
        <v>34</v>
      </c>
      <c r="D339" s="16">
        <v>71</v>
      </c>
      <c r="E339" s="16">
        <v>55</v>
      </c>
      <c r="F339" s="108">
        <f>E339/D339</f>
        <v>0.77464788732394363</v>
      </c>
      <c r="G339" s="4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16384" ht="28.5" customHeight="1">
      <c r="A340" s="22" t="s">
        <v>362</v>
      </c>
      <c r="B340" s="19" t="s">
        <v>521</v>
      </c>
      <c r="C340" s="19"/>
      <c r="D340" s="19"/>
      <c r="E340" s="19"/>
      <c r="F340" s="119" t="s">
        <v>531</v>
      </c>
      <c r="G340" s="19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16384" ht="15.75" customHeight="1">
      <c r="A341" s="15"/>
      <c r="B341" s="234" t="s">
        <v>369</v>
      </c>
      <c r="C341" s="235"/>
      <c r="D341" s="235"/>
      <c r="E341" s="235"/>
      <c r="F341" s="235"/>
      <c r="G341" s="23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16384" ht="25.5" customHeight="1">
      <c r="A342" s="15"/>
      <c r="B342" s="15" t="s">
        <v>363</v>
      </c>
      <c r="C342" s="4" t="s">
        <v>33</v>
      </c>
      <c r="D342" s="16" t="s">
        <v>531</v>
      </c>
      <c r="E342" s="16" t="s">
        <v>556</v>
      </c>
      <c r="F342" s="108" t="s">
        <v>531</v>
      </c>
      <c r="G342" s="4" t="s">
        <v>830</v>
      </c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16384" ht="27.75" customHeight="1">
      <c r="A343" s="15"/>
      <c r="B343" s="15" t="s">
        <v>364</v>
      </c>
      <c r="C343" s="4" t="s">
        <v>33</v>
      </c>
      <c r="D343" s="16" t="s">
        <v>531</v>
      </c>
      <c r="E343" s="16" t="s">
        <v>531</v>
      </c>
      <c r="F343" s="108" t="s">
        <v>531</v>
      </c>
      <c r="G343" s="4" t="s">
        <v>830</v>
      </c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16384" ht="15.75" customHeight="1">
      <c r="A344" s="15"/>
      <c r="B344" s="234" t="s">
        <v>367</v>
      </c>
      <c r="C344" s="235"/>
      <c r="D344" s="235"/>
      <c r="E344" s="235"/>
      <c r="F344" s="235"/>
      <c r="G344" s="23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16384">
      <c r="A345" s="15"/>
      <c r="B345" s="15" t="s">
        <v>365</v>
      </c>
      <c r="C345" s="4" t="s">
        <v>274</v>
      </c>
      <c r="D345" s="16" t="s">
        <v>531</v>
      </c>
      <c r="E345" s="16" t="s">
        <v>531</v>
      </c>
      <c r="F345" s="108" t="s">
        <v>531</v>
      </c>
      <c r="G345" s="4" t="s">
        <v>830</v>
      </c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16384" ht="15.75" customHeight="1">
      <c r="A346" s="15"/>
      <c r="B346" s="234" t="s">
        <v>368</v>
      </c>
      <c r="C346" s="235"/>
      <c r="D346" s="235"/>
      <c r="E346" s="235"/>
      <c r="F346" s="235"/>
      <c r="G346" s="23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16384">
      <c r="A347" s="15"/>
      <c r="B347" s="15" t="s">
        <v>366</v>
      </c>
      <c r="C347" s="4" t="s">
        <v>34</v>
      </c>
      <c r="D347" s="16" t="s">
        <v>531</v>
      </c>
      <c r="E347" s="16" t="s">
        <v>531</v>
      </c>
      <c r="F347" s="108" t="s">
        <v>531</v>
      </c>
      <c r="G347" s="4" t="s">
        <v>830</v>
      </c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16384" s="31" customFormat="1" ht="16.5" customHeight="1">
      <c r="A348" s="24" t="s">
        <v>160</v>
      </c>
      <c r="B348" s="25" t="s">
        <v>680</v>
      </c>
      <c r="C348" s="24"/>
      <c r="D348" s="25"/>
      <c r="E348" s="24"/>
      <c r="F348" s="138">
        <f>F350</f>
        <v>0.75126903553299496</v>
      </c>
      <c r="G348" s="24"/>
      <c r="H348" s="25"/>
      <c r="I348" s="24"/>
      <c r="J348" s="25"/>
      <c r="K348" s="24"/>
      <c r="L348" s="25"/>
      <c r="M348" s="24"/>
      <c r="N348" s="25"/>
      <c r="O348" s="24"/>
      <c r="P348" s="25"/>
      <c r="Q348" s="24"/>
      <c r="R348" s="25"/>
      <c r="S348" s="24"/>
      <c r="T348" s="25"/>
      <c r="U348" s="24"/>
      <c r="V348" s="25"/>
      <c r="W348" s="24"/>
      <c r="X348" s="25"/>
      <c r="Y348" s="24"/>
      <c r="Z348" s="25"/>
      <c r="AA348" s="24"/>
      <c r="AB348" s="25"/>
      <c r="AC348" s="24"/>
      <c r="AD348" s="25"/>
      <c r="AE348" s="24"/>
      <c r="AF348" s="25"/>
      <c r="AG348" s="24"/>
      <c r="AH348" s="25"/>
      <c r="AI348" s="24"/>
      <c r="AJ348" s="25"/>
      <c r="AK348" s="24"/>
      <c r="AL348" s="25"/>
      <c r="AM348" s="24"/>
      <c r="AN348" s="25"/>
      <c r="AO348" s="24"/>
      <c r="AP348" s="25"/>
      <c r="AQ348" s="24"/>
      <c r="AR348" s="25"/>
      <c r="AS348" s="24"/>
      <c r="AT348" s="25"/>
      <c r="AU348" s="24"/>
      <c r="AV348" s="25"/>
      <c r="AW348" s="24"/>
      <c r="AX348" s="25"/>
      <c r="AY348" s="24"/>
      <c r="AZ348" s="25"/>
      <c r="BA348" s="24"/>
      <c r="BB348" s="25"/>
      <c r="BC348" s="24"/>
      <c r="BD348" s="25"/>
      <c r="BE348" s="24"/>
      <c r="BF348" s="25"/>
      <c r="BG348" s="24"/>
      <c r="BH348" s="25"/>
      <c r="BI348" s="24"/>
      <c r="BJ348" s="25"/>
      <c r="BK348" s="24"/>
      <c r="BL348" s="25"/>
      <c r="BM348" s="24"/>
      <c r="BN348" s="25"/>
      <c r="BO348" s="24"/>
      <c r="BP348" s="25"/>
      <c r="BQ348" s="24"/>
      <c r="BR348" s="25"/>
      <c r="BS348" s="24"/>
      <c r="BT348" s="25"/>
      <c r="BU348" s="24"/>
      <c r="BV348" s="25"/>
      <c r="BW348" s="24"/>
      <c r="BX348" s="25"/>
      <c r="BY348" s="24"/>
      <c r="BZ348" s="25"/>
      <c r="CA348" s="24"/>
      <c r="CB348" s="25"/>
      <c r="CC348" s="24"/>
      <c r="CD348" s="25"/>
      <c r="CE348" s="24"/>
      <c r="CF348" s="25"/>
      <c r="CG348" s="24"/>
      <c r="CH348" s="25"/>
      <c r="CI348" s="24"/>
      <c r="CJ348" s="25"/>
      <c r="CK348" s="24"/>
      <c r="CL348" s="25"/>
      <c r="CM348" s="24"/>
      <c r="CN348" s="25"/>
      <c r="CO348" s="24"/>
      <c r="CP348" s="25"/>
      <c r="CQ348" s="24"/>
      <c r="CR348" s="25"/>
      <c r="CS348" s="24"/>
      <c r="CT348" s="25"/>
      <c r="CU348" s="24"/>
      <c r="CV348" s="25"/>
      <c r="CW348" s="24"/>
      <c r="CX348" s="25"/>
      <c r="CY348" s="24"/>
      <c r="CZ348" s="25"/>
      <c r="DA348" s="24"/>
      <c r="DB348" s="25"/>
      <c r="DC348" s="24"/>
      <c r="DD348" s="25"/>
      <c r="DE348" s="24"/>
      <c r="DF348" s="25"/>
      <c r="DG348" s="24"/>
      <c r="DH348" s="25"/>
      <c r="DI348" s="24"/>
      <c r="DJ348" s="25"/>
      <c r="DK348" s="24"/>
      <c r="DL348" s="25"/>
      <c r="DM348" s="24"/>
      <c r="DN348" s="25"/>
      <c r="DO348" s="24"/>
      <c r="DP348" s="25"/>
      <c r="DQ348" s="24"/>
      <c r="DR348" s="25"/>
      <c r="DS348" s="24"/>
      <c r="DT348" s="25"/>
      <c r="DU348" s="24"/>
      <c r="DV348" s="25"/>
      <c r="DW348" s="24"/>
      <c r="DX348" s="25"/>
      <c r="DY348" s="24"/>
      <c r="DZ348" s="25"/>
      <c r="EA348" s="24"/>
      <c r="EB348" s="25"/>
      <c r="EC348" s="24"/>
      <c r="ED348" s="25"/>
      <c r="EE348" s="24"/>
      <c r="EF348" s="25"/>
      <c r="EG348" s="24"/>
      <c r="EH348" s="25"/>
      <c r="EI348" s="24"/>
      <c r="EJ348" s="25"/>
      <c r="EK348" s="24"/>
      <c r="EL348" s="25"/>
      <c r="EM348" s="24"/>
      <c r="EN348" s="25"/>
      <c r="EO348" s="24"/>
      <c r="EP348" s="25"/>
      <c r="EQ348" s="24"/>
      <c r="ER348" s="25"/>
      <c r="ES348" s="24"/>
      <c r="ET348" s="25"/>
      <c r="EU348" s="24"/>
      <c r="EV348" s="25"/>
      <c r="EW348" s="24"/>
      <c r="EX348" s="25"/>
      <c r="EY348" s="24"/>
      <c r="EZ348" s="25"/>
      <c r="FA348" s="24"/>
      <c r="FB348" s="25"/>
      <c r="FC348" s="24"/>
      <c r="FD348" s="25"/>
      <c r="FE348" s="24"/>
      <c r="FF348" s="25"/>
      <c r="FG348" s="24"/>
      <c r="FH348" s="25"/>
      <c r="FI348" s="24"/>
      <c r="FJ348" s="25"/>
      <c r="FK348" s="24"/>
      <c r="FL348" s="25"/>
      <c r="FM348" s="24"/>
      <c r="FN348" s="25"/>
      <c r="FO348" s="24"/>
      <c r="FP348" s="25"/>
      <c r="FQ348" s="24"/>
      <c r="FR348" s="25"/>
      <c r="FS348" s="24"/>
      <c r="FT348" s="25"/>
      <c r="FU348" s="24"/>
      <c r="FV348" s="25"/>
      <c r="FW348" s="24"/>
      <c r="FX348" s="25"/>
      <c r="FY348" s="24"/>
      <c r="FZ348" s="25"/>
      <c r="GA348" s="24"/>
      <c r="GB348" s="25"/>
      <c r="GC348" s="24"/>
      <c r="GD348" s="25"/>
      <c r="GE348" s="24"/>
      <c r="GF348" s="25"/>
      <c r="GG348" s="24"/>
      <c r="GH348" s="25"/>
      <c r="GI348" s="24"/>
      <c r="GJ348" s="25"/>
      <c r="GK348" s="24"/>
      <c r="GL348" s="25"/>
      <c r="GM348" s="24"/>
      <c r="GN348" s="25"/>
      <c r="GO348" s="24"/>
      <c r="GP348" s="25"/>
      <c r="GQ348" s="24"/>
      <c r="GR348" s="25"/>
      <c r="GS348" s="24"/>
      <c r="GT348" s="25"/>
      <c r="GU348" s="24"/>
      <c r="GV348" s="25"/>
      <c r="GW348" s="24"/>
      <c r="GX348" s="25"/>
      <c r="GY348" s="24"/>
      <c r="GZ348" s="25"/>
      <c r="HA348" s="24"/>
      <c r="HB348" s="25"/>
      <c r="HC348" s="24"/>
      <c r="HD348" s="25"/>
      <c r="HE348" s="24"/>
      <c r="HF348" s="25"/>
      <c r="HG348" s="24"/>
      <c r="HH348" s="25"/>
      <c r="HI348" s="24"/>
      <c r="HJ348" s="25"/>
      <c r="HK348" s="24"/>
      <c r="HL348" s="25"/>
      <c r="HM348" s="24"/>
      <c r="HN348" s="25"/>
      <c r="HO348" s="24"/>
      <c r="HP348" s="25"/>
      <c r="HQ348" s="24"/>
      <c r="HR348" s="25"/>
      <c r="HS348" s="24"/>
      <c r="HT348" s="25"/>
      <c r="HU348" s="24"/>
      <c r="HV348" s="25"/>
      <c r="HW348" s="24"/>
      <c r="HX348" s="25"/>
      <c r="HY348" s="24"/>
      <c r="HZ348" s="25"/>
      <c r="IA348" s="24"/>
      <c r="IB348" s="25"/>
      <c r="IC348" s="24"/>
      <c r="ID348" s="25"/>
      <c r="IE348" s="24"/>
      <c r="IF348" s="25"/>
      <c r="IG348" s="24"/>
      <c r="IH348" s="25"/>
      <c r="II348" s="24"/>
      <c r="IJ348" s="25"/>
      <c r="IK348" s="24"/>
      <c r="IL348" s="25"/>
      <c r="IM348" s="24"/>
      <c r="IN348" s="25"/>
      <c r="IO348" s="24"/>
      <c r="IP348" s="25"/>
      <c r="IQ348" s="24"/>
      <c r="IR348" s="25"/>
      <c r="IS348" s="24"/>
      <c r="IT348" s="25"/>
      <c r="IU348" s="24"/>
      <c r="IV348" s="25"/>
      <c r="IW348" s="24"/>
      <c r="IX348" s="25"/>
      <c r="IY348" s="24"/>
      <c r="IZ348" s="25"/>
      <c r="JA348" s="24"/>
      <c r="JB348" s="25"/>
      <c r="JC348" s="24"/>
      <c r="JD348" s="25"/>
      <c r="JE348" s="24"/>
      <c r="JF348" s="25"/>
      <c r="JG348" s="24"/>
      <c r="JH348" s="25"/>
      <c r="JI348" s="24"/>
      <c r="JJ348" s="25"/>
      <c r="JK348" s="24"/>
      <c r="JL348" s="25"/>
      <c r="JM348" s="24"/>
      <c r="JN348" s="25"/>
      <c r="JO348" s="24"/>
      <c r="JP348" s="25"/>
      <c r="JQ348" s="24"/>
      <c r="JR348" s="25"/>
      <c r="JS348" s="24"/>
      <c r="JT348" s="25"/>
      <c r="JU348" s="24"/>
      <c r="JV348" s="25"/>
      <c r="JW348" s="24"/>
      <c r="JX348" s="25"/>
      <c r="JY348" s="24"/>
      <c r="JZ348" s="25"/>
      <c r="KA348" s="24"/>
      <c r="KB348" s="25"/>
      <c r="KC348" s="24"/>
      <c r="KD348" s="25"/>
      <c r="KE348" s="24"/>
      <c r="KF348" s="25"/>
      <c r="KG348" s="24"/>
      <c r="KH348" s="25"/>
      <c r="KI348" s="24"/>
      <c r="KJ348" s="25"/>
      <c r="KK348" s="24"/>
      <c r="KL348" s="25"/>
      <c r="KM348" s="24"/>
      <c r="KN348" s="25"/>
      <c r="KO348" s="24"/>
      <c r="KP348" s="25"/>
      <c r="KQ348" s="24"/>
      <c r="KR348" s="25"/>
      <c r="KS348" s="24"/>
      <c r="KT348" s="25"/>
      <c r="KU348" s="24"/>
      <c r="KV348" s="25"/>
      <c r="KW348" s="24"/>
      <c r="KX348" s="25"/>
      <c r="KY348" s="24"/>
      <c r="KZ348" s="25"/>
      <c r="LA348" s="24"/>
      <c r="LB348" s="25"/>
      <c r="LC348" s="24"/>
      <c r="LD348" s="25"/>
      <c r="LE348" s="24"/>
      <c r="LF348" s="25"/>
      <c r="LG348" s="24"/>
      <c r="LH348" s="25"/>
      <c r="LI348" s="24"/>
      <c r="LJ348" s="25"/>
      <c r="LK348" s="24"/>
      <c r="LL348" s="25"/>
      <c r="LM348" s="24"/>
      <c r="LN348" s="25"/>
      <c r="LO348" s="24"/>
      <c r="LP348" s="25"/>
      <c r="LQ348" s="24"/>
      <c r="LR348" s="25"/>
      <c r="LS348" s="24"/>
      <c r="LT348" s="25"/>
      <c r="LU348" s="24"/>
      <c r="LV348" s="25"/>
      <c r="LW348" s="24"/>
      <c r="LX348" s="25"/>
      <c r="LY348" s="24"/>
      <c r="LZ348" s="25"/>
      <c r="MA348" s="24"/>
      <c r="MB348" s="25"/>
      <c r="MC348" s="24"/>
      <c r="MD348" s="25"/>
      <c r="ME348" s="24"/>
      <c r="MF348" s="25"/>
      <c r="MG348" s="24"/>
      <c r="MH348" s="25"/>
      <c r="MI348" s="24"/>
      <c r="MJ348" s="25"/>
      <c r="MK348" s="24"/>
      <c r="ML348" s="25"/>
      <c r="MM348" s="24"/>
      <c r="MN348" s="25"/>
      <c r="MO348" s="24"/>
      <c r="MP348" s="25"/>
      <c r="MQ348" s="24"/>
      <c r="MR348" s="25"/>
      <c r="MS348" s="24"/>
      <c r="MT348" s="25"/>
      <c r="MU348" s="24"/>
      <c r="MV348" s="25"/>
      <c r="MW348" s="24"/>
      <c r="MX348" s="25"/>
      <c r="MY348" s="24"/>
      <c r="MZ348" s="25"/>
      <c r="NA348" s="24"/>
      <c r="NB348" s="25"/>
      <c r="NC348" s="24"/>
      <c r="ND348" s="25"/>
      <c r="NE348" s="24"/>
      <c r="NF348" s="25"/>
      <c r="NG348" s="24"/>
      <c r="NH348" s="25"/>
      <c r="NI348" s="24"/>
      <c r="NJ348" s="25"/>
      <c r="NK348" s="24"/>
      <c r="NL348" s="25"/>
      <c r="NM348" s="24"/>
      <c r="NN348" s="25"/>
      <c r="NO348" s="24"/>
      <c r="NP348" s="25"/>
      <c r="NQ348" s="24"/>
      <c r="NR348" s="25"/>
      <c r="NS348" s="24"/>
      <c r="NT348" s="25"/>
      <c r="NU348" s="24"/>
      <c r="NV348" s="25"/>
      <c r="NW348" s="24"/>
      <c r="NX348" s="25"/>
      <c r="NY348" s="24"/>
      <c r="NZ348" s="25"/>
      <c r="OA348" s="24"/>
      <c r="OB348" s="25"/>
      <c r="OC348" s="24"/>
      <c r="OD348" s="25"/>
      <c r="OE348" s="24"/>
      <c r="OF348" s="25"/>
      <c r="OG348" s="24"/>
      <c r="OH348" s="25"/>
      <c r="OI348" s="24"/>
      <c r="OJ348" s="25"/>
      <c r="OK348" s="24"/>
      <c r="OL348" s="25"/>
      <c r="OM348" s="24"/>
      <c r="ON348" s="25"/>
      <c r="OO348" s="24"/>
      <c r="OP348" s="25"/>
      <c r="OQ348" s="24"/>
      <c r="OR348" s="25"/>
      <c r="OS348" s="24"/>
      <c r="OT348" s="25"/>
      <c r="OU348" s="24"/>
      <c r="OV348" s="25"/>
      <c r="OW348" s="24"/>
      <c r="OX348" s="25"/>
      <c r="OY348" s="24"/>
      <c r="OZ348" s="25"/>
      <c r="PA348" s="24"/>
      <c r="PB348" s="25"/>
      <c r="PC348" s="24"/>
      <c r="PD348" s="25"/>
      <c r="PE348" s="24"/>
      <c r="PF348" s="25"/>
      <c r="PG348" s="24"/>
      <c r="PH348" s="25"/>
      <c r="PI348" s="24"/>
      <c r="PJ348" s="25"/>
      <c r="PK348" s="24"/>
      <c r="PL348" s="25"/>
      <c r="PM348" s="24"/>
      <c r="PN348" s="25"/>
      <c r="PO348" s="24"/>
      <c r="PP348" s="25"/>
      <c r="PQ348" s="24"/>
      <c r="PR348" s="25"/>
      <c r="PS348" s="24"/>
      <c r="PT348" s="25"/>
      <c r="PU348" s="24"/>
      <c r="PV348" s="25"/>
      <c r="PW348" s="24"/>
      <c r="PX348" s="25"/>
      <c r="PY348" s="24"/>
      <c r="PZ348" s="25"/>
      <c r="QA348" s="24"/>
      <c r="QB348" s="25"/>
      <c r="QC348" s="24"/>
      <c r="QD348" s="25"/>
      <c r="QE348" s="24"/>
      <c r="QF348" s="25"/>
      <c r="QG348" s="24"/>
      <c r="QH348" s="25"/>
      <c r="QI348" s="24"/>
      <c r="QJ348" s="25"/>
      <c r="QK348" s="24"/>
      <c r="QL348" s="25"/>
      <c r="QM348" s="24"/>
      <c r="QN348" s="25"/>
      <c r="QO348" s="24"/>
      <c r="QP348" s="25"/>
      <c r="QQ348" s="24"/>
      <c r="QR348" s="25"/>
      <c r="QS348" s="24"/>
      <c r="QT348" s="25"/>
      <c r="QU348" s="24"/>
      <c r="QV348" s="25"/>
      <c r="QW348" s="24"/>
      <c r="QX348" s="25"/>
      <c r="QY348" s="24"/>
      <c r="QZ348" s="25"/>
      <c r="RA348" s="24"/>
      <c r="RB348" s="25"/>
      <c r="RC348" s="24"/>
      <c r="RD348" s="25"/>
      <c r="RE348" s="24"/>
      <c r="RF348" s="25"/>
      <c r="RG348" s="24"/>
      <c r="RH348" s="25"/>
      <c r="RI348" s="24"/>
      <c r="RJ348" s="25"/>
      <c r="RK348" s="24"/>
      <c r="RL348" s="25"/>
      <c r="RM348" s="24"/>
      <c r="RN348" s="25"/>
      <c r="RO348" s="24"/>
      <c r="RP348" s="25"/>
      <c r="RQ348" s="24"/>
      <c r="RR348" s="25"/>
      <c r="RS348" s="24"/>
      <c r="RT348" s="25"/>
      <c r="RU348" s="24"/>
      <c r="RV348" s="25"/>
      <c r="RW348" s="24"/>
      <c r="RX348" s="25"/>
      <c r="RY348" s="24"/>
      <c r="RZ348" s="25"/>
      <c r="SA348" s="24"/>
      <c r="SB348" s="25"/>
      <c r="SC348" s="24"/>
      <c r="SD348" s="25"/>
      <c r="SE348" s="24"/>
      <c r="SF348" s="25"/>
      <c r="SG348" s="24"/>
      <c r="SH348" s="25"/>
      <c r="SI348" s="24"/>
      <c r="SJ348" s="25"/>
      <c r="SK348" s="24"/>
      <c r="SL348" s="25"/>
      <c r="SM348" s="24"/>
      <c r="SN348" s="25"/>
      <c r="SO348" s="24"/>
      <c r="SP348" s="25"/>
      <c r="SQ348" s="24"/>
      <c r="SR348" s="25"/>
      <c r="SS348" s="24"/>
      <c r="ST348" s="25"/>
      <c r="SU348" s="24"/>
      <c r="SV348" s="25"/>
      <c r="SW348" s="24"/>
      <c r="SX348" s="25"/>
      <c r="SY348" s="24"/>
      <c r="SZ348" s="25"/>
      <c r="TA348" s="24"/>
      <c r="TB348" s="25"/>
      <c r="TC348" s="24"/>
      <c r="TD348" s="25"/>
      <c r="TE348" s="24"/>
      <c r="TF348" s="25"/>
      <c r="TG348" s="24"/>
      <c r="TH348" s="25"/>
      <c r="TI348" s="24"/>
      <c r="TJ348" s="25"/>
      <c r="TK348" s="24"/>
      <c r="TL348" s="25"/>
      <c r="TM348" s="24"/>
      <c r="TN348" s="25"/>
      <c r="TO348" s="24"/>
      <c r="TP348" s="25"/>
      <c r="TQ348" s="24"/>
      <c r="TR348" s="25"/>
      <c r="TS348" s="24"/>
      <c r="TT348" s="25"/>
      <c r="TU348" s="24"/>
      <c r="TV348" s="25"/>
      <c r="TW348" s="24"/>
      <c r="TX348" s="25"/>
      <c r="TY348" s="24"/>
      <c r="TZ348" s="25"/>
      <c r="UA348" s="24"/>
      <c r="UB348" s="25"/>
      <c r="UC348" s="24"/>
      <c r="UD348" s="25"/>
      <c r="UE348" s="24"/>
      <c r="UF348" s="25"/>
      <c r="UG348" s="24"/>
      <c r="UH348" s="25"/>
      <c r="UI348" s="24"/>
      <c r="UJ348" s="25"/>
      <c r="UK348" s="24"/>
      <c r="UL348" s="25"/>
      <c r="UM348" s="24"/>
      <c r="UN348" s="25"/>
      <c r="UO348" s="24"/>
      <c r="UP348" s="25"/>
      <c r="UQ348" s="24"/>
      <c r="UR348" s="25"/>
      <c r="US348" s="24"/>
      <c r="UT348" s="25"/>
      <c r="UU348" s="24"/>
      <c r="UV348" s="25"/>
      <c r="UW348" s="24"/>
      <c r="UX348" s="25"/>
      <c r="UY348" s="24"/>
      <c r="UZ348" s="25"/>
      <c r="VA348" s="24"/>
      <c r="VB348" s="25"/>
      <c r="VC348" s="24"/>
      <c r="VD348" s="25"/>
      <c r="VE348" s="24"/>
      <c r="VF348" s="25"/>
      <c r="VG348" s="24"/>
      <c r="VH348" s="25"/>
      <c r="VI348" s="24"/>
      <c r="VJ348" s="25"/>
      <c r="VK348" s="24"/>
      <c r="VL348" s="25"/>
      <c r="VM348" s="24"/>
      <c r="VN348" s="25"/>
      <c r="VO348" s="24"/>
      <c r="VP348" s="25"/>
      <c r="VQ348" s="24"/>
      <c r="VR348" s="25"/>
      <c r="VS348" s="24"/>
      <c r="VT348" s="25"/>
      <c r="VU348" s="24"/>
      <c r="VV348" s="25"/>
      <c r="VW348" s="24"/>
      <c r="VX348" s="25"/>
      <c r="VY348" s="24"/>
      <c r="VZ348" s="25"/>
      <c r="WA348" s="24"/>
      <c r="WB348" s="25"/>
      <c r="WC348" s="24"/>
      <c r="WD348" s="25"/>
      <c r="WE348" s="24"/>
      <c r="WF348" s="25"/>
      <c r="WG348" s="24"/>
      <c r="WH348" s="25"/>
      <c r="WI348" s="24"/>
      <c r="WJ348" s="25"/>
      <c r="WK348" s="24"/>
      <c r="WL348" s="25"/>
      <c r="WM348" s="24"/>
      <c r="WN348" s="25"/>
      <c r="WO348" s="24"/>
      <c r="WP348" s="25"/>
      <c r="WQ348" s="24"/>
      <c r="WR348" s="25"/>
      <c r="WS348" s="24"/>
      <c r="WT348" s="25"/>
      <c r="WU348" s="24"/>
      <c r="WV348" s="25"/>
      <c r="WW348" s="24"/>
      <c r="WX348" s="25"/>
      <c r="WY348" s="24"/>
      <c r="WZ348" s="25"/>
      <c r="XA348" s="24"/>
      <c r="XB348" s="25"/>
      <c r="XC348" s="24"/>
      <c r="XD348" s="25"/>
      <c r="XE348" s="24"/>
      <c r="XF348" s="25"/>
      <c r="XG348" s="24"/>
      <c r="XH348" s="25"/>
      <c r="XI348" s="24"/>
      <c r="XJ348" s="25"/>
      <c r="XK348" s="24"/>
      <c r="XL348" s="25"/>
      <c r="XM348" s="24"/>
      <c r="XN348" s="25"/>
      <c r="XO348" s="24"/>
      <c r="XP348" s="25"/>
      <c r="XQ348" s="24"/>
      <c r="XR348" s="25"/>
      <c r="XS348" s="24"/>
      <c r="XT348" s="25"/>
      <c r="XU348" s="24"/>
      <c r="XV348" s="25"/>
      <c r="XW348" s="24"/>
      <c r="XX348" s="25"/>
      <c r="XY348" s="24"/>
      <c r="XZ348" s="25"/>
      <c r="YA348" s="24"/>
      <c r="YB348" s="25"/>
      <c r="YC348" s="24"/>
      <c r="YD348" s="25"/>
      <c r="YE348" s="24"/>
      <c r="YF348" s="25"/>
      <c r="YG348" s="24"/>
      <c r="YH348" s="25"/>
      <c r="YI348" s="24"/>
      <c r="YJ348" s="25"/>
      <c r="YK348" s="24"/>
      <c r="YL348" s="25"/>
      <c r="YM348" s="24"/>
      <c r="YN348" s="25"/>
      <c r="YO348" s="24"/>
      <c r="YP348" s="25"/>
      <c r="YQ348" s="24"/>
      <c r="YR348" s="25"/>
      <c r="YS348" s="24"/>
      <c r="YT348" s="25"/>
      <c r="YU348" s="24"/>
      <c r="YV348" s="25"/>
      <c r="YW348" s="24"/>
      <c r="YX348" s="25"/>
      <c r="YY348" s="24"/>
      <c r="YZ348" s="25"/>
      <c r="ZA348" s="24"/>
      <c r="ZB348" s="25"/>
      <c r="ZC348" s="24"/>
      <c r="ZD348" s="25"/>
      <c r="ZE348" s="24"/>
      <c r="ZF348" s="25"/>
      <c r="ZG348" s="24"/>
      <c r="ZH348" s="25"/>
      <c r="ZI348" s="24"/>
      <c r="ZJ348" s="25"/>
      <c r="ZK348" s="24"/>
      <c r="ZL348" s="25"/>
      <c r="ZM348" s="24"/>
      <c r="ZN348" s="25"/>
      <c r="ZO348" s="24"/>
      <c r="ZP348" s="25"/>
      <c r="ZQ348" s="24"/>
      <c r="ZR348" s="25"/>
      <c r="ZS348" s="24"/>
      <c r="ZT348" s="25"/>
      <c r="ZU348" s="24"/>
      <c r="ZV348" s="25"/>
      <c r="ZW348" s="24"/>
      <c r="ZX348" s="25"/>
      <c r="ZY348" s="24"/>
      <c r="ZZ348" s="25"/>
      <c r="AAA348" s="24"/>
      <c r="AAB348" s="25"/>
      <c r="AAC348" s="24"/>
      <c r="AAD348" s="25"/>
      <c r="AAE348" s="24"/>
      <c r="AAF348" s="25"/>
      <c r="AAG348" s="24"/>
      <c r="AAH348" s="25"/>
      <c r="AAI348" s="24"/>
      <c r="AAJ348" s="25"/>
      <c r="AAK348" s="24"/>
      <c r="AAL348" s="25"/>
      <c r="AAM348" s="24"/>
      <c r="AAN348" s="25"/>
      <c r="AAO348" s="24"/>
      <c r="AAP348" s="25"/>
      <c r="AAQ348" s="24"/>
      <c r="AAR348" s="25"/>
      <c r="AAS348" s="24"/>
      <c r="AAT348" s="25"/>
      <c r="AAU348" s="24"/>
      <c r="AAV348" s="25"/>
      <c r="AAW348" s="24"/>
      <c r="AAX348" s="25"/>
      <c r="AAY348" s="24"/>
      <c r="AAZ348" s="25"/>
      <c r="ABA348" s="24"/>
      <c r="ABB348" s="25"/>
      <c r="ABC348" s="24"/>
      <c r="ABD348" s="25"/>
      <c r="ABE348" s="24"/>
      <c r="ABF348" s="25"/>
      <c r="ABG348" s="24"/>
      <c r="ABH348" s="25"/>
      <c r="ABI348" s="24"/>
      <c r="ABJ348" s="25"/>
      <c r="ABK348" s="24"/>
      <c r="ABL348" s="25"/>
      <c r="ABM348" s="24"/>
      <c r="ABN348" s="25"/>
      <c r="ABO348" s="24"/>
      <c r="ABP348" s="25"/>
      <c r="ABQ348" s="24"/>
      <c r="ABR348" s="25"/>
      <c r="ABS348" s="24"/>
      <c r="ABT348" s="25"/>
      <c r="ABU348" s="24"/>
      <c r="ABV348" s="25"/>
      <c r="ABW348" s="24"/>
      <c r="ABX348" s="25"/>
      <c r="ABY348" s="24"/>
      <c r="ABZ348" s="25"/>
      <c r="ACA348" s="24"/>
      <c r="ACB348" s="25"/>
      <c r="ACC348" s="24"/>
      <c r="ACD348" s="25"/>
      <c r="ACE348" s="24"/>
      <c r="ACF348" s="25"/>
      <c r="ACG348" s="24"/>
      <c r="ACH348" s="25"/>
      <c r="ACI348" s="24"/>
      <c r="ACJ348" s="25"/>
      <c r="ACK348" s="24"/>
      <c r="ACL348" s="25"/>
      <c r="ACM348" s="24"/>
      <c r="ACN348" s="25"/>
      <c r="ACO348" s="24"/>
      <c r="ACP348" s="25"/>
      <c r="ACQ348" s="24"/>
      <c r="ACR348" s="25"/>
      <c r="ACS348" s="24"/>
      <c r="ACT348" s="25"/>
      <c r="ACU348" s="24"/>
      <c r="ACV348" s="25"/>
      <c r="ACW348" s="24"/>
      <c r="ACX348" s="25"/>
      <c r="ACY348" s="24"/>
      <c r="ACZ348" s="25"/>
      <c r="ADA348" s="24"/>
      <c r="ADB348" s="25"/>
      <c r="ADC348" s="24"/>
      <c r="ADD348" s="25"/>
      <c r="ADE348" s="24"/>
      <c r="ADF348" s="25"/>
      <c r="ADG348" s="24"/>
      <c r="ADH348" s="25"/>
      <c r="ADI348" s="24"/>
      <c r="ADJ348" s="25"/>
      <c r="ADK348" s="24"/>
      <c r="ADL348" s="25"/>
      <c r="ADM348" s="24"/>
      <c r="ADN348" s="25"/>
      <c r="ADO348" s="24"/>
      <c r="ADP348" s="25"/>
      <c r="ADQ348" s="24"/>
      <c r="ADR348" s="25"/>
      <c r="ADS348" s="24"/>
      <c r="ADT348" s="25"/>
      <c r="ADU348" s="24"/>
      <c r="ADV348" s="25"/>
      <c r="ADW348" s="24"/>
      <c r="ADX348" s="25"/>
      <c r="ADY348" s="24"/>
      <c r="ADZ348" s="25"/>
      <c r="AEA348" s="24"/>
      <c r="AEB348" s="25"/>
      <c r="AEC348" s="24"/>
      <c r="AED348" s="25"/>
      <c r="AEE348" s="24"/>
      <c r="AEF348" s="25"/>
      <c r="AEG348" s="24"/>
      <c r="AEH348" s="25"/>
      <c r="AEI348" s="24"/>
      <c r="AEJ348" s="25"/>
      <c r="AEK348" s="24"/>
      <c r="AEL348" s="25"/>
      <c r="AEM348" s="24"/>
      <c r="AEN348" s="25"/>
      <c r="AEO348" s="24"/>
      <c r="AEP348" s="25"/>
      <c r="AEQ348" s="24"/>
      <c r="AER348" s="25"/>
      <c r="AES348" s="24"/>
      <c r="AET348" s="25"/>
      <c r="AEU348" s="24"/>
      <c r="AEV348" s="25"/>
      <c r="AEW348" s="24"/>
      <c r="AEX348" s="25"/>
      <c r="AEY348" s="24"/>
      <c r="AEZ348" s="25"/>
      <c r="AFA348" s="24"/>
      <c r="AFB348" s="25"/>
      <c r="AFC348" s="24"/>
      <c r="AFD348" s="25"/>
      <c r="AFE348" s="24"/>
      <c r="AFF348" s="25"/>
      <c r="AFG348" s="24"/>
      <c r="AFH348" s="25"/>
      <c r="AFI348" s="24"/>
      <c r="AFJ348" s="25"/>
      <c r="AFK348" s="24"/>
      <c r="AFL348" s="25"/>
      <c r="AFM348" s="24"/>
      <c r="AFN348" s="25"/>
      <c r="AFO348" s="24"/>
      <c r="AFP348" s="25"/>
      <c r="AFQ348" s="24"/>
      <c r="AFR348" s="25"/>
      <c r="AFS348" s="24"/>
      <c r="AFT348" s="25"/>
      <c r="AFU348" s="24"/>
      <c r="AFV348" s="25"/>
      <c r="AFW348" s="24"/>
      <c r="AFX348" s="25"/>
      <c r="AFY348" s="24"/>
      <c r="AFZ348" s="25"/>
      <c r="AGA348" s="24"/>
      <c r="AGB348" s="25"/>
      <c r="AGC348" s="24"/>
      <c r="AGD348" s="25"/>
      <c r="AGE348" s="24"/>
      <c r="AGF348" s="25"/>
      <c r="AGG348" s="24"/>
      <c r="AGH348" s="25"/>
      <c r="AGI348" s="24"/>
      <c r="AGJ348" s="25"/>
      <c r="AGK348" s="24"/>
      <c r="AGL348" s="25"/>
      <c r="AGM348" s="24"/>
      <c r="AGN348" s="25"/>
      <c r="AGO348" s="24"/>
      <c r="AGP348" s="25"/>
      <c r="AGQ348" s="24"/>
      <c r="AGR348" s="25"/>
      <c r="AGS348" s="24"/>
      <c r="AGT348" s="25"/>
      <c r="AGU348" s="24"/>
      <c r="AGV348" s="25"/>
      <c r="AGW348" s="24"/>
      <c r="AGX348" s="25"/>
      <c r="AGY348" s="24"/>
      <c r="AGZ348" s="25"/>
      <c r="AHA348" s="24"/>
      <c r="AHB348" s="25"/>
      <c r="AHC348" s="24"/>
      <c r="AHD348" s="25"/>
      <c r="AHE348" s="24"/>
      <c r="AHF348" s="25"/>
      <c r="AHG348" s="24"/>
      <c r="AHH348" s="25"/>
      <c r="AHI348" s="24"/>
      <c r="AHJ348" s="25"/>
      <c r="AHK348" s="24"/>
      <c r="AHL348" s="25"/>
      <c r="AHM348" s="24"/>
      <c r="AHN348" s="25"/>
      <c r="AHO348" s="24"/>
      <c r="AHP348" s="25"/>
      <c r="AHQ348" s="24"/>
      <c r="AHR348" s="25"/>
      <c r="AHS348" s="24"/>
      <c r="AHT348" s="25"/>
      <c r="AHU348" s="24"/>
      <c r="AHV348" s="25"/>
      <c r="AHW348" s="24"/>
      <c r="AHX348" s="25"/>
      <c r="AHY348" s="24"/>
      <c r="AHZ348" s="25"/>
      <c r="AIA348" s="24"/>
      <c r="AIB348" s="25"/>
      <c r="AIC348" s="24"/>
      <c r="AID348" s="25"/>
      <c r="AIE348" s="24"/>
      <c r="AIF348" s="25"/>
      <c r="AIG348" s="24"/>
      <c r="AIH348" s="25"/>
      <c r="AII348" s="24"/>
      <c r="AIJ348" s="25"/>
      <c r="AIK348" s="24"/>
      <c r="AIL348" s="25"/>
      <c r="AIM348" s="24"/>
      <c r="AIN348" s="25"/>
      <c r="AIO348" s="24"/>
      <c r="AIP348" s="25"/>
      <c r="AIQ348" s="24"/>
      <c r="AIR348" s="25"/>
      <c r="AIS348" s="24"/>
      <c r="AIT348" s="25"/>
      <c r="AIU348" s="24"/>
      <c r="AIV348" s="25"/>
      <c r="AIW348" s="24"/>
      <c r="AIX348" s="25"/>
      <c r="AIY348" s="24"/>
      <c r="AIZ348" s="25"/>
      <c r="AJA348" s="24"/>
      <c r="AJB348" s="25"/>
      <c r="AJC348" s="24"/>
      <c r="AJD348" s="25"/>
      <c r="AJE348" s="24"/>
      <c r="AJF348" s="25"/>
      <c r="AJG348" s="24"/>
      <c r="AJH348" s="25"/>
      <c r="AJI348" s="24"/>
      <c r="AJJ348" s="25"/>
      <c r="AJK348" s="24"/>
      <c r="AJL348" s="25"/>
      <c r="AJM348" s="24"/>
      <c r="AJN348" s="25"/>
      <c r="AJO348" s="24"/>
      <c r="AJP348" s="25"/>
      <c r="AJQ348" s="24"/>
      <c r="AJR348" s="25"/>
      <c r="AJS348" s="24"/>
      <c r="AJT348" s="25"/>
      <c r="AJU348" s="24"/>
      <c r="AJV348" s="25"/>
      <c r="AJW348" s="24"/>
      <c r="AJX348" s="25"/>
      <c r="AJY348" s="24"/>
      <c r="AJZ348" s="25"/>
      <c r="AKA348" s="24"/>
      <c r="AKB348" s="25"/>
      <c r="AKC348" s="24"/>
      <c r="AKD348" s="25"/>
      <c r="AKE348" s="24"/>
      <c r="AKF348" s="25"/>
      <c r="AKG348" s="24"/>
      <c r="AKH348" s="25"/>
      <c r="AKI348" s="24"/>
      <c r="AKJ348" s="25"/>
      <c r="AKK348" s="24"/>
      <c r="AKL348" s="25"/>
      <c r="AKM348" s="24"/>
      <c r="AKN348" s="25"/>
      <c r="AKO348" s="24"/>
      <c r="AKP348" s="25"/>
      <c r="AKQ348" s="24"/>
      <c r="AKR348" s="25"/>
      <c r="AKS348" s="24"/>
      <c r="AKT348" s="25"/>
      <c r="AKU348" s="24"/>
      <c r="AKV348" s="25"/>
      <c r="AKW348" s="24"/>
      <c r="AKX348" s="25"/>
      <c r="AKY348" s="24"/>
      <c r="AKZ348" s="25"/>
      <c r="ALA348" s="24"/>
      <c r="ALB348" s="25"/>
      <c r="ALC348" s="24"/>
      <c r="ALD348" s="25"/>
      <c r="ALE348" s="24"/>
      <c r="ALF348" s="25"/>
      <c r="ALG348" s="24"/>
      <c r="ALH348" s="25"/>
      <c r="ALI348" s="24"/>
      <c r="ALJ348" s="25"/>
      <c r="ALK348" s="24"/>
      <c r="ALL348" s="25"/>
      <c r="ALM348" s="24"/>
      <c r="ALN348" s="25"/>
      <c r="ALO348" s="24"/>
      <c r="ALP348" s="25"/>
      <c r="ALQ348" s="24"/>
      <c r="ALR348" s="25"/>
      <c r="ALS348" s="24"/>
      <c r="ALT348" s="25"/>
      <c r="ALU348" s="24"/>
      <c r="ALV348" s="25"/>
      <c r="ALW348" s="24"/>
      <c r="ALX348" s="25"/>
      <c r="ALY348" s="24"/>
      <c r="ALZ348" s="25"/>
      <c r="AMA348" s="24"/>
      <c r="AMB348" s="25"/>
      <c r="AMC348" s="24"/>
      <c r="AMD348" s="25"/>
      <c r="AME348" s="24"/>
      <c r="AMF348" s="25"/>
      <c r="AMG348" s="24"/>
      <c r="AMH348" s="25"/>
      <c r="AMI348" s="24"/>
      <c r="AMJ348" s="25"/>
      <c r="AMK348" s="24"/>
      <c r="AML348" s="25"/>
      <c r="AMM348" s="24"/>
      <c r="AMN348" s="25"/>
      <c r="AMO348" s="24"/>
      <c r="AMP348" s="25"/>
      <c r="AMQ348" s="24"/>
      <c r="AMR348" s="25"/>
      <c r="AMS348" s="24"/>
      <c r="AMT348" s="25"/>
      <c r="AMU348" s="24"/>
      <c r="AMV348" s="25"/>
      <c r="AMW348" s="24"/>
      <c r="AMX348" s="25"/>
      <c r="AMY348" s="24"/>
      <c r="AMZ348" s="25"/>
      <c r="ANA348" s="24"/>
      <c r="ANB348" s="25"/>
      <c r="ANC348" s="24"/>
      <c r="AND348" s="25"/>
      <c r="ANE348" s="24"/>
      <c r="ANF348" s="25"/>
      <c r="ANG348" s="24"/>
      <c r="ANH348" s="25"/>
      <c r="ANI348" s="24"/>
      <c r="ANJ348" s="25"/>
      <c r="ANK348" s="24"/>
      <c r="ANL348" s="25"/>
      <c r="ANM348" s="24"/>
      <c r="ANN348" s="25"/>
      <c r="ANO348" s="24"/>
      <c r="ANP348" s="25"/>
      <c r="ANQ348" s="24"/>
      <c r="ANR348" s="25"/>
      <c r="ANS348" s="24"/>
      <c r="ANT348" s="25"/>
      <c r="ANU348" s="24"/>
      <c r="ANV348" s="25"/>
      <c r="ANW348" s="24"/>
      <c r="ANX348" s="25"/>
      <c r="ANY348" s="24"/>
      <c r="ANZ348" s="25"/>
      <c r="AOA348" s="24"/>
      <c r="AOB348" s="25"/>
      <c r="AOC348" s="24"/>
      <c r="AOD348" s="25"/>
      <c r="AOE348" s="24"/>
      <c r="AOF348" s="25"/>
      <c r="AOG348" s="24"/>
      <c r="AOH348" s="25"/>
      <c r="AOI348" s="24"/>
      <c r="AOJ348" s="25"/>
      <c r="AOK348" s="24"/>
      <c r="AOL348" s="25"/>
      <c r="AOM348" s="24"/>
      <c r="AON348" s="25"/>
      <c r="AOO348" s="24"/>
      <c r="AOP348" s="25"/>
      <c r="AOQ348" s="24"/>
      <c r="AOR348" s="25"/>
      <c r="AOS348" s="24"/>
      <c r="AOT348" s="25"/>
      <c r="AOU348" s="24"/>
      <c r="AOV348" s="25"/>
      <c r="AOW348" s="24"/>
      <c r="AOX348" s="25"/>
      <c r="AOY348" s="24"/>
      <c r="AOZ348" s="25"/>
      <c r="APA348" s="24"/>
      <c r="APB348" s="25"/>
      <c r="APC348" s="24"/>
      <c r="APD348" s="25"/>
      <c r="APE348" s="24"/>
      <c r="APF348" s="25"/>
      <c r="APG348" s="24"/>
      <c r="APH348" s="25"/>
      <c r="API348" s="24"/>
      <c r="APJ348" s="25"/>
      <c r="APK348" s="24"/>
      <c r="APL348" s="25"/>
      <c r="APM348" s="24"/>
      <c r="APN348" s="25"/>
      <c r="APO348" s="24"/>
      <c r="APP348" s="25"/>
      <c r="APQ348" s="24"/>
      <c r="APR348" s="25"/>
      <c r="APS348" s="24"/>
      <c r="APT348" s="25"/>
      <c r="APU348" s="24"/>
      <c r="APV348" s="25"/>
      <c r="APW348" s="24"/>
      <c r="APX348" s="25"/>
      <c r="APY348" s="24"/>
      <c r="APZ348" s="25"/>
      <c r="AQA348" s="24"/>
      <c r="AQB348" s="25"/>
      <c r="AQC348" s="24"/>
      <c r="AQD348" s="25"/>
      <c r="AQE348" s="24"/>
      <c r="AQF348" s="25"/>
      <c r="AQG348" s="24"/>
      <c r="AQH348" s="25"/>
      <c r="AQI348" s="24"/>
      <c r="AQJ348" s="25"/>
      <c r="AQK348" s="24"/>
      <c r="AQL348" s="25"/>
      <c r="AQM348" s="24"/>
      <c r="AQN348" s="25"/>
      <c r="AQO348" s="24"/>
      <c r="AQP348" s="25"/>
      <c r="AQQ348" s="24"/>
      <c r="AQR348" s="25"/>
      <c r="AQS348" s="24"/>
      <c r="AQT348" s="25"/>
      <c r="AQU348" s="24"/>
      <c r="AQV348" s="25"/>
      <c r="AQW348" s="24"/>
      <c r="AQX348" s="25"/>
      <c r="AQY348" s="24"/>
      <c r="AQZ348" s="25"/>
      <c r="ARA348" s="24"/>
      <c r="ARB348" s="25"/>
      <c r="ARC348" s="24"/>
      <c r="ARD348" s="25"/>
      <c r="ARE348" s="24"/>
      <c r="ARF348" s="25"/>
      <c r="ARG348" s="24"/>
      <c r="ARH348" s="25"/>
      <c r="ARI348" s="24"/>
      <c r="ARJ348" s="25"/>
      <c r="ARK348" s="24"/>
      <c r="ARL348" s="25"/>
      <c r="ARM348" s="24"/>
      <c r="ARN348" s="25"/>
      <c r="ARO348" s="24"/>
      <c r="ARP348" s="25"/>
      <c r="ARQ348" s="24"/>
      <c r="ARR348" s="25"/>
      <c r="ARS348" s="24"/>
      <c r="ART348" s="25"/>
      <c r="ARU348" s="24"/>
      <c r="ARV348" s="25"/>
      <c r="ARW348" s="24"/>
      <c r="ARX348" s="25"/>
      <c r="ARY348" s="24"/>
      <c r="ARZ348" s="25"/>
      <c r="ASA348" s="24"/>
      <c r="ASB348" s="25"/>
      <c r="ASC348" s="24"/>
      <c r="ASD348" s="25"/>
      <c r="ASE348" s="24"/>
      <c r="ASF348" s="25"/>
      <c r="ASG348" s="24"/>
      <c r="ASH348" s="25"/>
      <c r="ASI348" s="24"/>
      <c r="ASJ348" s="25"/>
      <c r="ASK348" s="24"/>
      <c r="ASL348" s="25"/>
      <c r="ASM348" s="24"/>
      <c r="ASN348" s="25"/>
      <c r="ASO348" s="24"/>
      <c r="ASP348" s="25"/>
      <c r="ASQ348" s="24"/>
      <c r="ASR348" s="25"/>
      <c r="ASS348" s="24"/>
      <c r="AST348" s="25"/>
      <c r="ASU348" s="24"/>
      <c r="ASV348" s="25"/>
      <c r="ASW348" s="24"/>
      <c r="ASX348" s="25"/>
      <c r="ASY348" s="24"/>
      <c r="ASZ348" s="25"/>
      <c r="ATA348" s="24"/>
      <c r="ATB348" s="25"/>
      <c r="ATC348" s="24"/>
      <c r="ATD348" s="25"/>
      <c r="ATE348" s="24"/>
      <c r="ATF348" s="25"/>
      <c r="ATG348" s="24"/>
      <c r="ATH348" s="25"/>
      <c r="ATI348" s="24"/>
      <c r="ATJ348" s="25"/>
      <c r="ATK348" s="24"/>
      <c r="ATL348" s="25"/>
      <c r="ATM348" s="24"/>
      <c r="ATN348" s="25"/>
      <c r="ATO348" s="24"/>
      <c r="ATP348" s="25"/>
      <c r="ATQ348" s="24"/>
      <c r="ATR348" s="25"/>
      <c r="ATS348" s="24"/>
      <c r="ATT348" s="25"/>
      <c r="ATU348" s="24"/>
      <c r="ATV348" s="25"/>
      <c r="ATW348" s="24"/>
      <c r="ATX348" s="25"/>
      <c r="ATY348" s="24"/>
      <c r="ATZ348" s="25"/>
      <c r="AUA348" s="24"/>
      <c r="AUB348" s="25"/>
      <c r="AUC348" s="24"/>
      <c r="AUD348" s="25"/>
      <c r="AUE348" s="24"/>
      <c r="AUF348" s="25"/>
      <c r="AUG348" s="24"/>
      <c r="AUH348" s="25"/>
      <c r="AUI348" s="24"/>
      <c r="AUJ348" s="25"/>
      <c r="AUK348" s="24"/>
      <c r="AUL348" s="25"/>
      <c r="AUM348" s="24"/>
      <c r="AUN348" s="25"/>
      <c r="AUO348" s="24"/>
      <c r="AUP348" s="25"/>
      <c r="AUQ348" s="24"/>
      <c r="AUR348" s="25"/>
      <c r="AUS348" s="24"/>
      <c r="AUT348" s="25"/>
      <c r="AUU348" s="24"/>
      <c r="AUV348" s="25"/>
      <c r="AUW348" s="24"/>
      <c r="AUX348" s="25"/>
      <c r="AUY348" s="24"/>
      <c r="AUZ348" s="25"/>
      <c r="AVA348" s="24"/>
      <c r="AVB348" s="25"/>
      <c r="AVC348" s="24"/>
      <c r="AVD348" s="25"/>
      <c r="AVE348" s="24"/>
      <c r="AVF348" s="25"/>
      <c r="AVG348" s="24"/>
      <c r="AVH348" s="25"/>
      <c r="AVI348" s="24"/>
      <c r="AVJ348" s="25"/>
      <c r="AVK348" s="24"/>
      <c r="AVL348" s="25"/>
      <c r="AVM348" s="24"/>
      <c r="AVN348" s="25"/>
      <c r="AVO348" s="24"/>
      <c r="AVP348" s="25"/>
      <c r="AVQ348" s="24"/>
      <c r="AVR348" s="25"/>
      <c r="AVS348" s="24"/>
      <c r="AVT348" s="25"/>
      <c r="AVU348" s="24"/>
      <c r="AVV348" s="25"/>
      <c r="AVW348" s="24"/>
      <c r="AVX348" s="25"/>
      <c r="AVY348" s="24"/>
      <c r="AVZ348" s="25"/>
      <c r="AWA348" s="24"/>
      <c r="AWB348" s="25"/>
      <c r="AWC348" s="24"/>
      <c r="AWD348" s="25"/>
      <c r="AWE348" s="24"/>
      <c r="AWF348" s="25"/>
      <c r="AWG348" s="24"/>
      <c r="AWH348" s="25"/>
      <c r="AWI348" s="24"/>
      <c r="AWJ348" s="25"/>
      <c r="AWK348" s="24"/>
      <c r="AWL348" s="25"/>
      <c r="AWM348" s="24"/>
      <c r="AWN348" s="25"/>
      <c r="AWO348" s="24"/>
      <c r="AWP348" s="25"/>
      <c r="AWQ348" s="24"/>
      <c r="AWR348" s="25"/>
      <c r="AWS348" s="24"/>
      <c r="AWT348" s="25"/>
      <c r="AWU348" s="24"/>
      <c r="AWV348" s="25"/>
      <c r="AWW348" s="24"/>
      <c r="AWX348" s="25"/>
      <c r="AWY348" s="24"/>
      <c r="AWZ348" s="25"/>
      <c r="AXA348" s="24"/>
      <c r="AXB348" s="25"/>
      <c r="AXC348" s="24"/>
      <c r="AXD348" s="25"/>
      <c r="AXE348" s="24"/>
      <c r="AXF348" s="25"/>
      <c r="AXG348" s="24"/>
      <c r="AXH348" s="25"/>
      <c r="AXI348" s="24"/>
      <c r="AXJ348" s="25"/>
      <c r="AXK348" s="24"/>
      <c r="AXL348" s="25"/>
      <c r="AXM348" s="24"/>
      <c r="AXN348" s="25"/>
      <c r="AXO348" s="24"/>
      <c r="AXP348" s="25"/>
      <c r="AXQ348" s="24"/>
      <c r="AXR348" s="25"/>
      <c r="AXS348" s="24"/>
      <c r="AXT348" s="25"/>
      <c r="AXU348" s="24"/>
      <c r="AXV348" s="25"/>
      <c r="AXW348" s="24"/>
      <c r="AXX348" s="25"/>
      <c r="AXY348" s="24"/>
      <c r="AXZ348" s="25"/>
      <c r="AYA348" s="24"/>
      <c r="AYB348" s="25"/>
      <c r="AYC348" s="24"/>
      <c r="AYD348" s="25"/>
      <c r="AYE348" s="24"/>
      <c r="AYF348" s="25"/>
      <c r="AYG348" s="24"/>
      <c r="AYH348" s="25"/>
      <c r="AYI348" s="24"/>
      <c r="AYJ348" s="25"/>
      <c r="AYK348" s="24"/>
      <c r="AYL348" s="25"/>
      <c r="AYM348" s="24"/>
      <c r="AYN348" s="25"/>
      <c r="AYO348" s="24"/>
      <c r="AYP348" s="25"/>
      <c r="AYQ348" s="24"/>
      <c r="AYR348" s="25"/>
      <c r="AYS348" s="24"/>
      <c r="AYT348" s="25"/>
      <c r="AYU348" s="24"/>
      <c r="AYV348" s="25"/>
      <c r="AYW348" s="24"/>
      <c r="AYX348" s="25"/>
      <c r="AYY348" s="24"/>
      <c r="AYZ348" s="25"/>
      <c r="AZA348" s="24"/>
      <c r="AZB348" s="25"/>
      <c r="AZC348" s="24"/>
      <c r="AZD348" s="25"/>
      <c r="AZE348" s="24"/>
      <c r="AZF348" s="25"/>
      <c r="AZG348" s="24"/>
      <c r="AZH348" s="25"/>
      <c r="AZI348" s="24"/>
      <c r="AZJ348" s="25"/>
      <c r="AZK348" s="24"/>
      <c r="AZL348" s="25"/>
      <c r="AZM348" s="24"/>
      <c r="AZN348" s="25"/>
      <c r="AZO348" s="24"/>
      <c r="AZP348" s="25"/>
      <c r="AZQ348" s="24"/>
      <c r="AZR348" s="25"/>
      <c r="AZS348" s="24"/>
      <c r="AZT348" s="25"/>
      <c r="AZU348" s="24"/>
      <c r="AZV348" s="25"/>
      <c r="AZW348" s="24"/>
      <c r="AZX348" s="25"/>
      <c r="AZY348" s="24"/>
      <c r="AZZ348" s="25"/>
      <c r="BAA348" s="24"/>
      <c r="BAB348" s="25"/>
      <c r="BAC348" s="24"/>
      <c r="BAD348" s="25"/>
      <c r="BAE348" s="24"/>
      <c r="BAF348" s="25"/>
      <c r="BAG348" s="24"/>
      <c r="BAH348" s="25"/>
      <c r="BAI348" s="24"/>
      <c r="BAJ348" s="25"/>
      <c r="BAK348" s="24"/>
      <c r="BAL348" s="25"/>
      <c r="BAM348" s="24"/>
      <c r="BAN348" s="25"/>
      <c r="BAO348" s="24"/>
      <c r="BAP348" s="25"/>
      <c r="BAQ348" s="24"/>
      <c r="BAR348" s="25"/>
      <c r="BAS348" s="24"/>
      <c r="BAT348" s="25"/>
      <c r="BAU348" s="24"/>
      <c r="BAV348" s="25"/>
      <c r="BAW348" s="24"/>
      <c r="BAX348" s="25"/>
      <c r="BAY348" s="24"/>
      <c r="BAZ348" s="25"/>
      <c r="BBA348" s="24"/>
      <c r="BBB348" s="25"/>
      <c r="BBC348" s="24"/>
      <c r="BBD348" s="25"/>
      <c r="BBE348" s="24"/>
      <c r="BBF348" s="25"/>
      <c r="BBG348" s="24"/>
      <c r="BBH348" s="25"/>
      <c r="BBI348" s="24"/>
      <c r="BBJ348" s="25"/>
      <c r="BBK348" s="24"/>
      <c r="BBL348" s="25"/>
      <c r="BBM348" s="24"/>
      <c r="BBN348" s="25"/>
      <c r="BBO348" s="24"/>
      <c r="BBP348" s="25"/>
      <c r="BBQ348" s="24"/>
      <c r="BBR348" s="25"/>
      <c r="BBS348" s="24"/>
      <c r="BBT348" s="25"/>
      <c r="BBU348" s="24"/>
      <c r="BBV348" s="25"/>
      <c r="BBW348" s="24"/>
      <c r="BBX348" s="25"/>
      <c r="BBY348" s="24"/>
      <c r="BBZ348" s="25"/>
      <c r="BCA348" s="24"/>
      <c r="BCB348" s="25"/>
      <c r="BCC348" s="24"/>
      <c r="BCD348" s="25"/>
      <c r="BCE348" s="24"/>
      <c r="BCF348" s="25"/>
      <c r="BCG348" s="24"/>
      <c r="BCH348" s="25"/>
      <c r="BCI348" s="24"/>
      <c r="BCJ348" s="25"/>
      <c r="BCK348" s="24"/>
      <c r="BCL348" s="25"/>
      <c r="BCM348" s="24"/>
      <c r="BCN348" s="25"/>
      <c r="BCO348" s="24"/>
      <c r="BCP348" s="25"/>
      <c r="BCQ348" s="24"/>
      <c r="BCR348" s="25"/>
      <c r="BCS348" s="24"/>
      <c r="BCT348" s="25"/>
      <c r="BCU348" s="24"/>
      <c r="BCV348" s="25"/>
      <c r="BCW348" s="24"/>
      <c r="BCX348" s="25"/>
      <c r="BCY348" s="24"/>
      <c r="BCZ348" s="25"/>
      <c r="BDA348" s="24"/>
      <c r="BDB348" s="25"/>
      <c r="BDC348" s="24"/>
      <c r="BDD348" s="25"/>
      <c r="BDE348" s="24"/>
      <c r="BDF348" s="25"/>
      <c r="BDG348" s="24"/>
      <c r="BDH348" s="25"/>
      <c r="BDI348" s="24"/>
      <c r="BDJ348" s="25"/>
      <c r="BDK348" s="24"/>
      <c r="BDL348" s="25"/>
      <c r="BDM348" s="24"/>
      <c r="BDN348" s="25"/>
      <c r="BDO348" s="24"/>
      <c r="BDP348" s="25"/>
      <c r="BDQ348" s="24"/>
      <c r="BDR348" s="25"/>
      <c r="BDS348" s="24"/>
      <c r="BDT348" s="25"/>
      <c r="BDU348" s="24"/>
      <c r="BDV348" s="25"/>
      <c r="BDW348" s="24"/>
      <c r="BDX348" s="25"/>
      <c r="BDY348" s="24"/>
      <c r="BDZ348" s="25"/>
      <c r="BEA348" s="24"/>
      <c r="BEB348" s="25"/>
      <c r="BEC348" s="24"/>
      <c r="BED348" s="25"/>
      <c r="BEE348" s="24"/>
      <c r="BEF348" s="25"/>
      <c r="BEG348" s="24"/>
      <c r="BEH348" s="25"/>
      <c r="BEI348" s="24"/>
      <c r="BEJ348" s="25"/>
      <c r="BEK348" s="24"/>
      <c r="BEL348" s="25"/>
      <c r="BEM348" s="24"/>
      <c r="BEN348" s="25"/>
      <c r="BEO348" s="24"/>
      <c r="BEP348" s="25"/>
      <c r="BEQ348" s="24"/>
      <c r="BER348" s="25"/>
      <c r="BES348" s="24"/>
      <c r="BET348" s="25"/>
      <c r="BEU348" s="24"/>
      <c r="BEV348" s="25"/>
      <c r="BEW348" s="24"/>
      <c r="BEX348" s="25"/>
      <c r="BEY348" s="24"/>
      <c r="BEZ348" s="25"/>
      <c r="BFA348" s="24"/>
      <c r="BFB348" s="25"/>
      <c r="BFC348" s="24"/>
      <c r="BFD348" s="25"/>
      <c r="BFE348" s="24"/>
      <c r="BFF348" s="25"/>
      <c r="BFG348" s="24"/>
      <c r="BFH348" s="25"/>
      <c r="BFI348" s="24"/>
      <c r="BFJ348" s="25"/>
      <c r="BFK348" s="24"/>
      <c r="BFL348" s="25"/>
      <c r="BFM348" s="24"/>
      <c r="BFN348" s="25"/>
      <c r="BFO348" s="24"/>
      <c r="BFP348" s="25"/>
      <c r="BFQ348" s="24"/>
      <c r="BFR348" s="25"/>
      <c r="BFS348" s="24"/>
      <c r="BFT348" s="25"/>
      <c r="BFU348" s="24"/>
      <c r="BFV348" s="25"/>
      <c r="BFW348" s="24"/>
      <c r="BFX348" s="25"/>
      <c r="BFY348" s="24"/>
      <c r="BFZ348" s="25"/>
      <c r="BGA348" s="24"/>
      <c r="BGB348" s="25"/>
      <c r="BGC348" s="24"/>
      <c r="BGD348" s="25"/>
      <c r="BGE348" s="24"/>
      <c r="BGF348" s="25"/>
      <c r="BGG348" s="24"/>
      <c r="BGH348" s="25"/>
      <c r="BGI348" s="24"/>
      <c r="BGJ348" s="25"/>
      <c r="BGK348" s="24"/>
      <c r="BGL348" s="25"/>
      <c r="BGM348" s="24"/>
      <c r="BGN348" s="25"/>
      <c r="BGO348" s="24"/>
      <c r="BGP348" s="25"/>
      <c r="BGQ348" s="24"/>
      <c r="BGR348" s="25"/>
      <c r="BGS348" s="24"/>
      <c r="BGT348" s="25"/>
      <c r="BGU348" s="24"/>
      <c r="BGV348" s="25"/>
      <c r="BGW348" s="24"/>
      <c r="BGX348" s="25"/>
      <c r="BGY348" s="24"/>
      <c r="BGZ348" s="25"/>
      <c r="BHA348" s="24"/>
      <c r="BHB348" s="25"/>
      <c r="BHC348" s="24"/>
      <c r="BHD348" s="25"/>
      <c r="BHE348" s="24"/>
      <c r="BHF348" s="25"/>
      <c r="BHG348" s="24"/>
      <c r="BHH348" s="25"/>
      <c r="BHI348" s="24"/>
      <c r="BHJ348" s="25"/>
      <c r="BHK348" s="24"/>
      <c r="BHL348" s="25"/>
      <c r="BHM348" s="24"/>
      <c r="BHN348" s="25"/>
      <c r="BHO348" s="24"/>
      <c r="BHP348" s="25"/>
      <c r="BHQ348" s="24"/>
      <c r="BHR348" s="25"/>
      <c r="BHS348" s="24"/>
      <c r="BHT348" s="25"/>
      <c r="BHU348" s="24"/>
      <c r="BHV348" s="25"/>
      <c r="BHW348" s="24"/>
      <c r="BHX348" s="25"/>
      <c r="BHY348" s="24"/>
      <c r="BHZ348" s="25"/>
      <c r="BIA348" s="24"/>
      <c r="BIB348" s="25"/>
      <c r="BIC348" s="24"/>
      <c r="BID348" s="25"/>
      <c r="BIE348" s="24"/>
      <c r="BIF348" s="25"/>
      <c r="BIG348" s="24"/>
      <c r="BIH348" s="25"/>
      <c r="BII348" s="24"/>
      <c r="BIJ348" s="25"/>
      <c r="BIK348" s="24"/>
      <c r="BIL348" s="25"/>
      <c r="BIM348" s="24"/>
      <c r="BIN348" s="25"/>
      <c r="BIO348" s="24"/>
      <c r="BIP348" s="25"/>
      <c r="BIQ348" s="24"/>
      <c r="BIR348" s="25"/>
      <c r="BIS348" s="24"/>
      <c r="BIT348" s="25"/>
      <c r="BIU348" s="24"/>
      <c r="BIV348" s="25"/>
      <c r="BIW348" s="24"/>
      <c r="BIX348" s="25"/>
      <c r="BIY348" s="24"/>
      <c r="BIZ348" s="25"/>
      <c r="BJA348" s="24"/>
      <c r="BJB348" s="25"/>
      <c r="BJC348" s="24"/>
      <c r="BJD348" s="25"/>
      <c r="BJE348" s="24"/>
      <c r="BJF348" s="25"/>
      <c r="BJG348" s="24"/>
      <c r="BJH348" s="25"/>
      <c r="BJI348" s="24"/>
      <c r="BJJ348" s="25"/>
      <c r="BJK348" s="24"/>
      <c r="BJL348" s="25"/>
      <c r="BJM348" s="24"/>
      <c r="BJN348" s="25"/>
      <c r="BJO348" s="24"/>
      <c r="BJP348" s="25"/>
      <c r="BJQ348" s="24"/>
      <c r="BJR348" s="25"/>
      <c r="BJS348" s="24"/>
      <c r="BJT348" s="25"/>
      <c r="BJU348" s="24"/>
      <c r="BJV348" s="25"/>
      <c r="BJW348" s="24"/>
      <c r="BJX348" s="25"/>
      <c r="BJY348" s="24"/>
      <c r="BJZ348" s="25"/>
      <c r="BKA348" s="24"/>
      <c r="BKB348" s="25"/>
      <c r="BKC348" s="24"/>
      <c r="BKD348" s="25"/>
      <c r="BKE348" s="24"/>
      <c r="BKF348" s="25"/>
      <c r="BKG348" s="24"/>
      <c r="BKH348" s="25"/>
      <c r="BKI348" s="24"/>
      <c r="BKJ348" s="25"/>
      <c r="BKK348" s="24"/>
      <c r="BKL348" s="25"/>
      <c r="BKM348" s="24"/>
      <c r="BKN348" s="25"/>
      <c r="BKO348" s="24"/>
      <c r="BKP348" s="25"/>
      <c r="BKQ348" s="24"/>
      <c r="BKR348" s="25"/>
      <c r="BKS348" s="24"/>
      <c r="BKT348" s="25"/>
      <c r="BKU348" s="24"/>
      <c r="BKV348" s="25"/>
      <c r="BKW348" s="24"/>
      <c r="BKX348" s="25"/>
      <c r="BKY348" s="24"/>
      <c r="BKZ348" s="25"/>
      <c r="BLA348" s="24"/>
      <c r="BLB348" s="25"/>
      <c r="BLC348" s="24"/>
      <c r="BLD348" s="25"/>
      <c r="BLE348" s="24"/>
      <c r="BLF348" s="25"/>
      <c r="BLG348" s="24"/>
      <c r="BLH348" s="25"/>
      <c r="BLI348" s="24"/>
      <c r="BLJ348" s="25"/>
      <c r="BLK348" s="24"/>
      <c r="BLL348" s="25"/>
      <c r="BLM348" s="24"/>
      <c r="BLN348" s="25"/>
      <c r="BLO348" s="24"/>
      <c r="BLP348" s="25"/>
      <c r="BLQ348" s="24"/>
      <c r="BLR348" s="25"/>
      <c r="BLS348" s="24"/>
      <c r="BLT348" s="25"/>
      <c r="BLU348" s="24"/>
      <c r="BLV348" s="25"/>
      <c r="BLW348" s="24"/>
      <c r="BLX348" s="25"/>
      <c r="BLY348" s="24"/>
      <c r="BLZ348" s="25"/>
      <c r="BMA348" s="24"/>
      <c r="BMB348" s="25"/>
      <c r="BMC348" s="24"/>
      <c r="BMD348" s="25"/>
      <c r="BME348" s="24"/>
      <c r="BMF348" s="25"/>
      <c r="BMG348" s="24"/>
      <c r="BMH348" s="25"/>
      <c r="BMI348" s="24"/>
      <c r="BMJ348" s="25"/>
      <c r="BMK348" s="24"/>
      <c r="BML348" s="25"/>
      <c r="BMM348" s="24"/>
      <c r="BMN348" s="25"/>
      <c r="BMO348" s="24"/>
      <c r="BMP348" s="25"/>
      <c r="BMQ348" s="24"/>
      <c r="BMR348" s="25"/>
      <c r="BMS348" s="24"/>
      <c r="BMT348" s="25"/>
      <c r="BMU348" s="24"/>
      <c r="BMV348" s="25"/>
      <c r="BMW348" s="24"/>
      <c r="BMX348" s="25"/>
      <c r="BMY348" s="24"/>
      <c r="BMZ348" s="25"/>
      <c r="BNA348" s="24"/>
      <c r="BNB348" s="25"/>
      <c r="BNC348" s="24"/>
      <c r="BND348" s="25"/>
      <c r="BNE348" s="24"/>
      <c r="BNF348" s="25"/>
      <c r="BNG348" s="24"/>
      <c r="BNH348" s="25"/>
      <c r="BNI348" s="24"/>
      <c r="BNJ348" s="25"/>
      <c r="BNK348" s="24"/>
      <c r="BNL348" s="25"/>
      <c r="BNM348" s="24"/>
      <c r="BNN348" s="25"/>
      <c r="BNO348" s="24"/>
      <c r="BNP348" s="25"/>
      <c r="BNQ348" s="24"/>
      <c r="BNR348" s="25"/>
      <c r="BNS348" s="24"/>
      <c r="BNT348" s="25"/>
      <c r="BNU348" s="24"/>
      <c r="BNV348" s="25"/>
      <c r="BNW348" s="24"/>
      <c r="BNX348" s="25"/>
      <c r="BNY348" s="24"/>
      <c r="BNZ348" s="25"/>
      <c r="BOA348" s="24"/>
      <c r="BOB348" s="25"/>
      <c r="BOC348" s="24"/>
      <c r="BOD348" s="25"/>
      <c r="BOE348" s="24"/>
      <c r="BOF348" s="25"/>
      <c r="BOG348" s="24"/>
      <c r="BOH348" s="25"/>
      <c r="BOI348" s="24"/>
      <c r="BOJ348" s="25"/>
      <c r="BOK348" s="24"/>
      <c r="BOL348" s="25"/>
      <c r="BOM348" s="24"/>
      <c r="BON348" s="25"/>
      <c r="BOO348" s="24"/>
      <c r="BOP348" s="25"/>
      <c r="BOQ348" s="24"/>
      <c r="BOR348" s="25"/>
      <c r="BOS348" s="24"/>
      <c r="BOT348" s="25"/>
      <c r="BOU348" s="24"/>
      <c r="BOV348" s="25"/>
      <c r="BOW348" s="24"/>
      <c r="BOX348" s="25"/>
      <c r="BOY348" s="24"/>
      <c r="BOZ348" s="25"/>
      <c r="BPA348" s="24"/>
      <c r="BPB348" s="25"/>
      <c r="BPC348" s="24"/>
      <c r="BPD348" s="25"/>
      <c r="BPE348" s="24"/>
      <c r="BPF348" s="25"/>
      <c r="BPG348" s="24"/>
      <c r="BPH348" s="25"/>
      <c r="BPI348" s="24"/>
      <c r="BPJ348" s="25"/>
      <c r="BPK348" s="24"/>
      <c r="BPL348" s="25"/>
      <c r="BPM348" s="24"/>
      <c r="BPN348" s="25"/>
      <c r="BPO348" s="24"/>
      <c r="BPP348" s="25"/>
      <c r="BPQ348" s="24"/>
      <c r="BPR348" s="25"/>
      <c r="BPS348" s="24"/>
      <c r="BPT348" s="25"/>
      <c r="BPU348" s="24"/>
      <c r="BPV348" s="25"/>
      <c r="BPW348" s="24"/>
      <c r="BPX348" s="25"/>
      <c r="BPY348" s="24"/>
      <c r="BPZ348" s="25"/>
      <c r="BQA348" s="24"/>
      <c r="BQB348" s="25"/>
      <c r="BQC348" s="24"/>
      <c r="BQD348" s="25"/>
      <c r="BQE348" s="24"/>
      <c r="BQF348" s="25"/>
      <c r="BQG348" s="24"/>
      <c r="BQH348" s="25"/>
      <c r="BQI348" s="24"/>
      <c r="BQJ348" s="25"/>
      <c r="BQK348" s="24"/>
      <c r="BQL348" s="25"/>
      <c r="BQM348" s="24"/>
      <c r="BQN348" s="25"/>
      <c r="BQO348" s="24"/>
      <c r="BQP348" s="25"/>
      <c r="BQQ348" s="24"/>
      <c r="BQR348" s="25"/>
      <c r="BQS348" s="24"/>
      <c r="BQT348" s="25"/>
      <c r="BQU348" s="24"/>
      <c r="BQV348" s="25"/>
      <c r="BQW348" s="24"/>
      <c r="BQX348" s="25"/>
      <c r="BQY348" s="24"/>
      <c r="BQZ348" s="25"/>
      <c r="BRA348" s="24"/>
      <c r="BRB348" s="25"/>
      <c r="BRC348" s="24"/>
      <c r="BRD348" s="25"/>
      <c r="BRE348" s="24"/>
      <c r="BRF348" s="25"/>
      <c r="BRG348" s="24"/>
      <c r="BRH348" s="25"/>
      <c r="BRI348" s="24"/>
      <c r="BRJ348" s="25"/>
      <c r="BRK348" s="24"/>
      <c r="BRL348" s="25"/>
      <c r="BRM348" s="24"/>
      <c r="BRN348" s="25"/>
      <c r="BRO348" s="24"/>
      <c r="BRP348" s="25"/>
      <c r="BRQ348" s="24"/>
      <c r="BRR348" s="25"/>
      <c r="BRS348" s="24"/>
      <c r="BRT348" s="25"/>
      <c r="BRU348" s="24"/>
      <c r="BRV348" s="25"/>
      <c r="BRW348" s="24"/>
      <c r="BRX348" s="25"/>
      <c r="BRY348" s="24"/>
      <c r="BRZ348" s="25"/>
      <c r="BSA348" s="24"/>
      <c r="BSB348" s="25"/>
      <c r="BSC348" s="24"/>
      <c r="BSD348" s="25"/>
      <c r="BSE348" s="24"/>
      <c r="BSF348" s="25"/>
      <c r="BSG348" s="24"/>
      <c r="BSH348" s="25"/>
      <c r="BSI348" s="24"/>
      <c r="BSJ348" s="25"/>
      <c r="BSK348" s="24"/>
      <c r="BSL348" s="25"/>
      <c r="BSM348" s="24"/>
      <c r="BSN348" s="25"/>
      <c r="BSO348" s="24"/>
      <c r="BSP348" s="25"/>
      <c r="BSQ348" s="24"/>
      <c r="BSR348" s="25"/>
      <c r="BSS348" s="24"/>
      <c r="BST348" s="25"/>
      <c r="BSU348" s="24"/>
      <c r="BSV348" s="25"/>
      <c r="BSW348" s="24"/>
      <c r="BSX348" s="25"/>
      <c r="BSY348" s="24"/>
      <c r="BSZ348" s="25"/>
      <c r="BTA348" s="24"/>
      <c r="BTB348" s="25"/>
      <c r="BTC348" s="24"/>
      <c r="BTD348" s="25"/>
      <c r="BTE348" s="24"/>
      <c r="BTF348" s="25"/>
      <c r="BTG348" s="24"/>
      <c r="BTH348" s="25"/>
      <c r="BTI348" s="24"/>
      <c r="BTJ348" s="25"/>
      <c r="BTK348" s="24"/>
      <c r="BTL348" s="25"/>
      <c r="BTM348" s="24"/>
      <c r="BTN348" s="25"/>
      <c r="BTO348" s="24"/>
      <c r="BTP348" s="25"/>
      <c r="BTQ348" s="24"/>
      <c r="BTR348" s="25"/>
      <c r="BTS348" s="24"/>
      <c r="BTT348" s="25"/>
      <c r="BTU348" s="24"/>
      <c r="BTV348" s="25"/>
      <c r="BTW348" s="24"/>
      <c r="BTX348" s="25"/>
      <c r="BTY348" s="24"/>
      <c r="BTZ348" s="25"/>
      <c r="BUA348" s="24"/>
      <c r="BUB348" s="25"/>
      <c r="BUC348" s="24"/>
      <c r="BUD348" s="25"/>
      <c r="BUE348" s="24"/>
      <c r="BUF348" s="25"/>
      <c r="BUG348" s="24"/>
      <c r="BUH348" s="25"/>
      <c r="BUI348" s="24"/>
      <c r="BUJ348" s="25"/>
      <c r="BUK348" s="24"/>
      <c r="BUL348" s="25"/>
      <c r="BUM348" s="24"/>
      <c r="BUN348" s="25"/>
      <c r="BUO348" s="24"/>
      <c r="BUP348" s="25"/>
      <c r="BUQ348" s="24"/>
      <c r="BUR348" s="25"/>
      <c r="BUS348" s="24"/>
      <c r="BUT348" s="25"/>
      <c r="BUU348" s="24"/>
      <c r="BUV348" s="25"/>
      <c r="BUW348" s="24"/>
      <c r="BUX348" s="25"/>
      <c r="BUY348" s="24"/>
      <c r="BUZ348" s="25"/>
      <c r="BVA348" s="24"/>
      <c r="BVB348" s="25"/>
      <c r="BVC348" s="24"/>
      <c r="BVD348" s="25"/>
      <c r="BVE348" s="24"/>
      <c r="BVF348" s="25"/>
      <c r="BVG348" s="24"/>
      <c r="BVH348" s="25"/>
      <c r="BVI348" s="24"/>
      <c r="BVJ348" s="25"/>
      <c r="BVK348" s="24"/>
      <c r="BVL348" s="25"/>
      <c r="BVM348" s="24"/>
      <c r="BVN348" s="25"/>
      <c r="BVO348" s="24"/>
      <c r="BVP348" s="25"/>
      <c r="BVQ348" s="24"/>
      <c r="BVR348" s="25"/>
      <c r="BVS348" s="24"/>
      <c r="BVT348" s="25"/>
      <c r="BVU348" s="24"/>
      <c r="BVV348" s="25"/>
      <c r="BVW348" s="24"/>
      <c r="BVX348" s="25"/>
      <c r="BVY348" s="24"/>
      <c r="BVZ348" s="25"/>
      <c r="BWA348" s="24"/>
      <c r="BWB348" s="25"/>
      <c r="BWC348" s="24"/>
      <c r="BWD348" s="25"/>
      <c r="BWE348" s="24"/>
      <c r="BWF348" s="25"/>
      <c r="BWG348" s="24"/>
      <c r="BWH348" s="25"/>
      <c r="BWI348" s="24"/>
      <c r="BWJ348" s="25"/>
      <c r="BWK348" s="24"/>
      <c r="BWL348" s="25"/>
      <c r="BWM348" s="24"/>
      <c r="BWN348" s="25"/>
      <c r="BWO348" s="24"/>
      <c r="BWP348" s="25"/>
      <c r="BWQ348" s="24"/>
      <c r="BWR348" s="25"/>
      <c r="BWS348" s="24"/>
      <c r="BWT348" s="25"/>
      <c r="BWU348" s="24"/>
      <c r="BWV348" s="25"/>
      <c r="BWW348" s="24"/>
      <c r="BWX348" s="25"/>
      <c r="BWY348" s="24"/>
      <c r="BWZ348" s="25"/>
      <c r="BXA348" s="24"/>
      <c r="BXB348" s="25"/>
      <c r="BXC348" s="24"/>
      <c r="BXD348" s="25"/>
      <c r="BXE348" s="24"/>
      <c r="BXF348" s="25"/>
      <c r="BXG348" s="24"/>
      <c r="BXH348" s="25"/>
      <c r="BXI348" s="24"/>
      <c r="BXJ348" s="25"/>
      <c r="BXK348" s="24"/>
      <c r="BXL348" s="25"/>
      <c r="BXM348" s="24"/>
      <c r="BXN348" s="25"/>
      <c r="BXO348" s="24"/>
      <c r="BXP348" s="25"/>
      <c r="BXQ348" s="24"/>
      <c r="BXR348" s="25"/>
      <c r="BXS348" s="24"/>
      <c r="BXT348" s="25"/>
      <c r="BXU348" s="24"/>
      <c r="BXV348" s="25"/>
      <c r="BXW348" s="24"/>
      <c r="BXX348" s="25"/>
      <c r="BXY348" s="24"/>
      <c r="BXZ348" s="25"/>
      <c r="BYA348" s="24"/>
      <c r="BYB348" s="25"/>
      <c r="BYC348" s="24"/>
      <c r="BYD348" s="25"/>
      <c r="BYE348" s="24"/>
      <c r="BYF348" s="25"/>
      <c r="BYG348" s="24"/>
      <c r="BYH348" s="25"/>
      <c r="BYI348" s="24"/>
      <c r="BYJ348" s="25"/>
      <c r="BYK348" s="24"/>
      <c r="BYL348" s="25"/>
      <c r="BYM348" s="24"/>
      <c r="BYN348" s="25"/>
      <c r="BYO348" s="24"/>
      <c r="BYP348" s="25"/>
      <c r="BYQ348" s="24"/>
      <c r="BYR348" s="25"/>
      <c r="BYS348" s="24"/>
      <c r="BYT348" s="25"/>
      <c r="BYU348" s="24"/>
      <c r="BYV348" s="25"/>
      <c r="BYW348" s="24"/>
      <c r="BYX348" s="25"/>
      <c r="BYY348" s="24"/>
      <c r="BYZ348" s="25"/>
      <c r="BZA348" s="24"/>
      <c r="BZB348" s="25"/>
      <c r="BZC348" s="24"/>
      <c r="BZD348" s="25"/>
      <c r="BZE348" s="24"/>
      <c r="BZF348" s="25"/>
      <c r="BZG348" s="24"/>
      <c r="BZH348" s="25"/>
      <c r="BZI348" s="24"/>
      <c r="BZJ348" s="25"/>
      <c r="BZK348" s="24"/>
      <c r="BZL348" s="25"/>
      <c r="BZM348" s="24"/>
      <c r="BZN348" s="25"/>
      <c r="BZO348" s="24"/>
      <c r="BZP348" s="25"/>
      <c r="BZQ348" s="24"/>
      <c r="BZR348" s="25"/>
      <c r="BZS348" s="24"/>
      <c r="BZT348" s="25"/>
      <c r="BZU348" s="24"/>
      <c r="BZV348" s="25"/>
      <c r="BZW348" s="24"/>
      <c r="BZX348" s="25"/>
      <c r="BZY348" s="24"/>
      <c r="BZZ348" s="25"/>
      <c r="CAA348" s="24"/>
      <c r="CAB348" s="25"/>
      <c r="CAC348" s="24"/>
      <c r="CAD348" s="25"/>
      <c r="CAE348" s="24"/>
      <c r="CAF348" s="25"/>
      <c r="CAG348" s="24"/>
      <c r="CAH348" s="25"/>
      <c r="CAI348" s="24"/>
      <c r="CAJ348" s="25"/>
      <c r="CAK348" s="24"/>
      <c r="CAL348" s="25"/>
      <c r="CAM348" s="24"/>
      <c r="CAN348" s="25"/>
      <c r="CAO348" s="24"/>
      <c r="CAP348" s="25"/>
      <c r="CAQ348" s="24"/>
      <c r="CAR348" s="25"/>
      <c r="CAS348" s="24"/>
      <c r="CAT348" s="25"/>
      <c r="CAU348" s="24"/>
      <c r="CAV348" s="25"/>
      <c r="CAW348" s="24"/>
      <c r="CAX348" s="25"/>
      <c r="CAY348" s="24"/>
      <c r="CAZ348" s="25"/>
      <c r="CBA348" s="24"/>
      <c r="CBB348" s="25"/>
      <c r="CBC348" s="24"/>
      <c r="CBD348" s="25"/>
      <c r="CBE348" s="24"/>
      <c r="CBF348" s="25"/>
      <c r="CBG348" s="24"/>
      <c r="CBH348" s="25"/>
      <c r="CBI348" s="24"/>
      <c r="CBJ348" s="25"/>
      <c r="CBK348" s="24"/>
      <c r="CBL348" s="25"/>
      <c r="CBM348" s="24"/>
      <c r="CBN348" s="25"/>
      <c r="CBO348" s="24"/>
      <c r="CBP348" s="25"/>
      <c r="CBQ348" s="24"/>
      <c r="CBR348" s="25"/>
      <c r="CBS348" s="24"/>
      <c r="CBT348" s="25"/>
      <c r="CBU348" s="24"/>
      <c r="CBV348" s="25"/>
      <c r="CBW348" s="24"/>
      <c r="CBX348" s="25"/>
      <c r="CBY348" s="24"/>
      <c r="CBZ348" s="25"/>
      <c r="CCA348" s="24"/>
      <c r="CCB348" s="25"/>
      <c r="CCC348" s="24"/>
      <c r="CCD348" s="25"/>
      <c r="CCE348" s="24"/>
      <c r="CCF348" s="25"/>
      <c r="CCG348" s="24"/>
      <c r="CCH348" s="25"/>
      <c r="CCI348" s="24"/>
      <c r="CCJ348" s="25"/>
      <c r="CCK348" s="24"/>
      <c r="CCL348" s="25"/>
      <c r="CCM348" s="24"/>
      <c r="CCN348" s="25"/>
      <c r="CCO348" s="24"/>
      <c r="CCP348" s="25"/>
      <c r="CCQ348" s="24"/>
      <c r="CCR348" s="25"/>
      <c r="CCS348" s="24"/>
      <c r="CCT348" s="25"/>
      <c r="CCU348" s="24"/>
      <c r="CCV348" s="25"/>
      <c r="CCW348" s="24"/>
      <c r="CCX348" s="25"/>
      <c r="CCY348" s="24"/>
      <c r="CCZ348" s="25"/>
      <c r="CDA348" s="24"/>
      <c r="CDB348" s="25"/>
      <c r="CDC348" s="24"/>
      <c r="CDD348" s="25"/>
      <c r="CDE348" s="24"/>
      <c r="CDF348" s="25"/>
      <c r="CDG348" s="24"/>
      <c r="CDH348" s="25"/>
      <c r="CDI348" s="24"/>
      <c r="CDJ348" s="25"/>
      <c r="CDK348" s="24"/>
      <c r="CDL348" s="25"/>
      <c r="CDM348" s="24"/>
      <c r="CDN348" s="25"/>
      <c r="CDO348" s="24"/>
      <c r="CDP348" s="25"/>
      <c r="CDQ348" s="24"/>
      <c r="CDR348" s="25"/>
      <c r="CDS348" s="24"/>
      <c r="CDT348" s="25"/>
      <c r="CDU348" s="24"/>
      <c r="CDV348" s="25"/>
      <c r="CDW348" s="24"/>
      <c r="CDX348" s="25"/>
      <c r="CDY348" s="24"/>
      <c r="CDZ348" s="25"/>
      <c r="CEA348" s="24"/>
      <c r="CEB348" s="25"/>
      <c r="CEC348" s="24"/>
      <c r="CED348" s="25"/>
      <c r="CEE348" s="24"/>
      <c r="CEF348" s="25"/>
      <c r="CEG348" s="24"/>
      <c r="CEH348" s="25"/>
      <c r="CEI348" s="24"/>
      <c r="CEJ348" s="25"/>
      <c r="CEK348" s="24"/>
      <c r="CEL348" s="25"/>
      <c r="CEM348" s="24"/>
      <c r="CEN348" s="25"/>
      <c r="CEO348" s="24"/>
      <c r="CEP348" s="25"/>
      <c r="CEQ348" s="24"/>
      <c r="CER348" s="25"/>
      <c r="CES348" s="24"/>
      <c r="CET348" s="25"/>
      <c r="CEU348" s="24"/>
      <c r="CEV348" s="25"/>
      <c r="CEW348" s="24"/>
      <c r="CEX348" s="25"/>
      <c r="CEY348" s="24"/>
      <c r="CEZ348" s="25"/>
      <c r="CFA348" s="24"/>
      <c r="CFB348" s="25"/>
      <c r="CFC348" s="24"/>
      <c r="CFD348" s="25"/>
      <c r="CFE348" s="24"/>
      <c r="CFF348" s="25"/>
      <c r="CFG348" s="24"/>
      <c r="CFH348" s="25"/>
      <c r="CFI348" s="24"/>
      <c r="CFJ348" s="25"/>
      <c r="CFK348" s="24"/>
      <c r="CFL348" s="25"/>
      <c r="CFM348" s="24"/>
      <c r="CFN348" s="25"/>
      <c r="CFO348" s="24"/>
      <c r="CFP348" s="25"/>
      <c r="CFQ348" s="24"/>
      <c r="CFR348" s="25"/>
      <c r="CFS348" s="24"/>
      <c r="CFT348" s="25"/>
      <c r="CFU348" s="24"/>
      <c r="CFV348" s="25"/>
      <c r="CFW348" s="24"/>
      <c r="CFX348" s="25"/>
      <c r="CFY348" s="24"/>
      <c r="CFZ348" s="25"/>
      <c r="CGA348" s="24"/>
      <c r="CGB348" s="25"/>
      <c r="CGC348" s="24"/>
      <c r="CGD348" s="25"/>
      <c r="CGE348" s="24"/>
      <c r="CGF348" s="25"/>
      <c r="CGG348" s="24"/>
      <c r="CGH348" s="25"/>
      <c r="CGI348" s="24"/>
      <c r="CGJ348" s="25"/>
      <c r="CGK348" s="24"/>
      <c r="CGL348" s="25"/>
      <c r="CGM348" s="24"/>
      <c r="CGN348" s="25"/>
      <c r="CGO348" s="24"/>
      <c r="CGP348" s="25"/>
      <c r="CGQ348" s="24"/>
      <c r="CGR348" s="25"/>
      <c r="CGS348" s="24"/>
      <c r="CGT348" s="25"/>
      <c r="CGU348" s="24"/>
      <c r="CGV348" s="25"/>
      <c r="CGW348" s="24"/>
      <c r="CGX348" s="25"/>
      <c r="CGY348" s="24"/>
      <c r="CGZ348" s="25"/>
      <c r="CHA348" s="24"/>
      <c r="CHB348" s="25"/>
      <c r="CHC348" s="24"/>
      <c r="CHD348" s="25"/>
      <c r="CHE348" s="24"/>
      <c r="CHF348" s="25"/>
      <c r="CHG348" s="24"/>
      <c r="CHH348" s="25"/>
      <c r="CHI348" s="24"/>
      <c r="CHJ348" s="25"/>
      <c r="CHK348" s="24"/>
      <c r="CHL348" s="25"/>
      <c r="CHM348" s="24"/>
      <c r="CHN348" s="25"/>
      <c r="CHO348" s="24"/>
      <c r="CHP348" s="25"/>
      <c r="CHQ348" s="24"/>
      <c r="CHR348" s="25"/>
      <c r="CHS348" s="24"/>
      <c r="CHT348" s="25"/>
      <c r="CHU348" s="24"/>
      <c r="CHV348" s="25"/>
      <c r="CHW348" s="24"/>
      <c r="CHX348" s="25"/>
      <c r="CHY348" s="24"/>
      <c r="CHZ348" s="25"/>
      <c r="CIA348" s="24"/>
      <c r="CIB348" s="25"/>
      <c r="CIC348" s="24"/>
      <c r="CID348" s="25"/>
      <c r="CIE348" s="24"/>
      <c r="CIF348" s="25"/>
      <c r="CIG348" s="24"/>
      <c r="CIH348" s="25"/>
      <c r="CII348" s="24"/>
      <c r="CIJ348" s="25"/>
      <c r="CIK348" s="24"/>
      <c r="CIL348" s="25"/>
      <c r="CIM348" s="24"/>
      <c r="CIN348" s="25"/>
      <c r="CIO348" s="24"/>
      <c r="CIP348" s="25"/>
      <c r="CIQ348" s="24"/>
      <c r="CIR348" s="25"/>
      <c r="CIS348" s="24"/>
      <c r="CIT348" s="25"/>
      <c r="CIU348" s="24"/>
      <c r="CIV348" s="25"/>
      <c r="CIW348" s="24"/>
      <c r="CIX348" s="25"/>
      <c r="CIY348" s="24"/>
      <c r="CIZ348" s="25"/>
      <c r="CJA348" s="24"/>
      <c r="CJB348" s="25"/>
      <c r="CJC348" s="24"/>
      <c r="CJD348" s="25"/>
      <c r="CJE348" s="24"/>
      <c r="CJF348" s="25"/>
      <c r="CJG348" s="24"/>
      <c r="CJH348" s="25"/>
      <c r="CJI348" s="24"/>
      <c r="CJJ348" s="25"/>
      <c r="CJK348" s="24"/>
      <c r="CJL348" s="25"/>
      <c r="CJM348" s="24"/>
      <c r="CJN348" s="25"/>
      <c r="CJO348" s="24"/>
      <c r="CJP348" s="25"/>
      <c r="CJQ348" s="24"/>
      <c r="CJR348" s="25"/>
      <c r="CJS348" s="24"/>
      <c r="CJT348" s="25"/>
      <c r="CJU348" s="24"/>
      <c r="CJV348" s="25"/>
      <c r="CJW348" s="24"/>
      <c r="CJX348" s="25"/>
      <c r="CJY348" s="24"/>
      <c r="CJZ348" s="25"/>
      <c r="CKA348" s="24"/>
      <c r="CKB348" s="25"/>
      <c r="CKC348" s="24"/>
      <c r="CKD348" s="25"/>
      <c r="CKE348" s="24"/>
      <c r="CKF348" s="25"/>
      <c r="CKG348" s="24"/>
      <c r="CKH348" s="25"/>
      <c r="CKI348" s="24"/>
      <c r="CKJ348" s="25"/>
      <c r="CKK348" s="24"/>
      <c r="CKL348" s="25"/>
      <c r="CKM348" s="24"/>
      <c r="CKN348" s="25"/>
      <c r="CKO348" s="24"/>
      <c r="CKP348" s="25"/>
      <c r="CKQ348" s="24"/>
      <c r="CKR348" s="25"/>
      <c r="CKS348" s="24"/>
      <c r="CKT348" s="25"/>
      <c r="CKU348" s="24"/>
      <c r="CKV348" s="25"/>
      <c r="CKW348" s="24"/>
      <c r="CKX348" s="25"/>
      <c r="CKY348" s="24"/>
      <c r="CKZ348" s="25"/>
      <c r="CLA348" s="24"/>
      <c r="CLB348" s="25"/>
      <c r="CLC348" s="24"/>
      <c r="CLD348" s="25"/>
      <c r="CLE348" s="24"/>
      <c r="CLF348" s="25"/>
      <c r="CLG348" s="24"/>
      <c r="CLH348" s="25"/>
      <c r="CLI348" s="24"/>
      <c r="CLJ348" s="25"/>
      <c r="CLK348" s="24"/>
      <c r="CLL348" s="25"/>
      <c r="CLM348" s="24"/>
      <c r="CLN348" s="25"/>
      <c r="CLO348" s="24"/>
      <c r="CLP348" s="25"/>
      <c r="CLQ348" s="24"/>
      <c r="CLR348" s="25"/>
      <c r="CLS348" s="24"/>
      <c r="CLT348" s="25"/>
      <c r="CLU348" s="24"/>
      <c r="CLV348" s="25"/>
      <c r="CLW348" s="24"/>
      <c r="CLX348" s="25"/>
      <c r="CLY348" s="24"/>
      <c r="CLZ348" s="25"/>
      <c r="CMA348" s="24"/>
      <c r="CMB348" s="25"/>
      <c r="CMC348" s="24"/>
      <c r="CMD348" s="25"/>
      <c r="CME348" s="24"/>
      <c r="CMF348" s="25"/>
      <c r="CMG348" s="24"/>
      <c r="CMH348" s="25"/>
      <c r="CMI348" s="24"/>
      <c r="CMJ348" s="25"/>
      <c r="CMK348" s="24"/>
      <c r="CML348" s="25"/>
      <c r="CMM348" s="24"/>
      <c r="CMN348" s="25"/>
      <c r="CMO348" s="24"/>
      <c r="CMP348" s="25"/>
      <c r="CMQ348" s="24"/>
      <c r="CMR348" s="25"/>
      <c r="CMS348" s="24"/>
      <c r="CMT348" s="25"/>
      <c r="CMU348" s="24"/>
      <c r="CMV348" s="25"/>
      <c r="CMW348" s="24"/>
      <c r="CMX348" s="25"/>
      <c r="CMY348" s="24"/>
      <c r="CMZ348" s="25"/>
      <c r="CNA348" s="24"/>
      <c r="CNB348" s="25"/>
      <c r="CNC348" s="24"/>
      <c r="CND348" s="25"/>
      <c r="CNE348" s="24"/>
      <c r="CNF348" s="25"/>
      <c r="CNG348" s="24"/>
      <c r="CNH348" s="25"/>
      <c r="CNI348" s="24"/>
      <c r="CNJ348" s="25"/>
      <c r="CNK348" s="24"/>
      <c r="CNL348" s="25"/>
      <c r="CNM348" s="24"/>
      <c r="CNN348" s="25"/>
      <c r="CNO348" s="24"/>
      <c r="CNP348" s="25"/>
      <c r="CNQ348" s="24"/>
      <c r="CNR348" s="25"/>
      <c r="CNS348" s="24"/>
      <c r="CNT348" s="25"/>
      <c r="CNU348" s="24"/>
      <c r="CNV348" s="25"/>
      <c r="CNW348" s="24"/>
      <c r="CNX348" s="25"/>
      <c r="CNY348" s="24"/>
      <c r="CNZ348" s="25"/>
      <c r="COA348" s="24"/>
      <c r="COB348" s="25"/>
      <c r="COC348" s="24"/>
      <c r="COD348" s="25"/>
      <c r="COE348" s="24"/>
      <c r="COF348" s="25"/>
      <c r="COG348" s="24"/>
      <c r="COH348" s="25"/>
      <c r="COI348" s="24"/>
      <c r="COJ348" s="25"/>
      <c r="COK348" s="24"/>
      <c r="COL348" s="25"/>
      <c r="COM348" s="24"/>
      <c r="CON348" s="25"/>
      <c r="COO348" s="24"/>
      <c r="COP348" s="25"/>
      <c r="COQ348" s="24"/>
      <c r="COR348" s="25"/>
      <c r="COS348" s="24"/>
      <c r="COT348" s="25"/>
      <c r="COU348" s="24"/>
      <c r="COV348" s="25"/>
      <c r="COW348" s="24"/>
      <c r="COX348" s="25"/>
      <c r="COY348" s="24"/>
      <c r="COZ348" s="25"/>
      <c r="CPA348" s="24"/>
      <c r="CPB348" s="25"/>
      <c r="CPC348" s="24"/>
      <c r="CPD348" s="25"/>
      <c r="CPE348" s="24"/>
      <c r="CPF348" s="25"/>
      <c r="CPG348" s="24"/>
      <c r="CPH348" s="25"/>
      <c r="CPI348" s="24"/>
      <c r="CPJ348" s="25"/>
      <c r="CPK348" s="24"/>
      <c r="CPL348" s="25"/>
      <c r="CPM348" s="24"/>
      <c r="CPN348" s="25"/>
      <c r="CPO348" s="24"/>
      <c r="CPP348" s="25"/>
      <c r="CPQ348" s="24"/>
      <c r="CPR348" s="25"/>
      <c r="CPS348" s="24"/>
      <c r="CPT348" s="25"/>
      <c r="CPU348" s="24"/>
      <c r="CPV348" s="25"/>
      <c r="CPW348" s="24"/>
      <c r="CPX348" s="25"/>
      <c r="CPY348" s="24"/>
      <c r="CPZ348" s="25"/>
      <c r="CQA348" s="24"/>
      <c r="CQB348" s="25"/>
      <c r="CQC348" s="24"/>
      <c r="CQD348" s="25"/>
      <c r="CQE348" s="24"/>
      <c r="CQF348" s="25"/>
      <c r="CQG348" s="24"/>
      <c r="CQH348" s="25"/>
      <c r="CQI348" s="24"/>
      <c r="CQJ348" s="25"/>
      <c r="CQK348" s="24"/>
      <c r="CQL348" s="25"/>
      <c r="CQM348" s="24"/>
      <c r="CQN348" s="25"/>
      <c r="CQO348" s="24"/>
      <c r="CQP348" s="25"/>
      <c r="CQQ348" s="24"/>
      <c r="CQR348" s="25"/>
      <c r="CQS348" s="24"/>
      <c r="CQT348" s="25"/>
      <c r="CQU348" s="24"/>
      <c r="CQV348" s="25"/>
      <c r="CQW348" s="24"/>
      <c r="CQX348" s="25"/>
      <c r="CQY348" s="24"/>
      <c r="CQZ348" s="25"/>
      <c r="CRA348" s="24"/>
      <c r="CRB348" s="25"/>
      <c r="CRC348" s="24"/>
      <c r="CRD348" s="25"/>
      <c r="CRE348" s="24"/>
      <c r="CRF348" s="25"/>
      <c r="CRG348" s="24"/>
      <c r="CRH348" s="25"/>
      <c r="CRI348" s="24"/>
      <c r="CRJ348" s="25"/>
      <c r="CRK348" s="24"/>
      <c r="CRL348" s="25"/>
      <c r="CRM348" s="24"/>
      <c r="CRN348" s="25"/>
      <c r="CRO348" s="24"/>
      <c r="CRP348" s="25"/>
      <c r="CRQ348" s="24"/>
      <c r="CRR348" s="25"/>
      <c r="CRS348" s="24"/>
      <c r="CRT348" s="25"/>
      <c r="CRU348" s="24"/>
      <c r="CRV348" s="25"/>
      <c r="CRW348" s="24"/>
      <c r="CRX348" s="25"/>
      <c r="CRY348" s="24"/>
      <c r="CRZ348" s="25"/>
      <c r="CSA348" s="24"/>
      <c r="CSB348" s="25"/>
      <c r="CSC348" s="24"/>
      <c r="CSD348" s="25"/>
      <c r="CSE348" s="24"/>
      <c r="CSF348" s="25"/>
      <c r="CSG348" s="24"/>
      <c r="CSH348" s="25"/>
      <c r="CSI348" s="24"/>
      <c r="CSJ348" s="25"/>
      <c r="CSK348" s="24"/>
      <c r="CSL348" s="25"/>
      <c r="CSM348" s="24"/>
      <c r="CSN348" s="25"/>
      <c r="CSO348" s="24"/>
      <c r="CSP348" s="25"/>
      <c r="CSQ348" s="24"/>
      <c r="CSR348" s="25"/>
      <c r="CSS348" s="24"/>
      <c r="CST348" s="25"/>
      <c r="CSU348" s="24"/>
      <c r="CSV348" s="25"/>
      <c r="CSW348" s="24"/>
      <c r="CSX348" s="25"/>
      <c r="CSY348" s="24"/>
      <c r="CSZ348" s="25"/>
      <c r="CTA348" s="24"/>
      <c r="CTB348" s="25"/>
      <c r="CTC348" s="24"/>
      <c r="CTD348" s="25"/>
      <c r="CTE348" s="24"/>
      <c r="CTF348" s="25"/>
      <c r="CTG348" s="24"/>
      <c r="CTH348" s="25"/>
      <c r="CTI348" s="24"/>
      <c r="CTJ348" s="25"/>
      <c r="CTK348" s="24"/>
      <c r="CTL348" s="25"/>
      <c r="CTM348" s="24"/>
      <c r="CTN348" s="25"/>
      <c r="CTO348" s="24"/>
      <c r="CTP348" s="25"/>
      <c r="CTQ348" s="24"/>
      <c r="CTR348" s="25"/>
      <c r="CTS348" s="24"/>
      <c r="CTT348" s="25"/>
      <c r="CTU348" s="24"/>
      <c r="CTV348" s="25"/>
      <c r="CTW348" s="24"/>
      <c r="CTX348" s="25"/>
      <c r="CTY348" s="24"/>
      <c r="CTZ348" s="25"/>
      <c r="CUA348" s="24"/>
      <c r="CUB348" s="25"/>
      <c r="CUC348" s="24"/>
      <c r="CUD348" s="25"/>
      <c r="CUE348" s="24"/>
      <c r="CUF348" s="25"/>
      <c r="CUG348" s="24"/>
      <c r="CUH348" s="25"/>
      <c r="CUI348" s="24"/>
      <c r="CUJ348" s="25"/>
      <c r="CUK348" s="24"/>
      <c r="CUL348" s="25"/>
      <c r="CUM348" s="24"/>
      <c r="CUN348" s="25"/>
      <c r="CUO348" s="24"/>
      <c r="CUP348" s="25"/>
      <c r="CUQ348" s="24"/>
      <c r="CUR348" s="25"/>
      <c r="CUS348" s="24"/>
      <c r="CUT348" s="25"/>
      <c r="CUU348" s="24"/>
      <c r="CUV348" s="25"/>
      <c r="CUW348" s="24"/>
      <c r="CUX348" s="25"/>
      <c r="CUY348" s="24"/>
      <c r="CUZ348" s="25"/>
      <c r="CVA348" s="24"/>
      <c r="CVB348" s="25"/>
      <c r="CVC348" s="24"/>
      <c r="CVD348" s="25"/>
      <c r="CVE348" s="24"/>
      <c r="CVF348" s="25"/>
      <c r="CVG348" s="24"/>
      <c r="CVH348" s="25"/>
      <c r="CVI348" s="24"/>
      <c r="CVJ348" s="25"/>
      <c r="CVK348" s="24"/>
      <c r="CVL348" s="25"/>
      <c r="CVM348" s="24"/>
      <c r="CVN348" s="25"/>
      <c r="CVO348" s="24"/>
      <c r="CVP348" s="25"/>
      <c r="CVQ348" s="24"/>
      <c r="CVR348" s="25"/>
      <c r="CVS348" s="24"/>
      <c r="CVT348" s="25"/>
      <c r="CVU348" s="24"/>
      <c r="CVV348" s="25"/>
      <c r="CVW348" s="24"/>
      <c r="CVX348" s="25"/>
      <c r="CVY348" s="24"/>
      <c r="CVZ348" s="25"/>
      <c r="CWA348" s="24"/>
      <c r="CWB348" s="25"/>
      <c r="CWC348" s="24"/>
      <c r="CWD348" s="25"/>
      <c r="CWE348" s="24"/>
      <c r="CWF348" s="25"/>
      <c r="CWG348" s="24"/>
      <c r="CWH348" s="25"/>
      <c r="CWI348" s="24"/>
      <c r="CWJ348" s="25"/>
      <c r="CWK348" s="24"/>
      <c r="CWL348" s="25"/>
      <c r="CWM348" s="24"/>
      <c r="CWN348" s="25"/>
      <c r="CWO348" s="24"/>
      <c r="CWP348" s="25"/>
      <c r="CWQ348" s="24"/>
      <c r="CWR348" s="25"/>
      <c r="CWS348" s="24"/>
      <c r="CWT348" s="25"/>
      <c r="CWU348" s="24"/>
      <c r="CWV348" s="25"/>
      <c r="CWW348" s="24"/>
      <c r="CWX348" s="25"/>
      <c r="CWY348" s="24"/>
      <c r="CWZ348" s="25"/>
      <c r="CXA348" s="24"/>
      <c r="CXB348" s="25"/>
      <c r="CXC348" s="24"/>
      <c r="CXD348" s="25"/>
      <c r="CXE348" s="24"/>
      <c r="CXF348" s="25"/>
      <c r="CXG348" s="24"/>
      <c r="CXH348" s="25"/>
      <c r="CXI348" s="24"/>
      <c r="CXJ348" s="25"/>
      <c r="CXK348" s="24"/>
      <c r="CXL348" s="25"/>
      <c r="CXM348" s="24"/>
      <c r="CXN348" s="25"/>
      <c r="CXO348" s="24"/>
      <c r="CXP348" s="25"/>
      <c r="CXQ348" s="24"/>
      <c r="CXR348" s="25"/>
      <c r="CXS348" s="24"/>
      <c r="CXT348" s="25"/>
      <c r="CXU348" s="24"/>
      <c r="CXV348" s="25"/>
      <c r="CXW348" s="24"/>
      <c r="CXX348" s="25"/>
      <c r="CXY348" s="24"/>
      <c r="CXZ348" s="25"/>
      <c r="CYA348" s="24"/>
      <c r="CYB348" s="25"/>
      <c r="CYC348" s="24"/>
      <c r="CYD348" s="25"/>
      <c r="CYE348" s="24"/>
      <c r="CYF348" s="25"/>
      <c r="CYG348" s="24"/>
      <c r="CYH348" s="25"/>
      <c r="CYI348" s="24"/>
      <c r="CYJ348" s="25"/>
      <c r="CYK348" s="24"/>
      <c r="CYL348" s="25"/>
      <c r="CYM348" s="24"/>
      <c r="CYN348" s="25"/>
      <c r="CYO348" s="24"/>
      <c r="CYP348" s="25"/>
      <c r="CYQ348" s="24"/>
      <c r="CYR348" s="25"/>
      <c r="CYS348" s="24"/>
      <c r="CYT348" s="25"/>
      <c r="CYU348" s="24"/>
      <c r="CYV348" s="25"/>
      <c r="CYW348" s="24"/>
      <c r="CYX348" s="25"/>
      <c r="CYY348" s="24"/>
      <c r="CYZ348" s="25"/>
      <c r="CZA348" s="24"/>
      <c r="CZB348" s="25"/>
      <c r="CZC348" s="24"/>
      <c r="CZD348" s="25"/>
      <c r="CZE348" s="24"/>
      <c r="CZF348" s="25"/>
      <c r="CZG348" s="24"/>
      <c r="CZH348" s="25"/>
      <c r="CZI348" s="24"/>
      <c r="CZJ348" s="25"/>
      <c r="CZK348" s="24"/>
      <c r="CZL348" s="25"/>
      <c r="CZM348" s="24"/>
      <c r="CZN348" s="25"/>
      <c r="CZO348" s="24"/>
      <c r="CZP348" s="25"/>
      <c r="CZQ348" s="24"/>
      <c r="CZR348" s="25"/>
      <c r="CZS348" s="24"/>
      <c r="CZT348" s="25"/>
      <c r="CZU348" s="24"/>
      <c r="CZV348" s="25"/>
      <c r="CZW348" s="24"/>
      <c r="CZX348" s="25"/>
      <c r="CZY348" s="24"/>
      <c r="CZZ348" s="25"/>
      <c r="DAA348" s="24"/>
      <c r="DAB348" s="25"/>
      <c r="DAC348" s="24"/>
      <c r="DAD348" s="25"/>
      <c r="DAE348" s="24"/>
      <c r="DAF348" s="25"/>
      <c r="DAG348" s="24"/>
      <c r="DAH348" s="25"/>
      <c r="DAI348" s="24"/>
      <c r="DAJ348" s="25"/>
      <c r="DAK348" s="24"/>
      <c r="DAL348" s="25"/>
      <c r="DAM348" s="24"/>
      <c r="DAN348" s="25"/>
      <c r="DAO348" s="24"/>
      <c r="DAP348" s="25"/>
      <c r="DAQ348" s="24"/>
      <c r="DAR348" s="25"/>
      <c r="DAS348" s="24"/>
      <c r="DAT348" s="25"/>
      <c r="DAU348" s="24"/>
      <c r="DAV348" s="25"/>
      <c r="DAW348" s="24"/>
      <c r="DAX348" s="25"/>
      <c r="DAY348" s="24"/>
      <c r="DAZ348" s="25"/>
      <c r="DBA348" s="24"/>
      <c r="DBB348" s="25"/>
      <c r="DBC348" s="24"/>
      <c r="DBD348" s="25"/>
      <c r="DBE348" s="24"/>
      <c r="DBF348" s="25"/>
      <c r="DBG348" s="24"/>
      <c r="DBH348" s="25"/>
      <c r="DBI348" s="24"/>
      <c r="DBJ348" s="25"/>
      <c r="DBK348" s="24"/>
      <c r="DBL348" s="25"/>
      <c r="DBM348" s="24"/>
      <c r="DBN348" s="25"/>
      <c r="DBO348" s="24"/>
      <c r="DBP348" s="25"/>
      <c r="DBQ348" s="24"/>
      <c r="DBR348" s="25"/>
      <c r="DBS348" s="24"/>
      <c r="DBT348" s="25"/>
      <c r="DBU348" s="24"/>
      <c r="DBV348" s="25"/>
      <c r="DBW348" s="24"/>
      <c r="DBX348" s="25"/>
      <c r="DBY348" s="24"/>
      <c r="DBZ348" s="25"/>
      <c r="DCA348" s="24"/>
      <c r="DCB348" s="25"/>
      <c r="DCC348" s="24"/>
      <c r="DCD348" s="25"/>
      <c r="DCE348" s="24"/>
      <c r="DCF348" s="25"/>
      <c r="DCG348" s="24"/>
      <c r="DCH348" s="25"/>
      <c r="DCI348" s="24"/>
      <c r="DCJ348" s="25"/>
      <c r="DCK348" s="24"/>
      <c r="DCL348" s="25"/>
      <c r="DCM348" s="24"/>
      <c r="DCN348" s="25"/>
      <c r="DCO348" s="24"/>
      <c r="DCP348" s="25"/>
      <c r="DCQ348" s="24"/>
      <c r="DCR348" s="25"/>
      <c r="DCS348" s="24"/>
      <c r="DCT348" s="25"/>
      <c r="DCU348" s="24"/>
      <c r="DCV348" s="25"/>
      <c r="DCW348" s="24"/>
      <c r="DCX348" s="25"/>
      <c r="DCY348" s="24"/>
      <c r="DCZ348" s="25"/>
      <c r="DDA348" s="24"/>
      <c r="DDB348" s="25"/>
      <c r="DDC348" s="24"/>
      <c r="DDD348" s="25"/>
      <c r="DDE348" s="24"/>
      <c r="DDF348" s="25"/>
      <c r="DDG348" s="24"/>
      <c r="DDH348" s="25"/>
      <c r="DDI348" s="24"/>
      <c r="DDJ348" s="25"/>
      <c r="DDK348" s="24"/>
      <c r="DDL348" s="25"/>
      <c r="DDM348" s="24"/>
      <c r="DDN348" s="25"/>
      <c r="DDO348" s="24"/>
      <c r="DDP348" s="25"/>
      <c r="DDQ348" s="24"/>
      <c r="DDR348" s="25"/>
      <c r="DDS348" s="24"/>
      <c r="DDT348" s="25"/>
      <c r="DDU348" s="24"/>
      <c r="DDV348" s="25"/>
      <c r="DDW348" s="24"/>
      <c r="DDX348" s="25"/>
      <c r="DDY348" s="24"/>
      <c r="DDZ348" s="25"/>
      <c r="DEA348" s="24"/>
      <c r="DEB348" s="25"/>
      <c r="DEC348" s="24"/>
      <c r="DED348" s="25"/>
      <c r="DEE348" s="24"/>
      <c r="DEF348" s="25"/>
      <c r="DEG348" s="24"/>
      <c r="DEH348" s="25"/>
      <c r="DEI348" s="24"/>
      <c r="DEJ348" s="25"/>
      <c r="DEK348" s="24"/>
      <c r="DEL348" s="25"/>
      <c r="DEM348" s="24"/>
      <c r="DEN348" s="25"/>
      <c r="DEO348" s="24"/>
      <c r="DEP348" s="25"/>
      <c r="DEQ348" s="24"/>
      <c r="DER348" s="25"/>
      <c r="DES348" s="24"/>
      <c r="DET348" s="25"/>
      <c r="DEU348" s="24"/>
      <c r="DEV348" s="25"/>
      <c r="DEW348" s="24"/>
      <c r="DEX348" s="25"/>
      <c r="DEY348" s="24"/>
      <c r="DEZ348" s="25"/>
      <c r="DFA348" s="24"/>
      <c r="DFB348" s="25"/>
      <c r="DFC348" s="24"/>
      <c r="DFD348" s="25"/>
      <c r="DFE348" s="24"/>
      <c r="DFF348" s="25"/>
      <c r="DFG348" s="24"/>
      <c r="DFH348" s="25"/>
      <c r="DFI348" s="24"/>
      <c r="DFJ348" s="25"/>
      <c r="DFK348" s="24"/>
      <c r="DFL348" s="25"/>
      <c r="DFM348" s="24"/>
      <c r="DFN348" s="25"/>
      <c r="DFO348" s="24"/>
      <c r="DFP348" s="25"/>
      <c r="DFQ348" s="24"/>
      <c r="DFR348" s="25"/>
      <c r="DFS348" s="24"/>
      <c r="DFT348" s="25"/>
      <c r="DFU348" s="24"/>
      <c r="DFV348" s="25"/>
      <c r="DFW348" s="24"/>
      <c r="DFX348" s="25"/>
      <c r="DFY348" s="24"/>
      <c r="DFZ348" s="25"/>
      <c r="DGA348" s="24"/>
      <c r="DGB348" s="25"/>
      <c r="DGC348" s="24"/>
      <c r="DGD348" s="25"/>
      <c r="DGE348" s="24"/>
      <c r="DGF348" s="25"/>
      <c r="DGG348" s="24"/>
      <c r="DGH348" s="25"/>
      <c r="DGI348" s="24"/>
      <c r="DGJ348" s="25"/>
      <c r="DGK348" s="24"/>
      <c r="DGL348" s="25"/>
      <c r="DGM348" s="24"/>
      <c r="DGN348" s="25"/>
      <c r="DGO348" s="24"/>
      <c r="DGP348" s="25"/>
      <c r="DGQ348" s="24"/>
      <c r="DGR348" s="25"/>
      <c r="DGS348" s="24"/>
      <c r="DGT348" s="25"/>
      <c r="DGU348" s="24"/>
      <c r="DGV348" s="25"/>
      <c r="DGW348" s="24"/>
      <c r="DGX348" s="25"/>
      <c r="DGY348" s="24"/>
      <c r="DGZ348" s="25"/>
      <c r="DHA348" s="24"/>
      <c r="DHB348" s="25"/>
      <c r="DHC348" s="24"/>
      <c r="DHD348" s="25"/>
      <c r="DHE348" s="24"/>
      <c r="DHF348" s="25"/>
      <c r="DHG348" s="24"/>
      <c r="DHH348" s="25"/>
      <c r="DHI348" s="24"/>
      <c r="DHJ348" s="25"/>
      <c r="DHK348" s="24"/>
      <c r="DHL348" s="25"/>
      <c r="DHM348" s="24"/>
      <c r="DHN348" s="25"/>
      <c r="DHO348" s="24"/>
      <c r="DHP348" s="25"/>
      <c r="DHQ348" s="24"/>
      <c r="DHR348" s="25"/>
      <c r="DHS348" s="24"/>
      <c r="DHT348" s="25"/>
      <c r="DHU348" s="24"/>
      <c r="DHV348" s="25"/>
      <c r="DHW348" s="24"/>
      <c r="DHX348" s="25"/>
      <c r="DHY348" s="24"/>
      <c r="DHZ348" s="25"/>
      <c r="DIA348" s="24"/>
      <c r="DIB348" s="25"/>
      <c r="DIC348" s="24"/>
      <c r="DID348" s="25"/>
      <c r="DIE348" s="24"/>
      <c r="DIF348" s="25"/>
      <c r="DIG348" s="24"/>
      <c r="DIH348" s="25"/>
      <c r="DII348" s="24"/>
      <c r="DIJ348" s="25"/>
      <c r="DIK348" s="24"/>
      <c r="DIL348" s="25"/>
      <c r="DIM348" s="24"/>
      <c r="DIN348" s="25"/>
      <c r="DIO348" s="24"/>
      <c r="DIP348" s="25"/>
      <c r="DIQ348" s="24"/>
      <c r="DIR348" s="25"/>
      <c r="DIS348" s="24"/>
      <c r="DIT348" s="25"/>
      <c r="DIU348" s="24"/>
      <c r="DIV348" s="25"/>
      <c r="DIW348" s="24"/>
      <c r="DIX348" s="25"/>
      <c r="DIY348" s="24"/>
      <c r="DIZ348" s="25"/>
      <c r="DJA348" s="24"/>
      <c r="DJB348" s="25"/>
      <c r="DJC348" s="24"/>
      <c r="DJD348" s="25"/>
      <c r="DJE348" s="24"/>
      <c r="DJF348" s="25"/>
      <c r="DJG348" s="24"/>
      <c r="DJH348" s="25"/>
      <c r="DJI348" s="24"/>
      <c r="DJJ348" s="25"/>
      <c r="DJK348" s="24"/>
      <c r="DJL348" s="25"/>
      <c r="DJM348" s="24"/>
      <c r="DJN348" s="25"/>
      <c r="DJO348" s="24"/>
      <c r="DJP348" s="25"/>
      <c r="DJQ348" s="24"/>
      <c r="DJR348" s="25"/>
      <c r="DJS348" s="24"/>
      <c r="DJT348" s="25"/>
      <c r="DJU348" s="24"/>
      <c r="DJV348" s="25"/>
      <c r="DJW348" s="24"/>
      <c r="DJX348" s="25"/>
      <c r="DJY348" s="24"/>
      <c r="DJZ348" s="25"/>
      <c r="DKA348" s="24"/>
      <c r="DKB348" s="25"/>
      <c r="DKC348" s="24"/>
      <c r="DKD348" s="25"/>
      <c r="DKE348" s="24"/>
      <c r="DKF348" s="25"/>
      <c r="DKG348" s="24"/>
      <c r="DKH348" s="25"/>
      <c r="DKI348" s="24"/>
      <c r="DKJ348" s="25"/>
      <c r="DKK348" s="24"/>
      <c r="DKL348" s="25"/>
      <c r="DKM348" s="24"/>
      <c r="DKN348" s="25"/>
      <c r="DKO348" s="24"/>
      <c r="DKP348" s="25"/>
      <c r="DKQ348" s="24"/>
      <c r="DKR348" s="25"/>
      <c r="DKS348" s="24"/>
      <c r="DKT348" s="25"/>
      <c r="DKU348" s="24"/>
      <c r="DKV348" s="25"/>
      <c r="DKW348" s="24"/>
      <c r="DKX348" s="25"/>
      <c r="DKY348" s="24"/>
      <c r="DKZ348" s="25"/>
      <c r="DLA348" s="24"/>
      <c r="DLB348" s="25"/>
      <c r="DLC348" s="24"/>
      <c r="DLD348" s="25"/>
      <c r="DLE348" s="24"/>
      <c r="DLF348" s="25"/>
      <c r="DLG348" s="24"/>
      <c r="DLH348" s="25"/>
      <c r="DLI348" s="24"/>
      <c r="DLJ348" s="25"/>
      <c r="DLK348" s="24"/>
      <c r="DLL348" s="25"/>
      <c r="DLM348" s="24"/>
      <c r="DLN348" s="25"/>
      <c r="DLO348" s="24"/>
      <c r="DLP348" s="25"/>
      <c r="DLQ348" s="24"/>
      <c r="DLR348" s="25"/>
      <c r="DLS348" s="24"/>
      <c r="DLT348" s="25"/>
      <c r="DLU348" s="24"/>
      <c r="DLV348" s="25"/>
      <c r="DLW348" s="24"/>
      <c r="DLX348" s="25"/>
      <c r="DLY348" s="24"/>
      <c r="DLZ348" s="25"/>
      <c r="DMA348" s="24"/>
      <c r="DMB348" s="25"/>
      <c r="DMC348" s="24"/>
      <c r="DMD348" s="25"/>
      <c r="DME348" s="24"/>
      <c r="DMF348" s="25"/>
      <c r="DMG348" s="24"/>
      <c r="DMH348" s="25"/>
      <c r="DMI348" s="24"/>
      <c r="DMJ348" s="25"/>
      <c r="DMK348" s="24"/>
      <c r="DML348" s="25"/>
      <c r="DMM348" s="24"/>
      <c r="DMN348" s="25"/>
      <c r="DMO348" s="24"/>
      <c r="DMP348" s="25"/>
      <c r="DMQ348" s="24"/>
      <c r="DMR348" s="25"/>
      <c r="DMS348" s="24"/>
      <c r="DMT348" s="25"/>
      <c r="DMU348" s="24"/>
      <c r="DMV348" s="25"/>
      <c r="DMW348" s="24"/>
      <c r="DMX348" s="25"/>
      <c r="DMY348" s="24"/>
      <c r="DMZ348" s="25"/>
      <c r="DNA348" s="24"/>
      <c r="DNB348" s="25"/>
      <c r="DNC348" s="24"/>
      <c r="DND348" s="25"/>
      <c r="DNE348" s="24"/>
      <c r="DNF348" s="25"/>
      <c r="DNG348" s="24"/>
      <c r="DNH348" s="25"/>
      <c r="DNI348" s="24"/>
      <c r="DNJ348" s="25"/>
      <c r="DNK348" s="24"/>
      <c r="DNL348" s="25"/>
      <c r="DNM348" s="24"/>
      <c r="DNN348" s="25"/>
      <c r="DNO348" s="24"/>
      <c r="DNP348" s="25"/>
      <c r="DNQ348" s="24"/>
      <c r="DNR348" s="25"/>
      <c r="DNS348" s="24"/>
      <c r="DNT348" s="25"/>
      <c r="DNU348" s="24"/>
      <c r="DNV348" s="25"/>
      <c r="DNW348" s="24"/>
      <c r="DNX348" s="25"/>
      <c r="DNY348" s="24"/>
      <c r="DNZ348" s="25"/>
      <c r="DOA348" s="24"/>
      <c r="DOB348" s="25"/>
      <c r="DOC348" s="24"/>
      <c r="DOD348" s="25"/>
      <c r="DOE348" s="24"/>
      <c r="DOF348" s="25"/>
      <c r="DOG348" s="24"/>
      <c r="DOH348" s="25"/>
      <c r="DOI348" s="24"/>
      <c r="DOJ348" s="25"/>
      <c r="DOK348" s="24"/>
      <c r="DOL348" s="25"/>
      <c r="DOM348" s="24"/>
      <c r="DON348" s="25"/>
      <c r="DOO348" s="24"/>
      <c r="DOP348" s="25"/>
      <c r="DOQ348" s="24"/>
      <c r="DOR348" s="25"/>
      <c r="DOS348" s="24"/>
      <c r="DOT348" s="25"/>
      <c r="DOU348" s="24"/>
      <c r="DOV348" s="25"/>
      <c r="DOW348" s="24"/>
      <c r="DOX348" s="25"/>
      <c r="DOY348" s="24"/>
      <c r="DOZ348" s="25"/>
      <c r="DPA348" s="24"/>
      <c r="DPB348" s="25"/>
      <c r="DPC348" s="24"/>
      <c r="DPD348" s="25"/>
      <c r="DPE348" s="24"/>
      <c r="DPF348" s="25"/>
      <c r="DPG348" s="24"/>
      <c r="DPH348" s="25"/>
      <c r="DPI348" s="24"/>
      <c r="DPJ348" s="25"/>
      <c r="DPK348" s="24"/>
      <c r="DPL348" s="25"/>
      <c r="DPM348" s="24"/>
      <c r="DPN348" s="25"/>
      <c r="DPO348" s="24"/>
      <c r="DPP348" s="25"/>
      <c r="DPQ348" s="24"/>
      <c r="DPR348" s="25"/>
      <c r="DPS348" s="24"/>
      <c r="DPT348" s="25"/>
      <c r="DPU348" s="24"/>
      <c r="DPV348" s="25"/>
      <c r="DPW348" s="24"/>
      <c r="DPX348" s="25"/>
      <c r="DPY348" s="24"/>
      <c r="DPZ348" s="25"/>
      <c r="DQA348" s="24"/>
      <c r="DQB348" s="25"/>
      <c r="DQC348" s="24"/>
      <c r="DQD348" s="25"/>
      <c r="DQE348" s="24"/>
      <c r="DQF348" s="25"/>
      <c r="DQG348" s="24"/>
      <c r="DQH348" s="25"/>
      <c r="DQI348" s="24"/>
      <c r="DQJ348" s="25"/>
      <c r="DQK348" s="24"/>
      <c r="DQL348" s="25"/>
      <c r="DQM348" s="24"/>
      <c r="DQN348" s="25"/>
      <c r="DQO348" s="24"/>
      <c r="DQP348" s="25"/>
      <c r="DQQ348" s="24"/>
      <c r="DQR348" s="25"/>
      <c r="DQS348" s="24"/>
      <c r="DQT348" s="25"/>
      <c r="DQU348" s="24"/>
      <c r="DQV348" s="25"/>
      <c r="DQW348" s="24"/>
      <c r="DQX348" s="25"/>
      <c r="DQY348" s="24"/>
      <c r="DQZ348" s="25"/>
      <c r="DRA348" s="24"/>
      <c r="DRB348" s="25"/>
      <c r="DRC348" s="24"/>
      <c r="DRD348" s="25"/>
      <c r="DRE348" s="24"/>
      <c r="DRF348" s="25"/>
      <c r="DRG348" s="24"/>
      <c r="DRH348" s="25"/>
      <c r="DRI348" s="24"/>
      <c r="DRJ348" s="25"/>
      <c r="DRK348" s="24"/>
      <c r="DRL348" s="25"/>
      <c r="DRM348" s="24"/>
      <c r="DRN348" s="25"/>
      <c r="DRO348" s="24"/>
      <c r="DRP348" s="25"/>
      <c r="DRQ348" s="24"/>
      <c r="DRR348" s="25"/>
      <c r="DRS348" s="24"/>
      <c r="DRT348" s="25"/>
      <c r="DRU348" s="24"/>
      <c r="DRV348" s="25"/>
      <c r="DRW348" s="24"/>
      <c r="DRX348" s="25"/>
      <c r="DRY348" s="24"/>
      <c r="DRZ348" s="25"/>
      <c r="DSA348" s="24"/>
      <c r="DSB348" s="25"/>
      <c r="DSC348" s="24"/>
      <c r="DSD348" s="25"/>
      <c r="DSE348" s="24"/>
      <c r="DSF348" s="25"/>
      <c r="DSG348" s="24"/>
      <c r="DSH348" s="25"/>
      <c r="DSI348" s="24"/>
      <c r="DSJ348" s="25"/>
      <c r="DSK348" s="24"/>
      <c r="DSL348" s="25"/>
      <c r="DSM348" s="24"/>
      <c r="DSN348" s="25"/>
      <c r="DSO348" s="24"/>
      <c r="DSP348" s="25"/>
      <c r="DSQ348" s="24"/>
      <c r="DSR348" s="25"/>
      <c r="DSS348" s="24"/>
      <c r="DST348" s="25"/>
      <c r="DSU348" s="24"/>
      <c r="DSV348" s="25"/>
      <c r="DSW348" s="24"/>
      <c r="DSX348" s="25"/>
      <c r="DSY348" s="24"/>
      <c r="DSZ348" s="25"/>
      <c r="DTA348" s="24"/>
      <c r="DTB348" s="25"/>
      <c r="DTC348" s="24"/>
      <c r="DTD348" s="25"/>
      <c r="DTE348" s="24"/>
      <c r="DTF348" s="25"/>
      <c r="DTG348" s="24"/>
      <c r="DTH348" s="25"/>
      <c r="DTI348" s="24"/>
      <c r="DTJ348" s="25"/>
      <c r="DTK348" s="24"/>
      <c r="DTL348" s="25"/>
      <c r="DTM348" s="24"/>
      <c r="DTN348" s="25"/>
      <c r="DTO348" s="24"/>
      <c r="DTP348" s="25"/>
      <c r="DTQ348" s="24"/>
      <c r="DTR348" s="25"/>
      <c r="DTS348" s="24"/>
      <c r="DTT348" s="25"/>
      <c r="DTU348" s="24"/>
      <c r="DTV348" s="25"/>
      <c r="DTW348" s="24"/>
      <c r="DTX348" s="25"/>
      <c r="DTY348" s="24"/>
      <c r="DTZ348" s="25"/>
      <c r="DUA348" s="24"/>
      <c r="DUB348" s="25"/>
      <c r="DUC348" s="24"/>
      <c r="DUD348" s="25"/>
      <c r="DUE348" s="24"/>
      <c r="DUF348" s="25"/>
      <c r="DUG348" s="24"/>
      <c r="DUH348" s="25"/>
      <c r="DUI348" s="24"/>
      <c r="DUJ348" s="25"/>
      <c r="DUK348" s="24"/>
      <c r="DUL348" s="25"/>
      <c r="DUM348" s="24"/>
      <c r="DUN348" s="25"/>
      <c r="DUO348" s="24"/>
      <c r="DUP348" s="25"/>
      <c r="DUQ348" s="24"/>
      <c r="DUR348" s="25"/>
      <c r="DUS348" s="24"/>
      <c r="DUT348" s="25"/>
      <c r="DUU348" s="24"/>
      <c r="DUV348" s="25"/>
      <c r="DUW348" s="24"/>
      <c r="DUX348" s="25"/>
      <c r="DUY348" s="24"/>
      <c r="DUZ348" s="25"/>
      <c r="DVA348" s="24"/>
      <c r="DVB348" s="25"/>
      <c r="DVC348" s="24"/>
      <c r="DVD348" s="25"/>
      <c r="DVE348" s="24"/>
      <c r="DVF348" s="25"/>
      <c r="DVG348" s="24"/>
      <c r="DVH348" s="25"/>
      <c r="DVI348" s="24"/>
      <c r="DVJ348" s="25"/>
      <c r="DVK348" s="24"/>
      <c r="DVL348" s="25"/>
      <c r="DVM348" s="24"/>
      <c r="DVN348" s="25"/>
      <c r="DVO348" s="24"/>
      <c r="DVP348" s="25"/>
      <c r="DVQ348" s="24"/>
      <c r="DVR348" s="25"/>
      <c r="DVS348" s="24"/>
      <c r="DVT348" s="25"/>
      <c r="DVU348" s="24"/>
      <c r="DVV348" s="25"/>
      <c r="DVW348" s="24"/>
      <c r="DVX348" s="25"/>
      <c r="DVY348" s="24"/>
      <c r="DVZ348" s="25"/>
      <c r="DWA348" s="24"/>
      <c r="DWB348" s="25"/>
      <c r="DWC348" s="24"/>
      <c r="DWD348" s="25"/>
      <c r="DWE348" s="24"/>
      <c r="DWF348" s="25"/>
      <c r="DWG348" s="24"/>
      <c r="DWH348" s="25"/>
      <c r="DWI348" s="24"/>
      <c r="DWJ348" s="25"/>
      <c r="DWK348" s="24"/>
      <c r="DWL348" s="25"/>
      <c r="DWM348" s="24"/>
      <c r="DWN348" s="25"/>
      <c r="DWO348" s="24"/>
      <c r="DWP348" s="25"/>
      <c r="DWQ348" s="24"/>
      <c r="DWR348" s="25"/>
      <c r="DWS348" s="24"/>
      <c r="DWT348" s="25"/>
      <c r="DWU348" s="24"/>
      <c r="DWV348" s="25"/>
      <c r="DWW348" s="24"/>
      <c r="DWX348" s="25"/>
      <c r="DWY348" s="24"/>
      <c r="DWZ348" s="25"/>
      <c r="DXA348" s="24"/>
      <c r="DXB348" s="25"/>
      <c r="DXC348" s="24"/>
      <c r="DXD348" s="25"/>
      <c r="DXE348" s="24"/>
      <c r="DXF348" s="25"/>
      <c r="DXG348" s="24"/>
      <c r="DXH348" s="25"/>
      <c r="DXI348" s="24"/>
      <c r="DXJ348" s="25"/>
      <c r="DXK348" s="24"/>
      <c r="DXL348" s="25"/>
      <c r="DXM348" s="24"/>
      <c r="DXN348" s="25"/>
      <c r="DXO348" s="24"/>
      <c r="DXP348" s="25"/>
      <c r="DXQ348" s="24"/>
      <c r="DXR348" s="25"/>
      <c r="DXS348" s="24"/>
      <c r="DXT348" s="25"/>
      <c r="DXU348" s="24"/>
      <c r="DXV348" s="25"/>
      <c r="DXW348" s="24"/>
      <c r="DXX348" s="25"/>
      <c r="DXY348" s="24"/>
      <c r="DXZ348" s="25"/>
      <c r="DYA348" s="24"/>
      <c r="DYB348" s="25"/>
      <c r="DYC348" s="24"/>
      <c r="DYD348" s="25"/>
      <c r="DYE348" s="24"/>
      <c r="DYF348" s="25"/>
      <c r="DYG348" s="24"/>
      <c r="DYH348" s="25"/>
      <c r="DYI348" s="24"/>
      <c r="DYJ348" s="25"/>
      <c r="DYK348" s="24"/>
      <c r="DYL348" s="25"/>
      <c r="DYM348" s="24"/>
      <c r="DYN348" s="25"/>
      <c r="DYO348" s="24"/>
      <c r="DYP348" s="25"/>
      <c r="DYQ348" s="24"/>
      <c r="DYR348" s="25"/>
      <c r="DYS348" s="24"/>
      <c r="DYT348" s="25"/>
      <c r="DYU348" s="24"/>
      <c r="DYV348" s="25"/>
      <c r="DYW348" s="24"/>
      <c r="DYX348" s="25"/>
      <c r="DYY348" s="24"/>
      <c r="DYZ348" s="25"/>
      <c r="DZA348" s="24"/>
      <c r="DZB348" s="25"/>
      <c r="DZC348" s="24"/>
      <c r="DZD348" s="25"/>
      <c r="DZE348" s="24"/>
      <c r="DZF348" s="25"/>
      <c r="DZG348" s="24"/>
      <c r="DZH348" s="25"/>
      <c r="DZI348" s="24"/>
      <c r="DZJ348" s="25"/>
      <c r="DZK348" s="24"/>
      <c r="DZL348" s="25"/>
      <c r="DZM348" s="24"/>
      <c r="DZN348" s="25"/>
      <c r="DZO348" s="24"/>
      <c r="DZP348" s="25"/>
      <c r="DZQ348" s="24"/>
      <c r="DZR348" s="25"/>
      <c r="DZS348" s="24"/>
      <c r="DZT348" s="25"/>
      <c r="DZU348" s="24"/>
      <c r="DZV348" s="25"/>
      <c r="DZW348" s="24"/>
      <c r="DZX348" s="25"/>
      <c r="DZY348" s="24"/>
      <c r="DZZ348" s="25"/>
      <c r="EAA348" s="24"/>
      <c r="EAB348" s="25"/>
      <c r="EAC348" s="24"/>
      <c r="EAD348" s="25"/>
      <c r="EAE348" s="24"/>
      <c r="EAF348" s="25"/>
      <c r="EAG348" s="24"/>
      <c r="EAH348" s="25"/>
      <c r="EAI348" s="24"/>
      <c r="EAJ348" s="25"/>
      <c r="EAK348" s="24"/>
      <c r="EAL348" s="25"/>
      <c r="EAM348" s="24"/>
      <c r="EAN348" s="25"/>
      <c r="EAO348" s="24"/>
      <c r="EAP348" s="25"/>
      <c r="EAQ348" s="24"/>
      <c r="EAR348" s="25"/>
      <c r="EAS348" s="24"/>
      <c r="EAT348" s="25"/>
      <c r="EAU348" s="24"/>
      <c r="EAV348" s="25"/>
      <c r="EAW348" s="24"/>
      <c r="EAX348" s="25"/>
      <c r="EAY348" s="24"/>
      <c r="EAZ348" s="25"/>
      <c r="EBA348" s="24"/>
      <c r="EBB348" s="25"/>
      <c r="EBC348" s="24"/>
      <c r="EBD348" s="25"/>
      <c r="EBE348" s="24"/>
      <c r="EBF348" s="25"/>
      <c r="EBG348" s="24"/>
      <c r="EBH348" s="25"/>
      <c r="EBI348" s="24"/>
      <c r="EBJ348" s="25"/>
      <c r="EBK348" s="24"/>
      <c r="EBL348" s="25"/>
      <c r="EBM348" s="24"/>
      <c r="EBN348" s="25"/>
      <c r="EBO348" s="24"/>
      <c r="EBP348" s="25"/>
      <c r="EBQ348" s="24"/>
      <c r="EBR348" s="25"/>
      <c r="EBS348" s="24"/>
      <c r="EBT348" s="25"/>
      <c r="EBU348" s="24"/>
      <c r="EBV348" s="25"/>
      <c r="EBW348" s="24"/>
      <c r="EBX348" s="25"/>
      <c r="EBY348" s="24"/>
      <c r="EBZ348" s="25"/>
      <c r="ECA348" s="24"/>
      <c r="ECB348" s="25"/>
      <c r="ECC348" s="24"/>
      <c r="ECD348" s="25"/>
      <c r="ECE348" s="24"/>
      <c r="ECF348" s="25"/>
      <c r="ECG348" s="24"/>
      <c r="ECH348" s="25"/>
      <c r="ECI348" s="24"/>
      <c r="ECJ348" s="25"/>
      <c r="ECK348" s="24"/>
      <c r="ECL348" s="25"/>
      <c r="ECM348" s="24"/>
      <c r="ECN348" s="25"/>
      <c r="ECO348" s="24"/>
      <c r="ECP348" s="25"/>
      <c r="ECQ348" s="24"/>
      <c r="ECR348" s="25"/>
      <c r="ECS348" s="24"/>
      <c r="ECT348" s="25"/>
      <c r="ECU348" s="24"/>
      <c r="ECV348" s="25"/>
      <c r="ECW348" s="24"/>
      <c r="ECX348" s="25"/>
      <c r="ECY348" s="24"/>
      <c r="ECZ348" s="25"/>
      <c r="EDA348" s="24"/>
      <c r="EDB348" s="25"/>
      <c r="EDC348" s="24"/>
      <c r="EDD348" s="25"/>
      <c r="EDE348" s="24"/>
      <c r="EDF348" s="25"/>
      <c r="EDG348" s="24"/>
      <c r="EDH348" s="25"/>
      <c r="EDI348" s="24"/>
      <c r="EDJ348" s="25"/>
      <c r="EDK348" s="24"/>
      <c r="EDL348" s="25"/>
      <c r="EDM348" s="24"/>
      <c r="EDN348" s="25"/>
      <c r="EDO348" s="24"/>
      <c r="EDP348" s="25"/>
      <c r="EDQ348" s="24"/>
      <c r="EDR348" s="25"/>
      <c r="EDS348" s="24"/>
      <c r="EDT348" s="25"/>
      <c r="EDU348" s="24"/>
      <c r="EDV348" s="25"/>
      <c r="EDW348" s="24"/>
      <c r="EDX348" s="25"/>
      <c r="EDY348" s="24"/>
      <c r="EDZ348" s="25"/>
      <c r="EEA348" s="24"/>
      <c r="EEB348" s="25"/>
      <c r="EEC348" s="24"/>
      <c r="EED348" s="25"/>
      <c r="EEE348" s="24"/>
      <c r="EEF348" s="25"/>
      <c r="EEG348" s="24"/>
      <c r="EEH348" s="25"/>
      <c r="EEI348" s="24"/>
      <c r="EEJ348" s="25"/>
      <c r="EEK348" s="24"/>
      <c r="EEL348" s="25"/>
      <c r="EEM348" s="24"/>
      <c r="EEN348" s="25"/>
      <c r="EEO348" s="24"/>
      <c r="EEP348" s="25"/>
      <c r="EEQ348" s="24"/>
      <c r="EER348" s="25"/>
      <c r="EES348" s="24"/>
      <c r="EET348" s="25"/>
      <c r="EEU348" s="24"/>
      <c r="EEV348" s="25"/>
      <c r="EEW348" s="24"/>
      <c r="EEX348" s="25"/>
      <c r="EEY348" s="24"/>
      <c r="EEZ348" s="25"/>
      <c r="EFA348" s="24"/>
      <c r="EFB348" s="25"/>
      <c r="EFC348" s="24"/>
      <c r="EFD348" s="25"/>
      <c r="EFE348" s="24"/>
      <c r="EFF348" s="25"/>
      <c r="EFG348" s="24"/>
      <c r="EFH348" s="25"/>
      <c r="EFI348" s="24"/>
      <c r="EFJ348" s="25"/>
      <c r="EFK348" s="24"/>
      <c r="EFL348" s="25"/>
      <c r="EFM348" s="24"/>
      <c r="EFN348" s="25"/>
      <c r="EFO348" s="24"/>
      <c r="EFP348" s="25"/>
      <c r="EFQ348" s="24"/>
      <c r="EFR348" s="25"/>
      <c r="EFS348" s="24"/>
      <c r="EFT348" s="25"/>
      <c r="EFU348" s="24"/>
      <c r="EFV348" s="25"/>
      <c r="EFW348" s="24"/>
      <c r="EFX348" s="25"/>
      <c r="EFY348" s="24"/>
      <c r="EFZ348" s="25"/>
      <c r="EGA348" s="24"/>
      <c r="EGB348" s="25"/>
      <c r="EGC348" s="24"/>
      <c r="EGD348" s="25"/>
      <c r="EGE348" s="24"/>
      <c r="EGF348" s="25"/>
      <c r="EGG348" s="24"/>
      <c r="EGH348" s="25"/>
      <c r="EGI348" s="24"/>
      <c r="EGJ348" s="25"/>
      <c r="EGK348" s="24"/>
      <c r="EGL348" s="25"/>
      <c r="EGM348" s="24"/>
      <c r="EGN348" s="25"/>
      <c r="EGO348" s="24"/>
      <c r="EGP348" s="25"/>
      <c r="EGQ348" s="24"/>
      <c r="EGR348" s="25"/>
      <c r="EGS348" s="24"/>
      <c r="EGT348" s="25"/>
      <c r="EGU348" s="24"/>
      <c r="EGV348" s="25"/>
      <c r="EGW348" s="24"/>
      <c r="EGX348" s="25"/>
      <c r="EGY348" s="24"/>
      <c r="EGZ348" s="25"/>
      <c r="EHA348" s="24"/>
      <c r="EHB348" s="25"/>
      <c r="EHC348" s="24"/>
      <c r="EHD348" s="25"/>
      <c r="EHE348" s="24"/>
      <c r="EHF348" s="25"/>
      <c r="EHG348" s="24"/>
      <c r="EHH348" s="25"/>
      <c r="EHI348" s="24"/>
      <c r="EHJ348" s="25"/>
      <c r="EHK348" s="24"/>
      <c r="EHL348" s="25"/>
      <c r="EHM348" s="24"/>
      <c r="EHN348" s="25"/>
      <c r="EHO348" s="24"/>
      <c r="EHP348" s="25"/>
      <c r="EHQ348" s="24"/>
      <c r="EHR348" s="25"/>
      <c r="EHS348" s="24"/>
      <c r="EHT348" s="25"/>
      <c r="EHU348" s="24"/>
      <c r="EHV348" s="25"/>
      <c r="EHW348" s="24"/>
      <c r="EHX348" s="25"/>
      <c r="EHY348" s="24"/>
      <c r="EHZ348" s="25"/>
      <c r="EIA348" s="24"/>
      <c r="EIB348" s="25"/>
      <c r="EIC348" s="24"/>
      <c r="EID348" s="25"/>
      <c r="EIE348" s="24"/>
      <c r="EIF348" s="25"/>
      <c r="EIG348" s="24"/>
      <c r="EIH348" s="25"/>
      <c r="EII348" s="24"/>
      <c r="EIJ348" s="25"/>
      <c r="EIK348" s="24"/>
      <c r="EIL348" s="25"/>
      <c r="EIM348" s="24"/>
      <c r="EIN348" s="25"/>
      <c r="EIO348" s="24"/>
      <c r="EIP348" s="25"/>
      <c r="EIQ348" s="24"/>
      <c r="EIR348" s="25"/>
      <c r="EIS348" s="24"/>
      <c r="EIT348" s="25"/>
      <c r="EIU348" s="24"/>
      <c r="EIV348" s="25"/>
      <c r="EIW348" s="24"/>
      <c r="EIX348" s="25"/>
      <c r="EIY348" s="24"/>
      <c r="EIZ348" s="25"/>
      <c r="EJA348" s="24"/>
      <c r="EJB348" s="25"/>
      <c r="EJC348" s="24"/>
      <c r="EJD348" s="25"/>
      <c r="EJE348" s="24"/>
      <c r="EJF348" s="25"/>
      <c r="EJG348" s="24"/>
      <c r="EJH348" s="25"/>
      <c r="EJI348" s="24"/>
      <c r="EJJ348" s="25"/>
      <c r="EJK348" s="24"/>
      <c r="EJL348" s="25"/>
      <c r="EJM348" s="24"/>
      <c r="EJN348" s="25"/>
      <c r="EJO348" s="24"/>
      <c r="EJP348" s="25"/>
      <c r="EJQ348" s="24"/>
      <c r="EJR348" s="25"/>
      <c r="EJS348" s="24"/>
      <c r="EJT348" s="25"/>
      <c r="EJU348" s="24"/>
      <c r="EJV348" s="25"/>
      <c r="EJW348" s="24"/>
      <c r="EJX348" s="25"/>
      <c r="EJY348" s="24"/>
      <c r="EJZ348" s="25"/>
      <c r="EKA348" s="24"/>
      <c r="EKB348" s="25"/>
      <c r="EKC348" s="24"/>
      <c r="EKD348" s="25"/>
      <c r="EKE348" s="24"/>
      <c r="EKF348" s="25"/>
      <c r="EKG348" s="24"/>
      <c r="EKH348" s="25"/>
      <c r="EKI348" s="24"/>
      <c r="EKJ348" s="25"/>
      <c r="EKK348" s="24"/>
      <c r="EKL348" s="25"/>
      <c r="EKM348" s="24"/>
      <c r="EKN348" s="25"/>
      <c r="EKO348" s="24"/>
      <c r="EKP348" s="25"/>
      <c r="EKQ348" s="24"/>
      <c r="EKR348" s="25"/>
      <c r="EKS348" s="24"/>
      <c r="EKT348" s="25"/>
      <c r="EKU348" s="24"/>
      <c r="EKV348" s="25"/>
      <c r="EKW348" s="24"/>
      <c r="EKX348" s="25"/>
      <c r="EKY348" s="24"/>
      <c r="EKZ348" s="25"/>
      <c r="ELA348" s="24"/>
      <c r="ELB348" s="25"/>
      <c r="ELC348" s="24"/>
      <c r="ELD348" s="25"/>
      <c r="ELE348" s="24"/>
      <c r="ELF348" s="25"/>
      <c r="ELG348" s="24"/>
      <c r="ELH348" s="25"/>
      <c r="ELI348" s="24"/>
      <c r="ELJ348" s="25"/>
      <c r="ELK348" s="24"/>
      <c r="ELL348" s="25"/>
      <c r="ELM348" s="24"/>
      <c r="ELN348" s="25"/>
      <c r="ELO348" s="24"/>
      <c r="ELP348" s="25"/>
      <c r="ELQ348" s="24"/>
      <c r="ELR348" s="25"/>
      <c r="ELS348" s="24"/>
      <c r="ELT348" s="25"/>
      <c r="ELU348" s="24"/>
      <c r="ELV348" s="25"/>
      <c r="ELW348" s="24"/>
      <c r="ELX348" s="25"/>
      <c r="ELY348" s="24"/>
      <c r="ELZ348" s="25"/>
      <c r="EMA348" s="24"/>
      <c r="EMB348" s="25"/>
      <c r="EMC348" s="24"/>
      <c r="EMD348" s="25"/>
      <c r="EME348" s="24"/>
      <c r="EMF348" s="25"/>
      <c r="EMG348" s="24"/>
      <c r="EMH348" s="25"/>
      <c r="EMI348" s="24"/>
      <c r="EMJ348" s="25"/>
      <c r="EMK348" s="24"/>
      <c r="EML348" s="25"/>
      <c r="EMM348" s="24"/>
      <c r="EMN348" s="25"/>
      <c r="EMO348" s="24"/>
      <c r="EMP348" s="25"/>
      <c r="EMQ348" s="24"/>
      <c r="EMR348" s="25"/>
      <c r="EMS348" s="24"/>
      <c r="EMT348" s="25"/>
      <c r="EMU348" s="24"/>
      <c r="EMV348" s="25"/>
      <c r="EMW348" s="24"/>
      <c r="EMX348" s="25"/>
      <c r="EMY348" s="24"/>
      <c r="EMZ348" s="25"/>
      <c r="ENA348" s="24"/>
      <c r="ENB348" s="25"/>
      <c r="ENC348" s="24"/>
      <c r="END348" s="25"/>
      <c r="ENE348" s="24"/>
      <c r="ENF348" s="25"/>
      <c r="ENG348" s="24"/>
      <c r="ENH348" s="25"/>
      <c r="ENI348" s="24"/>
      <c r="ENJ348" s="25"/>
      <c r="ENK348" s="24"/>
      <c r="ENL348" s="25"/>
      <c r="ENM348" s="24"/>
      <c r="ENN348" s="25"/>
      <c r="ENO348" s="24"/>
      <c r="ENP348" s="25"/>
      <c r="ENQ348" s="24"/>
      <c r="ENR348" s="25"/>
      <c r="ENS348" s="24"/>
      <c r="ENT348" s="25"/>
      <c r="ENU348" s="24"/>
      <c r="ENV348" s="25"/>
      <c r="ENW348" s="24"/>
      <c r="ENX348" s="25"/>
      <c r="ENY348" s="24"/>
      <c r="ENZ348" s="25"/>
      <c r="EOA348" s="24"/>
      <c r="EOB348" s="25"/>
      <c r="EOC348" s="24"/>
      <c r="EOD348" s="25"/>
      <c r="EOE348" s="24"/>
      <c r="EOF348" s="25"/>
      <c r="EOG348" s="24"/>
      <c r="EOH348" s="25"/>
      <c r="EOI348" s="24"/>
      <c r="EOJ348" s="25"/>
      <c r="EOK348" s="24"/>
      <c r="EOL348" s="25"/>
      <c r="EOM348" s="24"/>
      <c r="EON348" s="25"/>
      <c r="EOO348" s="24"/>
      <c r="EOP348" s="25"/>
      <c r="EOQ348" s="24"/>
      <c r="EOR348" s="25"/>
      <c r="EOS348" s="24"/>
      <c r="EOT348" s="25"/>
      <c r="EOU348" s="24"/>
      <c r="EOV348" s="25"/>
      <c r="EOW348" s="24"/>
      <c r="EOX348" s="25"/>
      <c r="EOY348" s="24"/>
      <c r="EOZ348" s="25"/>
      <c r="EPA348" s="24"/>
      <c r="EPB348" s="25"/>
      <c r="EPC348" s="24"/>
      <c r="EPD348" s="25"/>
      <c r="EPE348" s="24"/>
      <c r="EPF348" s="25"/>
      <c r="EPG348" s="24"/>
      <c r="EPH348" s="25"/>
      <c r="EPI348" s="24"/>
      <c r="EPJ348" s="25"/>
      <c r="EPK348" s="24"/>
      <c r="EPL348" s="25"/>
      <c r="EPM348" s="24"/>
      <c r="EPN348" s="25"/>
      <c r="EPO348" s="24"/>
      <c r="EPP348" s="25"/>
      <c r="EPQ348" s="24"/>
      <c r="EPR348" s="25"/>
      <c r="EPS348" s="24"/>
      <c r="EPT348" s="25"/>
      <c r="EPU348" s="24"/>
      <c r="EPV348" s="25"/>
      <c r="EPW348" s="24"/>
      <c r="EPX348" s="25"/>
      <c r="EPY348" s="24"/>
      <c r="EPZ348" s="25"/>
      <c r="EQA348" s="24"/>
      <c r="EQB348" s="25"/>
      <c r="EQC348" s="24"/>
      <c r="EQD348" s="25"/>
      <c r="EQE348" s="24"/>
      <c r="EQF348" s="25"/>
      <c r="EQG348" s="24"/>
      <c r="EQH348" s="25"/>
      <c r="EQI348" s="24"/>
      <c r="EQJ348" s="25"/>
      <c r="EQK348" s="24"/>
      <c r="EQL348" s="25"/>
      <c r="EQM348" s="24"/>
      <c r="EQN348" s="25"/>
      <c r="EQO348" s="24"/>
      <c r="EQP348" s="25"/>
      <c r="EQQ348" s="24"/>
      <c r="EQR348" s="25"/>
      <c r="EQS348" s="24"/>
      <c r="EQT348" s="25"/>
      <c r="EQU348" s="24"/>
      <c r="EQV348" s="25"/>
      <c r="EQW348" s="24"/>
      <c r="EQX348" s="25"/>
      <c r="EQY348" s="24"/>
      <c r="EQZ348" s="25"/>
      <c r="ERA348" s="24"/>
      <c r="ERB348" s="25"/>
      <c r="ERC348" s="24"/>
      <c r="ERD348" s="25"/>
      <c r="ERE348" s="24"/>
      <c r="ERF348" s="25"/>
      <c r="ERG348" s="24"/>
      <c r="ERH348" s="25"/>
      <c r="ERI348" s="24"/>
      <c r="ERJ348" s="25"/>
      <c r="ERK348" s="24"/>
      <c r="ERL348" s="25"/>
      <c r="ERM348" s="24"/>
      <c r="ERN348" s="25"/>
      <c r="ERO348" s="24"/>
      <c r="ERP348" s="25"/>
      <c r="ERQ348" s="24"/>
      <c r="ERR348" s="25"/>
      <c r="ERS348" s="24"/>
      <c r="ERT348" s="25"/>
      <c r="ERU348" s="24"/>
      <c r="ERV348" s="25"/>
      <c r="ERW348" s="24"/>
      <c r="ERX348" s="25"/>
      <c r="ERY348" s="24"/>
      <c r="ERZ348" s="25"/>
      <c r="ESA348" s="24"/>
      <c r="ESB348" s="25"/>
      <c r="ESC348" s="24"/>
      <c r="ESD348" s="25"/>
      <c r="ESE348" s="24"/>
      <c r="ESF348" s="25"/>
      <c r="ESG348" s="24"/>
      <c r="ESH348" s="25"/>
      <c r="ESI348" s="24"/>
      <c r="ESJ348" s="25"/>
      <c r="ESK348" s="24"/>
      <c r="ESL348" s="25"/>
      <c r="ESM348" s="24"/>
      <c r="ESN348" s="25"/>
      <c r="ESO348" s="24"/>
      <c r="ESP348" s="25"/>
      <c r="ESQ348" s="24"/>
      <c r="ESR348" s="25"/>
      <c r="ESS348" s="24"/>
      <c r="EST348" s="25"/>
      <c r="ESU348" s="24"/>
      <c r="ESV348" s="25"/>
      <c r="ESW348" s="24"/>
      <c r="ESX348" s="25"/>
      <c r="ESY348" s="24"/>
      <c r="ESZ348" s="25"/>
      <c r="ETA348" s="24"/>
      <c r="ETB348" s="25"/>
      <c r="ETC348" s="24"/>
      <c r="ETD348" s="25"/>
      <c r="ETE348" s="24"/>
      <c r="ETF348" s="25"/>
      <c r="ETG348" s="24"/>
      <c r="ETH348" s="25"/>
      <c r="ETI348" s="24"/>
      <c r="ETJ348" s="25"/>
      <c r="ETK348" s="24"/>
      <c r="ETL348" s="25"/>
      <c r="ETM348" s="24"/>
      <c r="ETN348" s="25"/>
      <c r="ETO348" s="24"/>
      <c r="ETP348" s="25"/>
      <c r="ETQ348" s="24"/>
      <c r="ETR348" s="25"/>
      <c r="ETS348" s="24"/>
      <c r="ETT348" s="25"/>
      <c r="ETU348" s="24"/>
      <c r="ETV348" s="25"/>
      <c r="ETW348" s="24"/>
      <c r="ETX348" s="25"/>
      <c r="ETY348" s="24"/>
      <c r="ETZ348" s="25"/>
      <c r="EUA348" s="24"/>
      <c r="EUB348" s="25"/>
      <c r="EUC348" s="24"/>
      <c r="EUD348" s="25"/>
      <c r="EUE348" s="24"/>
      <c r="EUF348" s="25"/>
      <c r="EUG348" s="24"/>
      <c r="EUH348" s="25"/>
      <c r="EUI348" s="24"/>
      <c r="EUJ348" s="25"/>
      <c r="EUK348" s="24"/>
      <c r="EUL348" s="25"/>
      <c r="EUM348" s="24"/>
      <c r="EUN348" s="25"/>
      <c r="EUO348" s="24"/>
      <c r="EUP348" s="25"/>
      <c r="EUQ348" s="24"/>
      <c r="EUR348" s="25"/>
      <c r="EUS348" s="24"/>
      <c r="EUT348" s="25"/>
      <c r="EUU348" s="24"/>
      <c r="EUV348" s="25"/>
      <c r="EUW348" s="24"/>
      <c r="EUX348" s="25"/>
      <c r="EUY348" s="24"/>
      <c r="EUZ348" s="25"/>
      <c r="EVA348" s="24"/>
      <c r="EVB348" s="25"/>
      <c r="EVC348" s="24"/>
      <c r="EVD348" s="25"/>
      <c r="EVE348" s="24"/>
      <c r="EVF348" s="25"/>
      <c r="EVG348" s="24"/>
      <c r="EVH348" s="25"/>
      <c r="EVI348" s="24"/>
      <c r="EVJ348" s="25"/>
      <c r="EVK348" s="24"/>
      <c r="EVL348" s="25"/>
      <c r="EVM348" s="24"/>
      <c r="EVN348" s="25"/>
      <c r="EVO348" s="24"/>
      <c r="EVP348" s="25"/>
      <c r="EVQ348" s="24"/>
      <c r="EVR348" s="25"/>
      <c r="EVS348" s="24"/>
      <c r="EVT348" s="25"/>
      <c r="EVU348" s="24"/>
      <c r="EVV348" s="25"/>
      <c r="EVW348" s="24"/>
      <c r="EVX348" s="25"/>
      <c r="EVY348" s="24"/>
      <c r="EVZ348" s="25"/>
      <c r="EWA348" s="24"/>
      <c r="EWB348" s="25"/>
      <c r="EWC348" s="24"/>
      <c r="EWD348" s="25"/>
      <c r="EWE348" s="24"/>
      <c r="EWF348" s="25"/>
      <c r="EWG348" s="24"/>
      <c r="EWH348" s="25"/>
      <c r="EWI348" s="24"/>
      <c r="EWJ348" s="25"/>
      <c r="EWK348" s="24"/>
      <c r="EWL348" s="25"/>
      <c r="EWM348" s="24"/>
      <c r="EWN348" s="25"/>
      <c r="EWO348" s="24"/>
      <c r="EWP348" s="25"/>
      <c r="EWQ348" s="24"/>
      <c r="EWR348" s="25"/>
      <c r="EWS348" s="24"/>
      <c r="EWT348" s="25"/>
      <c r="EWU348" s="24"/>
      <c r="EWV348" s="25"/>
      <c r="EWW348" s="24"/>
      <c r="EWX348" s="25"/>
      <c r="EWY348" s="24"/>
      <c r="EWZ348" s="25"/>
      <c r="EXA348" s="24"/>
      <c r="EXB348" s="25"/>
      <c r="EXC348" s="24"/>
      <c r="EXD348" s="25"/>
      <c r="EXE348" s="24"/>
      <c r="EXF348" s="25"/>
      <c r="EXG348" s="24"/>
      <c r="EXH348" s="25"/>
      <c r="EXI348" s="24"/>
      <c r="EXJ348" s="25"/>
      <c r="EXK348" s="24"/>
      <c r="EXL348" s="25"/>
      <c r="EXM348" s="24"/>
      <c r="EXN348" s="25"/>
      <c r="EXO348" s="24"/>
      <c r="EXP348" s="25"/>
      <c r="EXQ348" s="24"/>
      <c r="EXR348" s="25"/>
      <c r="EXS348" s="24"/>
      <c r="EXT348" s="25"/>
      <c r="EXU348" s="24"/>
      <c r="EXV348" s="25"/>
      <c r="EXW348" s="24"/>
      <c r="EXX348" s="25"/>
      <c r="EXY348" s="24"/>
      <c r="EXZ348" s="25"/>
      <c r="EYA348" s="24"/>
      <c r="EYB348" s="25"/>
      <c r="EYC348" s="24"/>
      <c r="EYD348" s="25"/>
      <c r="EYE348" s="24"/>
      <c r="EYF348" s="25"/>
      <c r="EYG348" s="24"/>
      <c r="EYH348" s="25"/>
      <c r="EYI348" s="24"/>
      <c r="EYJ348" s="25"/>
      <c r="EYK348" s="24"/>
      <c r="EYL348" s="25"/>
      <c r="EYM348" s="24"/>
      <c r="EYN348" s="25"/>
      <c r="EYO348" s="24"/>
      <c r="EYP348" s="25"/>
      <c r="EYQ348" s="24"/>
      <c r="EYR348" s="25"/>
      <c r="EYS348" s="24"/>
      <c r="EYT348" s="25"/>
      <c r="EYU348" s="24"/>
      <c r="EYV348" s="25"/>
      <c r="EYW348" s="24"/>
      <c r="EYX348" s="25"/>
      <c r="EYY348" s="24"/>
      <c r="EYZ348" s="25"/>
      <c r="EZA348" s="24"/>
      <c r="EZB348" s="25"/>
      <c r="EZC348" s="24"/>
      <c r="EZD348" s="25"/>
      <c r="EZE348" s="24"/>
      <c r="EZF348" s="25"/>
      <c r="EZG348" s="24"/>
      <c r="EZH348" s="25"/>
      <c r="EZI348" s="24"/>
      <c r="EZJ348" s="25"/>
      <c r="EZK348" s="24"/>
      <c r="EZL348" s="25"/>
      <c r="EZM348" s="24"/>
      <c r="EZN348" s="25"/>
      <c r="EZO348" s="24"/>
      <c r="EZP348" s="25"/>
      <c r="EZQ348" s="24"/>
      <c r="EZR348" s="25"/>
      <c r="EZS348" s="24"/>
      <c r="EZT348" s="25"/>
      <c r="EZU348" s="24"/>
      <c r="EZV348" s="25"/>
      <c r="EZW348" s="24"/>
      <c r="EZX348" s="25"/>
      <c r="EZY348" s="24"/>
      <c r="EZZ348" s="25"/>
      <c r="FAA348" s="24"/>
      <c r="FAB348" s="25"/>
      <c r="FAC348" s="24"/>
      <c r="FAD348" s="25"/>
      <c r="FAE348" s="24"/>
      <c r="FAF348" s="25"/>
      <c r="FAG348" s="24"/>
      <c r="FAH348" s="25"/>
      <c r="FAI348" s="24"/>
      <c r="FAJ348" s="25"/>
      <c r="FAK348" s="24"/>
      <c r="FAL348" s="25"/>
      <c r="FAM348" s="24"/>
      <c r="FAN348" s="25"/>
      <c r="FAO348" s="24"/>
      <c r="FAP348" s="25"/>
      <c r="FAQ348" s="24"/>
      <c r="FAR348" s="25"/>
      <c r="FAS348" s="24"/>
      <c r="FAT348" s="25"/>
      <c r="FAU348" s="24"/>
      <c r="FAV348" s="25"/>
      <c r="FAW348" s="24"/>
      <c r="FAX348" s="25"/>
      <c r="FAY348" s="24"/>
      <c r="FAZ348" s="25"/>
      <c r="FBA348" s="24"/>
      <c r="FBB348" s="25"/>
      <c r="FBC348" s="24"/>
      <c r="FBD348" s="25"/>
      <c r="FBE348" s="24"/>
      <c r="FBF348" s="25"/>
      <c r="FBG348" s="24"/>
      <c r="FBH348" s="25"/>
      <c r="FBI348" s="24"/>
      <c r="FBJ348" s="25"/>
      <c r="FBK348" s="24"/>
      <c r="FBL348" s="25"/>
      <c r="FBM348" s="24"/>
      <c r="FBN348" s="25"/>
      <c r="FBO348" s="24"/>
      <c r="FBP348" s="25"/>
      <c r="FBQ348" s="24"/>
      <c r="FBR348" s="25"/>
      <c r="FBS348" s="24"/>
      <c r="FBT348" s="25"/>
      <c r="FBU348" s="24"/>
      <c r="FBV348" s="25"/>
      <c r="FBW348" s="24"/>
      <c r="FBX348" s="25"/>
      <c r="FBY348" s="24"/>
      <c r="FBZ348" s="25"/>
      <c r="FCA348" s="24"/>
      <c r="FCB348" s="25"/>
      <c r="FCC348" s="24"/>
      <c r="FCD348" s="25"/>
      <c r="FCE348" s="24"/>
      <c r="FCF348" s="25"/>
      <c r="FCG348" s="24"/>
      <c r="FCH348" s="25"/>
      <c r="FCI348" s="24"/>
      <c r="FCJ348" s="25"/>
      <c r="FCK348" s="24"/>
      <c r="FCL348" s="25"/>
      <c r="FCM348" s="24"/>
      <c r="FCN348" s="25"/>
      <c r="FCO348" s="24"/>
      <c r="FCP348" s="25"/>
      <c r="FCQ348" s="24"/>
      <c r="FCR348" s="25"/>
      <c r="FCS348" s="24"/>
      <c r="FCT348" s="25"/>
      <c r="FCU348" s="24"/>
      <c r="FCV348" s="25"/>
      <c r="FCW348" s="24"/>
      <c r="FCX348" s="25"/>
      <c r="FCY348" s="24"/>
      <c r="FCZ348" s="25"/>
      <c r="FDA348" s="24"/>
      <c r="FDB348" s="25"/>
      <c r="FDC348" s="24"/>
      <c r="FDD348" s="25"/>
      <c r="FDE348" s="24"/>
      <c r="FDF348" s="25"/>
      <c r="FDG348" s="24"/>
      <c r="FDH348" s="25"/>
      <c r="FDI348" s="24"/>
      <c r="FDJ348" s="25"/>
      <c r="FDK348" s="24"/>
      <c r="FDL348" s="25"/>
      <c r="FDM348" s="24"/>
      <c r="FDN348" s="25"/>
      <c r="FDO348" s="24"/>
      <c r="FDP348" s="25"/>
      <c r="FDQ348" s="24"/>
      <c r="FDR348" s="25"/>
      <c r="FDS348" s="24"/>
      <c r="FDT348" s="25"/>
      <c r="FDU348" s="24"/>
      <c r="FDV348" s="25"/>
      <c r="FDW348" s="24"/>
      <c r="FDX348" s="25"/>
      <c r="FDY348" s="24"/>
      <c r="FDZ348" s="25"/>
      <c r="FEA348" s="24"/>
      <c r="FEB348" s="25"/>
      <c r="FEC348" s="24"/>
      <c r="FED348" s="25"/>
      <c r="FEE348" s="24"/>
      <c r="FEF348" s="25"/>
      <c r="FEG348" s="24"/>
      <c r="FEH348" s="25"/>
      <c r="FEI348" s="24"/>
      <c r="FEJ348" s="25"/>
      <c r="FEK348" s="24"/>
      <c r="FEL348" s="25"/>
      <c r="FEM348" s="24"/>
      <c r="FEN348" s="25"/>
      <c r="FEO348" s="24"/>
      <c r="FEP348" s="25"/>
      <c r="FEQ348" s="24"/>
      <c r="FER348" s="25"/>
      <c r="FES348" s="24"/>
      <c r="FET348" s="25"/>
      <c r="FEU348" s="24"/>
      <c r="FEV348" s="25"/>
      <c r="FEW348" s="24"/>
      <c r="FEX348" s="25"/>
      <c r="FEY348" s="24"/>
      <c r="FEZ348" s="25"/>
      <c r="FFA348" s="24"/>
      <c r="FFB348" s="25"/>
      <c r="FFC348" s="24"/>
      <c r="FFD348" s="25"/>
      <c r="FFE348" s="24"/>
      <c r="FFF348" s="25"/>
      <c r="FFG348" s="24"/>
      <c r="FFH348" s="25"/>
      <c r="FFI348" s="24"/>
      <c r="FFJ348" s="25"/>
      <c r="FFK348" s="24"/>
      <c r="FFL348" s="25"/>
      <c r="FFM348" s="24"/>
      <c r="FFN348" s="25"/>
      <c r="FFO348" s="24"/>
      <c r="FFP348" s="25"/>
      <c r="FFQ348" s="24"/>
      <c r="FFR348" s="25"/>
      <c r="FFS348" s="24"/>
      <c r="FFT348" s="25"/>
      <c r="FFU348" s="24"/>
      <c r="FFV348" s="25"/>
      <c r="FFW348" s="24"/>
      <c r="FFX348" s="25"/>
      <c r="FFY348" s="24"/>
      <c r="FFZ348" s="25"/>
      <c r="FGA348" s="24"/>
      <c r="FGB348" s="25"/>
      <c r="FGC348" s="24"/>
      <c r="FGD348" s="25"/>
      <c r="FGE348" s="24"/>
      <c r="FGF348" s="25"/>
      <c r="FGG348" s="24"/>
      <c r="FGH348" s="25"/>
      <c r="FGI348" s="24"/>
      <c r="FGJ348" s="25"/>
      <c r="FGK348" s="24"/>
      <c r="FGL348" s="25"/>
      <c r="FGM348" s="24"/>
      <c r="FGN348" s="25"/>
      <c r="FGO348" s="24"/>
      <c r="FGP348" s="25"/>
      <c r="FGQ348" s="24"/>
      <c r="FGR348" s="25"/>
      <c r="FGS348" s="24"/>
      <c r="FGT348" s="25"/>
      <c r="FGU348" s="24"/>
      <c r="FGV348" s="25"/>
      <c r="FGW348" s="24"/>
      <c r="FGX348" s="25"/>
      <c r="FGY348" s="24"/>
      <c r="FGZ348" s="25"/>
      <c r="FHA348" s="24"/>
      <c r="FHB348" s="25"/>
      <c r="FHC348" s="24"/>
      <c r="FHD348" s="25"/>
      <c r="FHE348" s="24"/>
      <c r="FHF348" s="25"/>
      <c r="FHG348" s="24"/>
      <c r="FHH348" s="25"/>
      <c r="FHI348" s="24"/>
      <c r="FHJ348" s="25"/>
      <c r="FHK348" s="24"/>
      <c r="FHL348" s="25"/>
      <c r="FHM348" s="24"/>
      <c r="FHN348" s="25"/>
      <c r="FHO348" s="24"/>
      <c r="FHP348" s="25"/>
      <c r="FHQ348" s="24"/>
      <c r="FHR348" s="25"/>
      <c r="FHS348" s="24"/>
      <c r="FHT348" s="25"/>
      <c r="FHU348" s="24"/>
      <c r="FHV348" s="25"/>
      <c r="FHW348" s="24"/>
      <c r="FHX348" s="25"/>
      <c r="FHY348" s="24"/>
      <c r="FHZ348" s="25"/>
      <c r="FIA348" s="24"/>
      <c r="FIB348" s="25"/>
      <c r="FIC348" s="24"/>
      <c r="FID348" s="25"/>
      <c r="FIE348" s="24"/>
      <c r="FIF348" s="25"/>
      <c r="FIG348" s="24"/>
      <c r="FIH348" s="25"/>
      <c r="FII348" s="24"/>
      <c r="FIJ348" s="25"/>
      <c r="FIK348" s="24"/>
      <c r="FIL348" s="25"/>
      <c r="FIM348" s="24"/>
      <c r="FIN348" s="25"/>
      <c r="FIO348" s="24"/>
      <c r="FIP348" s="25"/>
      <c r="FIQ348" s="24"/>
      <c r="FIR348" s="25"/>
      <c r="FIS348" s="24"/>
      <c r="FIT348" s="25"/>
      <c r="FIU348" s="24"/>
      <c r="FIV348" s="25"/>
      <c r="FIW348" s="24"/>
      <c r="FIX348" s="25"/>
      <c r="FIY348" s="24"/>
      <c r="FIZ348" s="25"/>
      <c r="FJA348" s="24"/>
      <c r="FJB348" s="25"/>
      <c r="FJC348" s="24"/>
      <c r="FJD348" s="25"/>
      <c r="FJE348" s="24"/>
      <c r="FJF348" s="25"/>
      <c r="FJG348" s="24"/>
      <c r="FJH348" s="25"/>
      <c r="FJI348" s="24"/>
      <c r="FJJ348" s="25"/>
      <c r="FJK348" s="24"/>
      <c r="FJL348" s="25"/>
      <c r="FJM348" s="24"/>
      <c r="FJN348" s="25"/>
      <c r="FJO348" s="24"/>
      <c r="FJP348" s="25"/>
      <c r="FJQ348" s="24"/>
      <c r="FJR348" s="25"/>
      <c r="FJS348" s="24"/>
      <c r="FJT348" s="25"/>
      <c r="FJU348" s="24"/>
      <c r="FJV348" s="25"/>
      <c r="FJW348" s="24"/>
      <c r="FJX348" s="25"/>
      <c r="FJY348" s="24"/>
      <c r="FJZ348" s="25"/>
      <c r="FKA348" s="24"/>
      <c r="FKB348" s="25"/>
      <c r="FKC348" s="24"/>
      <c r="FKD348" s="25"/>
      <c r="FKE348" s="24"/>
      <c r="FKF348" s="25"/>
      <c r="FKG348" s="24"/>
      <c r="FKH348" s="25"/>
      <c r="FKI348" s="24"/>
      <c r="FKJ348" s="25"/>
      <c r="FKK348" s="24"/>
      <c r="FKL348" s="25"/>
      <c r="FKM348" s="24"/>
      <c r="FKN348" s="25"/>
      <c r="FKO348" s="24"/>
      <c r="FKP348" s="25"/>
      <c r="FKQ348" s="24"/>
      <c r="FKR348" s="25"/>
      <c r="FKS348" s="24"/>
      <c r="FKT348" s="25"/>
      <c r="FKU348" s="24"/>
      <c r="FKV348" s="25"/>
      <c r="FKW348" s="24"/>
      <c r="FKX348" s="25"/>
      <c r="FKY348" s="24"/>
      <c r="FKZ348" s="25"/>
      <c r="FLA348" s="24"/>
      <c r="FLB348" s="25"/>
      <c r="FLC348" s="24"/>
      <c r="FLD348" s="25"/>
      <c r="FLE348" s="24"/>
      <c r="FLF348" s="25"/>
      <c r="FLG348" s="24"/>
      <c r="FLH348" s="25"/>
      <c r="FLI348" s="24"/>
      <c r="FLJ348" s="25"/>
      <c r="FLK348" s="24"/>
      <c r="FLL348" s="25"/>
      <c r="FLM348" s="24"/>
      <c r="FLN348" s="25"/>
      <c r="FLO348" s="24"/>
      <c r="FLP348" s="25"/>
      <c r="FLQ348" s="24"/>
      <c r="FLR348" s="25"/>
      <c r="FLS348" s="24"/>
      <c r="FLT348" s="25"/>
      <c r="FLU348" s="24"/>
      <c r="FLV348" s="25"/>
      <c r="FLW348" s="24"/>
      <c r="FLX348" s="25"/>
      <c r="FLY348" s="24"/>
      <c r="FLZ348" s="25"/>
      <c r="FMA348" s="24"/>
      <c r="FMB348" s="25"/>
      <c r="FMC348" s="24"/>
      <c r="FMD348" s="25"/>
      <c r="FME348" s="24"/>
      <c r="FMF348" s="25"/>
      <c r="FMG348" s="24"/>
      <c r="FMH348" s="25"/>
      <c r="FMI348" s="24"/>
      <c r="FMJ348" s="25"/>
      <c r="FMK348" s="24"/>
      <c r="FML348" s="25"/>
      <c r="FMM348" s="24"/>
      <c r="FMN348" s="25"/>
      <c r="FMO348" s="24"/>
      <c r="FMP348" s="25"/>
      <c r="FMQ348" s="24"/>
      <c r="FMR348" s="25"/>
      <c r="FMS348" s="24"/>
      <c r="FMT348" s="25"/>
      <c r="FMU348" s="24"/>
      <c r="FMV348" s="25"/>
      <c r="FMW348" s="24"/>
      <c r="FMX348" s="25"/>
      <c r="FMY348" s="24"/>
      <c r="FMZ348" s="25"/>
      <c r="FNA348" s="24"/>
      <c r="FNB348" s="25"/>
      <c r="FNC348" s="24"/>
      <c r="FND348" s="25"/>
      <c r="FNE348" s="24"/>
      <c r="FNF348" s="25"/>
      <c r="FNG348" s="24"/>
      <c r="FNH348" s="25"/>
      <c r="FNI348" s="24"/>
      <c r="FNJ348" s="25"/>
      <c r="FNK348" s="24"/>
      <c r="FNL348" s="25"/>
      <c r="FNM348" s="24"/>
      <c r="FNN348" s="25"/>
      <c r="FNO348" s="24"/>
      <c r="FNP348" s="25"/>
      <c r="FNQ348" s="24"/>
      <c r="FNR348" s="25"/>
      <c r="FNS348" s="24"/>
      <c r="FNT348" s="25"/>
      <c r="FNU348" s="24"/>
      <c r="FNV348" s="25"/>
      <c r="FNW348" s="24"/>
      <c r="FNX348" s="25"/>
      <c r="FNY348" s="24"/>
      <c r="FNZ348" s="25"/>
      <c r="FOA348" s="24"/>
      <c r="FOB348" s="25"/>
      <c r="FOC348" s="24"/>
      <c r="FOD348" s="25"/>
      <c r="FOE348" s="24"/>
      <c r="FOF348" s="25"/>
      <c r="FOG348" s="24"/>
      <c r="FOH348" s="25"/>
      <c r="FOI348" s="24"/>
      <c r="FOJ348" s="25"/>
      <c r="FOK348" s="24"/>
      <c r="FOL348" s="25"/>
      <c r="FOM348" s="24"/>
      <c r="FON348" s="25"/>
      <c r="FOO348" s="24"/>
      <c r="FOP348" s="25"/>
      <c r="FOQ348" s="24"/>
      <c r="FOR348" s="25"/>
      <c r="FOS348" s="24"/>
      <c r="FOT348" s="25"/>
      <c r="FOU348" s="24"/>
      <c r="FOV348" s="25"/>
      <c r="FOW348" s="24"/>
      <c r="FOX348" s="25"/>
      <c r="FOY348" s="24"/>
      <c r="FOZ348" s="25"/>
      <c r="FPA348" s="24"/>
      <c r="FPB348" s="25"/>
      <c r="FPC348" s="24"/>
      <c r="FPD348" s="25"/>
      <c r="FPE348" s="24"/>
      <c r="FPF348" s="25"/>
      <c r="FPG348" s="24"/>
      <c r="FPH348" s="25"/>
      <c r="FPI348" s="24"/>
      <c r="FPJ348" s="25"/>
      <c r="FPK348" s="24"/>
      <c r="FPL348" s="25"/>
      <c r="FPM348" s="24"/>
      <c r="FPN348" s="25"/>
      <c r="FPO348" s="24"/>
      <c r="FPP348" s="25"/>
      <c r="FPQ348" s="24"/>
      <c r="FPR348" s="25"/>
      <c r="FPS348" s="24"/>
      <c r="FPT348" s="25"/>
      <c r="FPU348" s="24"/>
      <c r="FPV348" s="25"/>
      <c r="FPW348" s="24"/>
      <c r="FPX348" s="25"/>
      <c r="FPY348" s="24"/>
      <c r="FPZ348" s="25"/>
      <c r="FQA348" s="24"/>
      <c r="FQB348" s="25"/>
      <c r="FQC348" s="24"/>
      <c r="FQD348" s="25"/>
      <c r="FQE348" s="24"/>
      <c r="FQF348" s="25"/>
      <c r="FQG348" s="24"/>
      <c r="FQH348" s="25"/>
      <c r="FQI348" s="24"/>
      <c r="FQJ348" s="25"/>
      <c r="FQK348" s="24"/>
      <c r="FQL348" s="25"/>
      <c r="FQM348" s="24"/>
      <c r="FQN348" s="25"/>
      <c r="FQO348" s="24"/>
      <c r="FQP348" s="25"/>
      <c r="FQQ348" s="24"/>
      <c r="FQR348" s="25"/>
      <c r="FQS348" s="24"/>
      <c r="FQT348" s="25"/>
      <c r="FQU348" s="24"/>
      <c r="FQV348" s="25"/>
      <c r="FQW348" s="24"/>
      <c r="FQX348" s="25"/>
      <c r="FQY348" s="24"/>
      <c r="FQZ348" s="25"/>
      <c r="FRA348" s="24"/>
      <c r="FRB348" s="25"/>
      <c r="FRC348" s="24"/>
      <c r="FRD348" s="25"/>
      <c r="FRE348" s="24"/>
      <c r="FRF348" s="25"/>
      <c r="FRG348" s="24"/>
      <c r="FRH348" s="25"/>
      <c r="FRI348" s="24"/>
      <c r="FRJ348" s="25"/>
      <c r="FRK348" s="24"/>
      <c r="FRL348" s="25"/>
      <c r="FRM348" s="24"/>
      <c r="FRN348" s="25"/>
      <c r="FRO348" s="24"/>
      <c r="FRP348" s="25"/>
      <c r="FRQ348" s="24"/>
      <c r="FRR348" s="25"/>
      <c r="FRS348" s="24"/>
      <c r="FRT348" s="25"/>
      <c r="FRU348" s="24"/>
      <c r="FRV348" s="25"/>
      <c r="FRW348" s="24"/>
      <c r="FRX348" s="25"/>
      <c r="FRY348" s="24"/>
      <c r="FRZ348" s="25"/>
      <c r="FSA348" s="24"/>
      <c r="FSB348" s="25"/>
      <c r="FSC348" s="24"/>
      <c r="FSD348" s="25"/>
      <c r="FSE348" s="24"/>
      <c r="FSF348" s="25"/>
      <c r="FSG348" s="24"/>
      <c r="FSH348" s="25"/>
      <c r="FSI348" s="24"/>
      <c r="FSJ348" s="25"/>
      <c r="FSK348" s="24"/>
      <c r="FSL348" s="25"/>
      <c r="FSM348" s="24"/>
      <c r="FSN348" s="25"/>
      <c r="FSO348" s="24"/>
      <c r="FSP348" s="25"/>
      <c r="FSQ348" s="24"/>
      <c r="FSR348" s="25"/>
      <c r="FSS348" s="24"/>
      <c r="FST348" s="25"/>
      <c r="FSU348" s="24"/>
      <c r="FSV348" s="25"/>
      <c r="FSW348" s="24"/>
      <c r="FSX348" s="25"/>
      <c r="FSY348" s="24"/>
      <c r="FSZ348" s="25"/>
      <c r="FTA348" s="24"/>
      <c r="FTB348" s="25"/>
      <c r="FTC348" s="24"/>
      <c r="FTD348" s="25"/>
      <c r="FTE348" s="24"/>
      <c r="FTF348" s="25"/>
      <c r="FTG348" s="24"/>
      <c r="FTH348" s="25"/>
      <c r="FTI348" s="24"/>
      <c r="FTJ348" s="25"/>
      <c r="FTK348" s="24"/>
      <c r="FTL348" s="25"/>
      <c r="FTM348" s="24"/>
      <c r="FTN348" s="25"/>
      <c r="FTO348" s="24"/>
      <c r="FTP348" s="25"/>
      <c r="FTQ348" s="24"/>
      <c r="FTR348" s="25"/>
      <c r="FTS348" s="24"/>
      <c r="FTT348" s="25"/>
      <c r="FTU348" s="24"/>
      <c r="FTV348" s="25"/>
      <c r="FTW348" s="24"/>
      <c r="FTX348" s="25"/>
      <c r="FTY348" s="24"/>
      <c r="FTZ348" s="25"/>
      <c r="FUA348" s="24"/>
      <c r="FUB348" s="25"/>
      <c r="FUC348" s="24"/>
      <c r="FUD348" s="25"/>
      <c r="FUE348" s="24"/>
      <c r="FUF348" s="25"/>
      <c r="FUG348" s="24"/>
      <c r="FUH348" s="25"/>
      <c r="FUI348" s="24"/>
      <c r="FUJ348" s="25"/>
      <c r="FUK348" s="24"/>
      <c r="FUL348" s="25"/>
      <c r="FUM348" s="24"/>
      <c r="FUN348" s="25"/>
      <c r="FUO348" s="24"/>
      <c r="FUP348" s="25"/>
      <c r="FUQ348" s="24"/>
      <c r="FUR348" s="25"/>
      <c r="FUS348" s="24"/>
      <c r="FUT348" s="25"/>
      <c r="FUU348" s="24"/>
      <c r="FUV348" s="25"/>
      <c r="FUW348" s="24"/>
      <c r="FUX348" s="25"/>
      <c r="FUY348" s="24"/>
      <c r="FUZ348" s="25"/>
      <c r="FVA348" s="24"/>
      <c r="FVB348" s="25"/>
      <c r="FVC348" s="24"/>
      <c r="FVD348" s="25"/>
      <c r="FVE348" s="24"/>
      <c r="FVF348" s="25"/>
      <c r="FVG348" s="24"/>
      <c r="FVH348" s="25"/>
      <c r="FVI348" s="24"/>
      <c r="FVJ348" s="25"/>
      <c r="FVK348" s="24"/>
      <c r="FVL348" s="25"/>
      <c r="FVM348" s="24"/>
      <c r="FVN348" s="25"/>
      <c r="FVO348" s="24"/>
      <c r="FVP348" s="25"/>
      <c r="FVQ348" s="24"/>
      <c r="FVR348" s="25"/>
      <c r="FVS348" s="24"/>
      <c r="FVT348" s="25"/>
      <c r="FVU348" s="24"/>
      <c r="FVV348" s="25"/>
      <c r="FVW348" s="24"/>
      <c r="FVX348" s="25"/>
      <c r="FVY348" s="24"/>
      <c r="FVZ348" s="25"/>
      <c r="FWA348" s="24"/>
      <c r="FWB348" s="25"/>
      <c r="FWC348" s="24"/>
      <c r="FWD348" s="25"/>
      <c r="FWE348" s="24"/>
      <c r="FWF348" s="25"/>
      <c r="FWG348" s="24"/>
      <c r="FWH348" s="25"/>
      <c r="FWI348" s="24"/>
      <c r="FWJ348" s="25"/>
      <c r="FWK348" s="24"/>
      <c r="FWL348" s="25"/>
      <c r="FWM348" s="24"/>
      <c r="FWN348" s="25"/>
      <c r="FWO348" s="24"/>
      <c r="FWP348" s="25"/>
      <c r="FWQ348" s="24"/>
      <c r="FWR348" s="25"/>
      <c r="FWS348" s="24"/>
      <c r="FWT348" s="25"/>
      <c r="FWU348" s="24"/>
      <c r="FWV348" s="25"/>
      <c r="FWW348" s="24"/>
      <c r="FWX348" s="25"/>
      <c r="FWY348" s="24"/>
      <c r="FWZ348" s="25"/>
      <c r="FXA348" s="24"/>
      <c r="FXB348" s="25"/>
      <c r="FXC348" s="24"/>
      <c r="FXD348" s="25"/>
      <c r="FXE348" s="24"/>
      <c r="FXF348" s="25"/>
      <c r="FXG348" s="24"/>
      <c r="FXH348" s="25"/>
      <c r="FXI348" s="24"/>
      <c r="FXJ348" s="25"/>
      <c r="FXK348" s="24"/>
      <c r="FXL348" s="25"/>
      <c r="FXM348" s="24"/>
      <c r="FXN348" s="25"/>
      <c r="FXO348" s="24"/>
      <c r="FXP348" s="25"/>
      <c r="FXQ348" s="24"/>
      <c r="FXR348" s="25"/>
      <c r="FXS348" s="24"/>
      <c r="FXT348" s="25"/>
      <c r="FXU348" s="24"/>
      <c r="FXV348" s="25"/>
      <c r="FXW348" s="24"/>
      <c r="FXX348" s="25"/>
      <c r="FXY348" s="24"/>
      <c r="FXZ348" s="25"/>
      <c r="FYA348" s="24"/>
      <c r="FYB348" s="25"/>
      <c r="FYC348" s="24"/>
      <c r="FYD348" s="25"/>
      <c r="FYE348" s="24"/>
      <c r="FYF348" s="25"/>
      <c r="FYG348" s="24"/>
      <c r="FYH348" s="25"/>
      <c r="FYI348" s="24"/>
      <c r="FYJ348" s="25"/>
      <c r="FYK348" s="24"/>
      <c r="FYL348" s="25"/>
      <c r="FYM348" s="24"/>
      <c r="FYN348" s="25"/>
      <c r="FYO348" s="24"/>
      <c r="FYP348" s="25"/>
      <c r="FYQ348" s="24"/>
      <c r="FYR348" s="25"/>
      <c r="FYS348" s="24"/>
      <c r="FYT348" s="25"/>
      <c r="FYU348" s="24"/>
      <c r="FYV348" s="25"/>
      <c r="FYW348" s="24"/>
      <c r="FYX348" s="25"/>
      <c r="FYY348" s="24"/>
      <c r="FYZ348" s="25"/>
      <c r="FZA348" s="24"/>
      <c r="FZB348" s="25"/>
      <c r="FZC348" s="24"/>
      <c r="FZD348" s="25"/>
      <c r="FZE348" s="24"/>
      <c r="FZF348" s="25"/>
      <c r="FZG348" s="24"/>
      <c r="FZH348" s="25"/>
      <c r="FZI348" s="24"/>
      <c r="FZJ348" s="25"/>
      <c r="FZK348" s="24"/>
      <c r="FZL348" s="25"/>
      <c r="FZM348" s="24"/>
      <c r="FZN348" s="25"/>
      <c r="FZO348" s="24"/>
      <c r="FZP348" s="25"/>
      <c r="FZQ348" s="24"/>
      <c r="FZR348" s="25"/>
      <c r="FZS348" s="24"/>
      <c r="FZT348" s="25"/>
      <c r="FZU348" s="24"/>
      <c r="FZV348" s="25"/>
      <c r="FZW348" s="24"/>
      <c r="FZX348" s="25"/>
      <c r="FZY348" s="24"/>
      <c r="FZZ348" s="25"/>
      <c r="GAA348" s="24"/>
      <c r="GAB348" s="25"/>
      <c r="GAC348" s="24"/>
      <c r="GAD348" s="25"/>
      <c r="GAE348" s="24"/>
      <c r="GAF348" s="25"/>
      <c r="GAG348" s="24"/>
      <c r="GAH348" s="25"/>
      <c r="GAI348" s="24"/>
      <c r="GAJ348" s="25"/>
      <c r="GAK348" s="24"/>
      <c r="GAL348" s="25"/>
      <c r="GAM348" s="24"/>
      <c r="GAN348" s="25"/>
      <c r="GAO348" s="24"/>
      <c r="GAP348" s="25"/>
      <c r="GAQ348" s="24"/>
      <c r="GAR348" s="25"/>
      <c r="GAS348" s="24"/>
      <c r="GAT348" s="25"/>
      <c r="GAU348" s="24"/>
      <c r="GAV348" s="25"/>
      <c r="GAW348" s="24"/>
      <c r="GAX348" s="25"/>
      <c r="GAY348" s="24"/>
      <c r="GAZ348" s="25"/>
      <c r="GBA348" s="24"/>
      <c r="GBB348" s="25"/>
      <c r="GBC348" s="24"/>
      <c r="GBD348" s="25"/>
      <c r="GBE348" s="24"/>
      <c r="GBF348" s="25"/>
      <c r="GBG348" s="24"/>
      <c r="GBH348" s="25"/>
      <c r="GBI348" s="24"/>
      <c r="GBJ348" s="25"/>
      <c r="GBK348" s="24"/>
      <c r="GBL348" s="25"/>
      <c r="GBM348" s="24"/>
      <c r="GBN348" s="25"/>
      <c r="GBO348" s="24"/>
      <c r="GBP348" s="25"/>
      <c r="GBQ348" s="24"/>
      <c r="GBR348" s="25"/>
      <c r="GBS348" s="24"/>
      <c r="GBT348" s="25"/>
      <c r="GBU348" s="24"/>
      <c r="GBV348" s="25"/>
      <c r="GBW348" s="24"/>
      <c r="GBX348" s="25"/>
      <c r="GBY348" s="24"/>
      <c r="GBZ348" s="25"/>
      <c r="GCA348" s="24"/>
      <c r="GCB348" s="25"/>
      <c r="GCC348" s="24"/>
      <c r="GCD348" s="25"/>
      <c r="GCE348" s="24"/>
      <c r="GCF348" s="25"/>
      <c r="GCG348" s="24"/>
      <c r="GCH348" s="25"/>
      <c r="GCI348" s="24"/>
      <c r="GCJ348" s="25"/>
      <c r="GCK348" s="24"/>
      <c r="GCL348" s="25"/>
      <c r="GCM348" s="24"/>
      <c r="GCN348" s="25"/>
      <c r="GCO348" s="24"/>
      <c r="GCP348" s="25"/>
      <c r="GCQ348" s="24"/>
      <c r="GCR348" s="25"/>
      <c r="GCS348" s="24"/>
      <c r="GCT348" s="25"/>
      <c r="GCU348" s="24"/>
      <c r="GCV348" s="25"/>
      <c r="GCW348" s="24"/>
      <c r="GCX348" s="25"/>
      <c r="GCY348" s="24"/>
      <c r="GCZ348" s="25"/>
      <c r="GDA348" s="24"/>
      <c r="GDB348" s="25"/>
      <c r="GDC348" s="24"/>
      <c r="GDD348" s="25"/>
      <c r="GDE348" s="24"/>
      <c r="GDF348" s="25"/>
      <c r="GDG348" s="24"/>
      <c r="GDH348" s="25"/>
      <c r="GDI348" s="24"/>
      <c r="GDJ348" s="25"/>
      <c r="GDK348" s="24"/>
      <c r="GDL348" s="25"/>
      <c r="GDM348" s="24"/>
      <c r="GDN348" s="25"/>
      <c r="GDO348" s="24"/>
      <c r="GDP348" s="25"/>
      <c r="GDQ348" s="24"/>
      <c r="GDR348" s="25"/>
      <c r="GDS348" s="24"/>
      <c r="GDT348" s="25"/>
      <c r="GDU348" s="24"/>
      <c r="GDV348" s="25"/>
      <c r="GDW348" s="24"/>
      <c r="GDX348" s="25"/>
      <c r="GDY348" s="24"/>
      <c r="GDZ348" s="25"/>
      <c r="GEA348" s="24"/>
      <c r="GEB348" s="25"/>
      <c r="GEC348" s="24"/>
      <c r="GED348" s="25"/>
      <c r="GEE348" s="24"/>
      <c r="GEF348" s="25"/>
      <c r="GEG348" s="24"/>
      <c r="GEH348" s="25"/>
      <c r="GEI348" s="24"/>
      <c r="GEJ348" s="25"/>
      <c r="GEK348" s="24"/>
      <c r="GEL348" s="25"/>
      <c r="GEM348" s="24"/>
      <c r="GEN348" s="25"/>
      <c r="GEO348" s="24"/>
      <c r="GEP348" s="25"/>
      <c r="GEQ348" s="24"/>
      <c r="GER348" s="25"/>
      <c r="GES348" s="24"/>
      <c r="GET348" s="25"/>
      <c r="GEU348" s="24"/>
      <c r="GEV348" s="25"/>
      <c r="GEW348" s="24"/>
      <c r="GEX348" s="25"/>
      <c r="GEY348" s="24"/>
      <c r="GEZ348" s="25"/>
      <c r="GFA348" s="24"/>
      <c r="GFB348" s="25"/>
      <c r="GFC348" s="24"/>
      <c r="GFD348" s="25"/>
      <c r="GFE348" s="24"/>
      <c r="GFF348" s="25"/>
      <c r="GFG348" s="24"/>
      <c r="GFH348" s="25"/>
      <c r="GFI348" s="24"/>
      <c r="GFJ348" s="25"/>
      <c r="GFK348" s="24"/>
      <c r="GFL348" s="25"/>
      <c r="GFM348" s="24"/>
      <c r="GFN348" s="25"/>
      <c r="GFO348" s="24"/>
      <c r="GFP348" s="25"/>
      <c r="GFQ348" s="24"/>
      <c r="GFR348" s="25"/>
      <c r="GFS348" s="24"/>
      <c r="GFT348" s="25"/>
      <c r="GFU348" s="24"/>
      <c r="GFV348" s="25"/>
      <c r="GFW348" s="24"/>
      <c r="GFX348" s="25"/>
      <c r="GFY348" s="24"/>
      <c r="GFZ348" s="25"/>
      <c r="GGA348" s="24"/>
      <c r="GGB348" s="25"/>
      <c r="GGC348" s="24"/>
      <c r="GGD348" s="25"/>
      <c r="GGE348" s="24"/>
      <c r="GGF348" s="25"/>
      <c r="GGG348" s="24"/>
      <c r="GGH348" s="25"/>
      <c r="GGI348" s="24"/>
      <c r="GGJ348" s="25"/>
      <c r="GGK348" s="24"/>
      <c r="GGL348" s="25"/>
      <c r="GGM348" s="24"/>
      <c r="GGN348" s="25"/>
      <c r="GGO348" s="24"/>
      <c r="GGP348" s="25"/>
      <c r="GGQ348" s="24"/>
      <c r="GGR348" s="25"/>
      <c r="GGS348" s="24"/>
      <c r="GGT348" s="25"/>
      <c r="GGU348" s="24"/>
      <c r="GGV348" s="25"/>
      <c r="GGW348" s="24"/>
      <c r="GGX348" s="25"/>
      <c r="GGY348" s="24"/>
      <c r="GGZ348" s="25"/>
      <c r="GHA348" s="24"/>
      <c r="GHB348" s="25"/>
      <c r="GHC348" s="24"/>
      <c r="GHD348" s="25"/>
      <c r="GHE348" s="24"/>
      <c r="GHF348" s="25"/>
      <c r="GHG348" s="24"/>
      <c r="GHH348" s="25"/>
      <c r="GHI348" s="24"/>
      <c r="GHJ348" s="25"/>
      <c r="GHK348" s="24"/>
      <c r="GHL348" s="25"/>
      <c r="GHM348" s="24"/>
      <c r="GHN348" s="25"/>
      <c r="GHO348" s="24"/>
      <c r="GHP348" s="25"/>
      <c r="GHQ348" s="24"/>
      <c r="GHR348" s="25"/>
      <c r="GHS348" s="24"/>
      <c r="GHT348" s="25"/>
      <c r="GHU348" s="24"/>
      <c r="GHV348" s="25"/>
      <c r="GHW348" s="24"/>
      <c r="GHX348" s="25"/>
      <c r="GHY348" s="24"/>
      <c r="GHZ348" s="25"/>
      <c r="GIA348" s="24"/>
      <c r="GIB348" s="25"/>
      <c r="GIC348" s="24"/>
      <c r="GID348" s="25"/>
      <c r="GIE348" s="24"/>
      <c r="GIF348" s="25"/>
      <c r="GIG348" s="24"/>
      <c r="GIH348" s="25"/>
      <c r="GII348" s="24"/>
      <c r="GIJ348" s="25"/>
      <c r="GIK348" s="24"/>
      <c r="GIL348" s="25"/>
      <c r="GIM348" s="24"/>
      <c r="GIN348" s="25"/>
      <c r="GIO348" s="24"/>
      <c r="GIP348" s="25"/>
      <c r="GIQ348" s="24"/>
      <c r="GIR348" s="25"/>
      <c r="GIS348" s="24"/>
      <c r="GIT348" s="25"/>
      <c r="GIU348" s="24"/>
      <c r="GIV348" s="25"/>
      <c r="GIW348" s="24"/>
      <c r="GIX348" s="25"/>
      <c r="GIY348" s="24"/>
      <c r="GIZ348" s="25"/>
      <c r="GJA348" s="24"/>
      <c r="GJB348" s="25"/>
      <c r="GJC348" s="24"/>
      <c r="GJD348" s="25"/>
      <c r="GJE348" s="24"/>
      <c r="GJF348" s="25"/>
      <c r="GJG348" s="24"/>
      <c r="GJH348" s="25"/>
      <c r="GJI348" s="24"/>
      <c r="GJJ348" s="25"/>
      <c r="GJK348" s="24"/>
      <c r="GJL348" s="25"/>
      <c r="GJM348" s="24"/>
      <c r="GJN348" s="25"/>
      <c r="GJO348" s="24"/>
      <c r="GJP348" s="25"/>
      <c r="GJQ348" s="24"/>
      <c r="GJR348" s="25"/>
      <c r="GJS348" s="24"/>
      <c r="GJT348" s="25"/>
      <c r="GJU348" s="24"/>
      <c r="GJV348" s="25"/>
      <c r="GJW348" s="24"/>
      <c r="GJX348" s="25"/>
      <c r="GJY348" s="24"/>
      <c r="GJZ348" s="25"/>
      <c r="GKA348" s="24"/>
      <c r="GKB348" s="25"/>
      <c r="GKC348" s="24"/>
      <c r="GKD348" s="25"/>
      <c r="GKE348" s="24"/>
      <c r="GKF348" s="25"/>
      <c r="GKG348" s="24"/>
      <c r="GKH348" s="25"/>
      <c r="GKI348" s="24"/>
      <c r="GKJ348" s="25"/>
      <c r="GKK348" s="24"/>
      <c r="GKL348" s="25"/>
      <c r="GKM348" s="24"/>
      <c r="GKN348" s="25"/>
      <c r="GKO348" s="24"/>
      <c r="GKP348" s="25"/>
      <c r="GKQ348" s="24"/>
      <c r="GKR348" s="25"/>
      <c r="GKS348" s="24"/>
      <c r="GKT348" s="25"/>
      <c r="GKU348" s="24"/>
      <c r="GKV348" s="25"/>
      <c r="GKW348" s="24"/>
      <c r="GKX348" s="25"/>
      <c r="GKY348" s="24"/>
      <c r="GKZ348" s="25"/>
      <c r="GLA348" s="24"/>
      <c r="GLB348" s="25"/>
      <c r="GLC348" s="24"/>
      <c r="GLD348" s="25"/>
      <c r="GLE348" s="24"/>
      <c r="GLF348" s="25"/>
      <c r="GLG348" s="24"/>
      <c r="GLH348" s="25"/>
      <c r="GLI348" s="24"/>
      <c r="GLJ348" s="25"/>
      <c r="GLK348" s="24"/>
      <c r="GLL348" s="25"/>
      <c r="GLM348" s="24"/>
      <c r="GLN348" s="25"/>
      <c r="GLO348" s="24"/>
      <c r="GLP348" s="25"/>
      <c r="GLQ348" s="24"/>
      <c r="GLR348" s="25"/>
      <c r="GLS348" s="24"/>
      <c r="GLT348" s="25"/>
      <c r="GLU348" s="24"/>
      <c r="GLV348" s="25"/>
      <c r="GLW348" s="24"/>
      <c r="GLX348" s="25"/>
      <c r="GLY348" s="24"/>
      <c r="GLZ348" s="25"/>
      <c r="GMA348" s="24"/>
      <c r="GMB348" s="25"/>
      <c r="GMC348" s="24"/>
      <c r="GMD348" s="25"/>
      <c r="GME348" s="24"/>
      <c r="GMF348" s="25"/>
      <c r="GMG348" s="24"/>
      <c r="GMH348" s="25"/>
      <c r="GMI348" s="24"/>
      <c r="GMJ348" s="25"/>
      <c r="GMK348" s="24"/>
      <c r="GML348" s="25"/>
      <c r="GMM348" s="24"/>
      <c r="GMN348" s="25"/>
      <c r="GMO348" s="24"/>
      <c r="GMP348" s="25"/>
      <c r="GMQ348" s="24"/>
      <c r="GMR348" s="25"/>
      <c r="GMS348" s="24"/>
      <c r="GMT348" s="25"/>
      <c r="GMU348" s="24"/>
      <c r="GMV348" s="25"/>
      <c r="GMW348" s="24"/>
      <c r="GMX348" s="25"/>
      <c r="GMY348" s="24"/>
      <c r="GMZ348" s="25"/>
      <c r="GNA348" s="24"/>
      <c r="GNB348" s="25"/>
      <c r="GNC348" s="24"/>
      <c r="GND348" s="25"/>
      <c r="GNE348" s="24"/>
      <c r="GNF348" s="25"/>
      <c r="GNG348" s="24"/>
      <c r="GNH348" s="25"/>
      <c r="GNI348" s="24"/>
      <c r="GNJ348" s="25"/>
      <c r="GNK348" s="24"/>
      <c r="GNL348" s="25"/>
      <c r="GNM348" s="24"/>
      <c r="GNN348" s="25"/>
      <c r="GNO348" s="24"/>
      <c r="GNP348" s="25"/>
      <c r="GNQ348" s="24"/>
      <c r="GNR348" s="25"/>
      <c r="GNS348" s="24"/>
      <c r="GNT348" s="25"/>
      <c r="GNU348" s="24"/>
      <c r="GNV348" s="25"/>
      <c r="GNW348" s="24"/>
      <c r="GNX348" s="25"/>
      <c r="GNY348" s="24"/>
      <c r="GNZ348" s="25"/>
      <c r="GOA348" s="24"/>
      <c r="GOB348" s="25"/>
      <c r="GOC348" s="24"/>
      <c r="GOD348" s="25"/>
      <c r="GOE348" s="24"/>
      <c r="GOF348" s="25"/>
      <c r="GOG348" s="24"/>
      <c r="GOH348" s="25"/>
      <c r="GOI348" s="24"/>
      <c r="GOJ348" s="25"/>
      <c r="GOK348" s="24"/>
      <c r="GOL348" s="25"/>
      <c r="GOM348" s="24"/>
      <c r="GON348" s="25"/>
      <c r="GOO348" s="24"/>
      <c r="GOP348" s="25"/>
      <c r="GOQ348" s="24"/>
      <c r="GOR348" s="25"/>
      <c r="GOS348" s="24"/>
      <c r="GOT348" s="25"/>
      <c r="GOU348" s="24"/>
      <c r="GOV348" s="25"/>
      <c r="GOW348" s="24"/>
      <c r="GOX348" s="25"/>
      <c r="GOY348" s="24"/>
      <c r="GOZ348" s="25"/>
      <c r="GPA348" s="24"/>
      <c r="GPB348" s="25"/>
      <c r="GPC348" s="24"/>
      <c r="GPD348" s="25"/>
      <c r="GPE348" s="24"/>
      <c r="GPF348" s="25"/>
      <c r="GPG348" s="24"/>
      <c r="GPH348" s="25"/>
      <c r="GPI348" s="24"/>
      <c r="GPJ348" s="25"/>
      <c r="GPK348" s="24"/>
      <c r="GPL348" s="25"/>
      <c r="GPM348" s="24"/>
      <c r="GPN348" s="25"/>
      <c r="GPO348" s="24"/>
      <c r="GPP348" s="25"/>
      <c r="GPQ348" s="24"/>
      <c r="GPR348" s="25"/>
      <c r="GPS348" s="24"/>
      <c r="GPT348" s="25"/>
      <c r="GPU348" s="24"/>
      <c r="GPV348" s="25"/>
      <c r="GPW348" s="24"/>
      <c r="GPX348" s="25"/>
      <c r="GPY348" s="24"/>
      <c r="GPZ348" s="25"/>
      <c r="GQA348" s="24"/>
      <c r="GQB348" s="25"/>
      <c r="GQC348" s="24"/>
      <c r="GQD348" s="25"/>
      <c r="GQE348" s="24"/>
      <c r="GQF348" s="25"/>
      <c r="GQG348" s="24"/>
      <c r="GQH348" s="25"/>
      <c r="GQI348" s="24"/>
      <c r="GQJ348" s="25"/>
      <c r="GQK348" s="24"/>
      <c r="GQL348" s="25"/>
      <c r="GQM348" s="24"/>
      <c r="GQN348" s="25"/>
      <c r="GQO348" s="24"/>
      <c r="GQP348" s="25"/>
      <c r="GQQ348" s="24"/>
      <c r="GQR348" s="25"/>
      <c r="GQS348" s="24"/>
      <c r="GQT348" s="25"/>
      <c r="GQU348" s="24"/>
      <c r="GQV348" s="25"/>
      <c r="GQW348" s="24"/>
      <c r="GQX348" s="25"/>
      <c r="GQY348" s="24"/>
      <c r="GQZ348" s="25"/>
      <c r="GRA348" s="24"/>
      <c r="GRB348" s="25"/>
      <c r="GRC348" s="24"/>
      <c r="GRD348" s="25"/>
      <c r="GRE348" s="24"/>
      <c r="GRF348" s="25"/>
      <c r="GRG348" s="24"/>
      <c r="GRH348" s="25"/>
      <c r="GRI348" s="24"/>
      <c r="GRJ348" s="25"/>
      <c r="GRK348" s="24"/>
      <c r="GRL348" s="25"/>
      <c r="GRM348" s="24"/>
      <c r="GRN348" s="25"/>
      <c r="GRO348" s="24"/>
      <c r="GRP348" s="25"/>
      <c r="GRQ348" s="24"/>
      <c r="GRR348" s="25"/>
      <c r="GRS348" s="24"/>
      <c r="GRT348" s="25"/>
      <c r="GRU348" s="24"/>
      <c r="GRV348" s="25"/>
      <c r="GRW348" s="24"/>
      <c r="GRX348" s="25"/>
      <c r="GRY348" s="24"/>
      <c r="GRZ348" s="25"/>
      <c r="GSA348" s="24"/>
      <c r="GSB348" s="25"/>
      <c r="GSC348" s="24"/>
      <c r="GSD348" s="25"/>
      <c r="GSE348" s="24"/>
      <c r="GSF348" s="25"/>
      <c r="GSG348" s="24"/>
      <c r="GSH348" s="25"/>
      <c r="GSI348" s="24"/>
      <c r="GSJ348" s="25"/>
      <c r="GSK348" s="24"/>
      <c r="GSL348" s="25"/>
      <c r="GSM348" s="24"/>
      <c r="GSN348" s="25"/>
      <c r="GSO348" s="24"/>
      <c r="GSP348" s="25"/>
      <c r="GSQ348" s="24"/>
      <c r="GSR348" s="25"/>
      <c r="GSS348" s="24"/>
      <c r="GST348" s="25"/>
      <c r="GSU348" s="24"/>
      <c r="GSV348" s="25"/>
      <c r="GSW348" s="24"/>
      <c r="GSX348" s="25"/>
      <c r="GSY348" s="24"/>
      <c r="GSZ348" s="25"/>
      <c r="GTA348" s="24"/>
      <c r="GTB348" s="25"/>
      <c r="GTC348" s="24"/>
      <c r="GTD348" s="25"/>
      <c r="GTE348" s="24"/>
      <c r="GTF348" s="25"/>
      <c r="GTG348" s="24"/>
      <c r="GTH348" s="25"/>
      <c r="GTI348" s="24"/>
      <c r="GTJ348" s="25"/>
      <c r="GTK348" s="24"/>
      <c r="GTL348" s="25"/>
      <c r="GTM348" s="24"/>
      <c r="GTN348" s="25"/>
      <c r="GTO348" s="24"/>
      <c r="GTP348" s="25"/>
      <c r="GTQ348" s="24"/>
      <c r="GTR348" s="25"/>
      <c r="GTS348" s="24"/>
      <c r="GTT348" s="25"/>
      <c r="GTU348" s="24"/>
      <c r="GTV348" s="25"/>
      <c r="GTW348" s="24"/>
      <c r="GTX348" s="25"/>
      <c r="GTY348" s="24"/>
      <c r="GTZ348" s="25"/>
      <c r="GUA348" s="24"/>
      <c r="GUB348" s="25"/>
      <c r="GUC348" s="24"/>
      <c r="GUD348" s="25"/>
      <c r="GUE348" s="24"/>
      <c r="GUF348" s="25"/>
      <c r="GUG348" s="24"/>
      <c r="GUH348" s="25"/>
      <c r="GUI348" s="24"/>
      <c r="GUJ348" s="25"/>
      <c r="GUK348" s="24"/>
      <c r="GUL348" s="25"/>
      <c r="GUM348" s="24"/>
      <c r="GUN348" s="25"/>
      <c r="GUO348" s="24"/>
      <c r="GUP348" s="25"/>
      <c r="GUQ348" s="24"/>
      <c r="GUR348" s="25"/>
      <c r="GUS348" s="24"/>
      <c r="GUT348" s="25"/>
      <c r="GUU348" s="24"/>
      <c r="GUV348" s="25"/>
      <c r="GUW348" s="24"/>
      <c r="GUX348" s="25"/>
      <c r="GUY348" s="24"/>
      <c r="GUZ348" s="25"/>
      <c r="GVA348" s="24"/>
      <c r="GVB348" s="25"/>
      <c r="GVC348" s="24"/>
      <c r="GVD348" s="25"/>
      <c r="GVE348" s="24"/>
      <c r="GVF348" s="25"/>
      <c r="GVG348" s="24"/>
      <c r="GVH348" s="25"/>
      <c r="GVI348" s="24"/>
      <c r="GVJ348" s="25"/>
      <c r="GVK348" s="24"/>
      <c r="GVL348" s="25"/>
      <c r="GVM348" s="24"/>
      <c r="GVN348" s="25"/>
      <c r="GVO348" s="24"/>
      <c r="GVP348" s="25"/>
      <c r="GVQ348" s="24"/>
      <c r="GVR348" s="25"/>
      <c r="GVS348" s="24"/>
      <c r="GVT348" s="25"/>
      <c r="GVU348" s="24"/>
      <c r="GVV348" s="25"/>
      <c r="GVW348" s="24"/>
      <c r="GVX348" s="25"/>
      <c r="GVY348" s="24"/>
      <c r="GVZ348" s="25"/>
      <c r="GWA348" s="24"/>
      <c r="GWB348" s="25"/>
      <c r="GWC348" s="24"/>
      <c r="GWD348" s="25"/>
      <c r="GWE348" s="24"/>
      <c r="GWF348" s="25"/>
      <c r="GWG348" s="24"/>
      <c r="GWH348" s="25"/>
      <c r="GWI348" s="24"/>
      <c r="GWJ348" s="25"/>
      <c r="GWK348" s="24"/>
      <c r="GWL348" s="25"/>
      <c r="GWM348" s="24"/>
      <c r="GWN348" s="25"/>
      <c r="GWO348" s="24"/>
      <c r="GWP348" s="25"/>
      <c r="GWQ348" s="24"/>
      <c r="GWR348" s="25"/>
      <c r="GWS348" s="24"/>
      <c r="GWT348" s="25"/>
      <c r="GWU348" s="24"/>
      <c r="GWV348" s="25"/>
      <c r="GWW348" s="24"/>
      <c r="GWX348" s="25"/>
      <c r="GWY348" s="24"/>
      <c r="GWZ348" s="25"/>
      <c r="GXA348" s="24"/>
      <c r="GXB348" s="25"/>
      <c r="GXC348" s="24"/>
      <c r="GXD348" s="25"/>
      <c r="GXE348" s="24"/>
      <c r="GXF348" s="25"/>
      <c r="GXG348" s="24"/>
      <c r="GXH348" s="25"/>
      <c r="GXI348" s="24"/>
      <c r="GXJ348" s="25"/>
      <c r="GXK348" s="24"/>
      <c r="GXL348" s="25"/>
      <c r="GXM348" s="24"/>
      <c r="GXN348" s="25"/>
      <c r="GXO348" s="24"/>
      <c r="GXP348" s="25"/>
      <c r="GXQ348" s="24"/>
      <c r="GXR348" s="25"/>
      <c r="GXS348" s="24"/>
      <c r="GXT348" s="25"/>
      <c r="GXU348" s="24"/>
      <c r="GXV348" s="25"/>
      <c r="GXW348" s="24"/>
      <c r="GXX348" s="25"/>
      <c r="GXY348" s="24"/>
      <c r="GXZ348" s="25"/>
      <c r="GYA348" s="24"/>
      <c r="GYB348" s="25"/>
      <c r="GYC348" s="24"/>
      <c r="GYD348" s="25"/>
      <c r="GYE348" s="24"/>
      <c r="GYF348" s="25"/>
      <c r="GYG348" s="24"/>
      <c r="GYH348" s="25"/>
      <c r="GYI348" s="24"/>
      <c r="GYJ348" s="25"/>
      <c r="GYK348" s="24"/>
      <c r="GYL348" s="25"/>
      <c r="GYM348" s="24"/>
      <c r="GYN348" s="25"/>
      <c r="GYO348" s="24"/>
      <c r="GYP348" s="25"/>
      <c r="GYQ348" s="24"/>
      <c r="GYR348" s="25"/>
      <c r="GYS348" s="24"/>
      <c r="GYT348" s="25"/>
      <c r="GYU348" s="24"/>
      <c r="GYV348" s="25"/>
      <c r="GYW348" s="24"/>
      <c r="GYX348" s="25"/>
      <c r="GYY348" s="24"/>
      <c r="GYZ348" s="25"/>
      <c r="GZA348" s="24"/>
      <c r="GZB348" s="25"/>
      <c r="GZC348" s="24"/>
      <c r="GZD348" s="25"/>
      <c r="GZE348" s="24"/>
      <c r="GZF348" s="25"/>
      <c r="GZG348" s="24"/>
      <c r="GZH348" s="25"/>
      <c r="GZI348" s="24"/>
      <c r="GZJ348" s="25"/>
      <c r="GZK348" s="24"/>
      <c r="GZL348" s="25"/>
      <c r="GZM348" s="24"/>
      <c r="GZN348" s="25"/>
      <c r="GZO348" s="24"/>
      <c r="GZP348" s="25"/>
      <c r="GZQ348" s="24"/>
      <c r="GZR348" s="25"/>
      <c r="GZS348" s="24"/>
      <c r="GZT348" s="25"/>
      <c r="GZU348" s="24"/>
      <c r="GZV348" s="25"/>
      <c r="GZW348" s="24"/>
      <c r="GZX348" s="25"/>
      <c r="GZY348" s="24"/>
      <c r="GZZ348" s="25"/>
      <c r="HAA348" s="24"/>
      <c r="HAB348" s="25"/>
      <c r="HAC348" s="24"/>
      <c r="HAD348" s="25"/>
      <c r="HAE348" s="24"/>
      <c r="HAF348" s="25"/>
      <c r="HAG348" s="24"/>
      <c r="HAH348" s="25"/>
      <c r="HAI348" s="24"/>
      <c r="HAJ348" s="25"/>
      <c r="HAK348" s="24"/>
      <c r="HAL348" s="25"/>
      <c r="HAM348" s="24"/>
      <c r="HAN348" s="25"/>
      <c r="HAO348" s="24"/>
      <c r="HAP348" s="25"/>
      <c r="HAQ348" s="24"/>
      <c r="HAR348" s="25"/>
      <c r="HAS348" s="24"/>
      <c r="HAT348" s="25"/>
      <c r="HAU348" s="24"/>
      <c r="HAV348" s="25"/>
      <c r="HAW348" s="24"/>
      <c r="HAX348" s="25"/>
      <c r="HAY348" s="24"/>
      <c r="HAZ348" s="25"/>
      <c r="HBA348" s="24"/>
      <c r="HBB348" s="25"/>
      <c r="HBC348" s="24"/>
      <c r="HBD348" s="25"/>
      <c r="HBE348" s="24"/>
      <c r="HBF348" s="25"/>
      <c r="HBG348" s="24"/>
      <c r="HBH348" s="25"/>
      <c r="HBI348" s="24"/>
      <c r="HBJ348" s="25"/>
      <c r="HBK348" s="24"/>
      <c r="HBL348" s="25"/>
      <c r="HBM348" s="24"/>
      <c r="HBN348" s="25"/>
      <c r="HBO348" s="24"/>
      <c r="HBP348" s="25"/>
      <c r="HBQ348" s="24"/>
      <c r="HBR348" s="25"/>
      <c r="HBS348" s="24"/>
      <c r="HBT348" s="25"/>
      <c r="HBU348" s="24"/>
      <c r="HBV348" s="25"/>
      <c r="HBW348" s="24"/>
      <c r="HBX348" s="25"/>
      <c r="HBY348" s="24"/>
      <c r="HBZ348" s="25"/>
      <c r="HCA348" s="24"/>
      <c r="HCB348" s="25"/>
      <c r="HCC348" s="24"/>
      <c r="HCD348" s="25"/>
      <c r="HCE348" s="24"/>
      <c r="HCF348" s="25"/>
      <c r="HCG348" s="24"/>
      <c r="HCH348" s="25"/>
      <c r="HCI348" s="24"/>
      <c r="HCJ348" s="25"/>
      <c r="HCK348" s="24"/>
      <c r="HCL348" s="25"/>
      <c r="HCM348" s="24"/>
      <c r="HCN348" s="25"/>
      <c r="HCO348" s="24"/>
      <c r="HCP348" s="25"/>
      <c r="HCQ348" s="24"/>
      <c r="HCR348" s="25"/>
      <c r="HCS348" s="24"/>
      <c r="HCT348" s="25"/>
      <c r="HCU348" s="24"/>
      <c r="HCV348" s="25"/>
      <c r="HCW348" s="24"/>
      <c r="HCX348" s="25"/>
      <c r="HCY348" s="24"/>
      <c r="HCZ348" s="25"/>
      <c r="HDA348" s="24"/>
      <c r="HDB348" s="25"/>
      <c r="HDC348" s="24"/>
      <c r="HDD348" s="25"/>
      <c r="HDE348" s="24"/>
      <c r="HDF348" s="25"/>
      <c r="HDG348" s="24"/>
      <c r="HDH348" s="25"/>
      <c r="HDI348" s="24"/>
      <c r="HDJ348" s="25"/>
      <c r="HDK348" s="24"/>
      <c r="HDL348" s="25"/>
      <c r="HDM348" s="24"/>
      <c r="HDN348" s="25"/>
      <c r="HDO348" s="24"/>
      <c r="HDP348" s="25"/>
      <c r="HDQ348" s="24"/>
      <c r="HDR348" s="25"/>
      <c r="HDS348" s="24"/>
      <c r="HDT348" s="25"/>
      <c r="HDU348" s="24"/>
      <c r="HDV348" s="25"/>
      <c r="HDW348" s="24"/>
      <c r="HDX348" s="25"/>
      <c r="HDY348" s="24"/>
      <c r="HDZ348" s="25"/>
      <c r="HEA348" s="24"/>
      <c r="HEB348" s="25"/>
      <c r="HEC348" s="24"/>
      <c r="HED348" s="25"/>
      <c r="HEE348" s="24"/>
      <c r="HEF348" s="25"/>
      <c r="HEG348" s="24"/>
      <c r="HEH348" s="25"/>
      <c r="HEI348" s="24"/>
      <c r="HEJ348" s="25"/>
      <c r="HEK348" s="24"/>
      <c r="HEL348" s="25"/>
      <c r="HEM348" s="24"/>
      <c r="HEN348" s="25"/>
      <c r="HEO348" s="24"/>
      <c r="HEP348" s="25"/>
      <c r="HEQ348" s="24"/>
      <c r="HER348" s="25"/>
      <c r="HES348" s="24"/>
      <c r="HET348" s="25"/>
      <c r="HEU348" s="24"/>
      <c r="HEV348" s="25"/>
      <c r="HEW348" s="24"/>
      <c r="HEX348" s="25"/>
      <c r="HEY348" s="24"/>
      <c r="HEZ348" s="25"/>
      <c r="HFA348" s="24"/>
      <c r="HFB348" s="25"/>
      <c r="HFC348" s="24"/>
      <c r="HFD348" s="25"/>
      <c r="HFE348" s="24"/>
      <c r="HFF348" s="25"/>
      <c r="HFG348" s="24"/>
      <c r="HFH348" s="25"/>
      <c r="HFI348" s="24"/>
      <c r="HFJ348" s="25"/>
      <c r="HFK348" s="24"/>
      <c r="HFL348" s="25"/>
      <c r="HFM348" s="24"/>
      <c r="HFN348" s="25"/>
      <c r="HFO348" s="24"/>
      <c r="HFP348" s="25"/>
      <c r="HFQ348" s="24"/>
      <c r="HFR348" s="25"/>
      <c r="HFS348" s="24"/>
      <c r="HFT348" s="25"/>
      <c r="HFU348" s="24"/>
      <c r="HFV348" s="25"/>
      <c r="HFW348" s="24"/>
      <c r="HFX348" s="25"/>
      <c r="HFY348" s="24"/>
      <c r="HFZ348" s="25"/>
      <c r="HGA348" s="24"/>
      <c r="HGB348" s="25"/>
      <c r="HGC348" s="24"/>
      <c r="HGD348" s="25"/>
      <c r="HGE348" s="24"/>
      <c r="HGF348" s="25"/>
      <c r="HGG348" s="24"/>
      <c r="HGH348" s="25"/>
      <c r="HGI348" s="24"/>
      <c r="HGJ348" s="25"/>
      <c r="HGK348" s="24"/>
      <c r="HGL348" s="25"/>
      <c r="HGM348" s="24"/>
      <c r="HGN348" s="25"/>
      <c r="HGO348" s="24"/>
      <c r="HGP348" s="25"/>
      <c r="HGQ348" s="24"/>
      <c r="HGR348" s="25"/>
      <c r="HGS348" s="24"/>
      <c r="HGT348" s="25"/>
      <c r="HGU348" s="24"/>
      <c r="HGV348" s="25"/>
      <c r="HGW348" s="24"/>
      <c r="HGX348" s="25"/>
      <c r="HGY348" s="24"/>
      <c r="HGZ348" s="25"/>
      <c r="HHA348" s="24"/>
      <c r="HHB348" s="25"/>
      <c r="HHC348" s="24"/>
      <c r="HHD348" s="25"/>
      <c r="HHE348" s="24"/>
      <c r="HHF348" s="25"/>
      <c r="HHG348" s="24"/>
      <c r="HHH348" s="25"/>
      <c r="HHI348" s="24"/>
      <c r="HHJ348" s="25"/>
      <c r="HHK348" s="24"/>
      <c r="HHL348" s="25"/>
      <c r="HHM348" s="24"/>
      <c r="HHN348" s="25"/>
      <c r="HHO348" s="24"/>
      <c r="HHP348" s="25"/>
      <c r="HHQ348" s="24"/>
      <c r="HHR348" s="25"/>
      <c r="HHS348" s="24"/>
      <c r="HHT348" s="25"/>
      <c r="HHU348" s="24"/>
      <c r="HHV348" s="25"/>
      <c r="HHW348" s="24"/>
      <c r="HHX348" s="25"/>
      <c r="HHY348" s="24"/>
      <c r="HHZ348" s="25"/>
      <c r="HIA348" s="24"/>
      <c r="HIB348" s="25"/>
      <c r="HIC348" s="24"/>
      <c r="HID348" s="25"/>
      <c r="HIE348" s="24"/>
      <c r="HIF348" s="25"/>
      <c r="HIG348" s="24"/>
      <c r="HIH348" s="25"/>
      <c r="HII348" s="24"/>
      <c r="HIJ348" s="25"/>
      <c r="HIK348" s="24"/>
      <c r="HIL348" s="25"/>
      <c r="HIM348" s="24"/>
      <c r="HIN348" s="25"/>
      <c r="HIO348" s="24"/>
      <c r="HIP348" s="25"/>
      <c r="HIQ348" s="24"/>
      <c r="HIR348" s="25"/>
      <c r="HIS348" s="24"/>
      <c r="HIT348" s="25"/>
      <c r="HIU348" s="24"/>
      <c r="HIV348" s="25"/>
      <c r="HIW348" s="24"/>
      <c r="HIX348" s="25"/>
      <c r="HIY348" s="24"/>
      <c r="HIZ348" s="25"/>
      <c r="HJA348" s="24"/>
      <c r="HJB348" s="25"/>
      <c r="HJC348" s="24"/>
      <c r="HJD348" s="25"/>
      <c r="HJE348" s="24"/>
      <c r="HJF348" s="25"/>
      <c r="HJG348" s="24"/>
      <c r="HJH348" s="25"/>
      <c r="HJI348" s="24"/>
      <c r="HJJ348" s="25"/>
      <c r="HJK348" s="24"/>
      <c r="HJL348" s="25"/>
      <c r="HJM348" s="24"/>
      <c r="HJN348" s="25"/>
      <c r="HJO348" s="24"/>
      <c r="HJP348" s="25"/>
      <c r="HJQ348" s="24"/>
      <c r="HJR348" s="25"/>
      <c r="HJS348" s="24"/>
      <c r="HJT348" s="25"/>
      <c r="HJU348" s="24"/>
      <c r="HJV348" s="25"/>
      <c r="HJW348" s="24"/>
      <c r="HJX348" s="25"/>
      <c r="HJY348" s="24"/>
      <c r="HJZ348" s="25"/>
      <c r="HKA348" s="24"/>
      <c r="HKB348" s="25"/>
      <c r="HKC348" s="24"/>
      <c r="HKD348" s="25"/>
      <c r="HKE348" s="24"/>
      <c r="HKF348" s="25"/>
      <c r="HKG348" s="24"/>
      <c r="HKH348" s="25"/>
      <c r="HKI348" s="24"/>
      <c r="HKJ348" s="25"/>
      <c r="HKK348" s="24"/>
      <c r="HKL348" s="25"/>
      <c r="HKM348" s="24"/>
      <c r="HKN348" s="25"/>
      <c r="HKO348" s="24"/>
      <c r="HKP348" s="25"/>
      <c r="HKQ348" s="24"/>
      <c r="HKR348" s="25"/>
      <c r="HKS348" s="24"/>
      <c r="HKT348" s="25"/>
      <c r="HKU348" s="24"/>
      <c r="HKV348" s="25"/>
      <c r="HKW348" s="24"/>
      <c r="HKX348" s="25"/>
      <c r="HKY348" s="24"/>
      <c r="HKZ348" s="25"/>
      <c r="HLA348" s="24"/>
      <c r="HLB348" s="25"/>
      <c r="HLC348" s="24"/>
      <c r="HLD348" s="25"/>
      <c r="HLE348" s="24"/>
      <c r="HLF348" s="25"/>
      <c r="HLG348" s="24"/>
      <c r="HLH348" s="25"/>
      <c r="HLI348" s="24"/>
      <c r="HLJ348" s="25"/>
      <c r="HLK348" s="24"/>
      <c r="HLL348" s="25"/>
      <c r="HLM348" s="24"/>
      <c r="HLN348" s="25"/>
      <c r="HLO348" s="24"/>
      <c r="HLP348" s="25"/>
      <c r="HLQ348" s="24"/>
      <c r="HLR348" s="25"/>
      <c r="HLS348" s="24"/>
      <c r="HLT348" s="25"/>
      <c r="HLU348" s="24"/>
      <c r="HLV348" s="25"/>
      <c r="HLW348" s="24"/>
      <c r="HLX348" s="25"/>
      <c r="HLY348" s="24"/>
      <c r="HLZ348" s="25"/>
      <c r="HMA348" s="24"/>
      <c r="HMB348" s="25"/>
      <c r="HMC348" s="24"/>
      <c r="HMD348" s="25"/>
      <c r="HME348" s="24"/>
      <c r="HMF348" s="25"/>
      <c r="HMG348" s="24"/>
      <c r="HMH348" s="25"/>
      <c r="HMI348" s="24"/>
      <c r="HMJ348" s="25"/>
      <c r="HMK348" s="24"/>
      <c r="HML348" s="25"/>
      <c r="HMM348" s="24"/>
      <c r="HMN348" s="25"/>
      <c r="HMO348" s="24"/>
      <c r="HMP348" s="25"/>
      <c r="HMQ348" s="24"/>
      <c r="HMR348" s="25"/>
      <c r="HMS348" s="24"/>
      <c r="HMT348" s="25"/>
      <c r="HMU348" s="24"/>
      <c r="HMV348" s="25"/>
      <c r="HMW348" s="24"/>
      <c r="HMX348" s="25"/>
      <c r="HMY348" s="24"/>
      <c r="HMZ348" s="25"/>
      <c r="HNA348" s="24"/>
      <c r="HNB348" s="25"/>
      <c r="HNC348" s="24"/>
      <c r="HND348" s="25"/>
      <c r="HNE348" s="24"/>
      <c r="HNF348" s="25"/>
      <c r="HNG348" s="24"/>
      <c r="HNH348" s="25"/>
      <c r="HNI348" s="24"/>
      <c r="HNJ348" s="25"/>
      <c r="HNK348" s="24"/>
      <c r="HNL348" s="25"/>
      <c r="HNM348" s="24"/>
      <c r="HNN348" s="25"/>
      <c r="HNO348" s="24"/>
      <c r="HNP348" s="25"/>
      <c r="HNQ348" s="24"/>
      <c r="HNR348" s="25"/>
      <c r="HNS348" s="24"/>
      <c r="HNT348" s="25"/>
      <c r="HNU348" s="24"/>
      <c r="HNV348" s="25"/>
      <c r="HNW348" s="24"/>
      <c r="HNX348" s="25"/>
      <c r="HNY348" s="24"/>
      <c r="HNZ348" s="25"/>
      <c r="HOA348" s="24"/>
      <c r="HOB348" s="25"/>
      <c r="HOC348" s="24"/>
      <c r="HOD348" s="25"/>
      <c r="HOE348" s="24"/>
      <c r="HOF348" s="25"/>
      <c r="HOG348" s="24"/>
      <c r="HOH348" s="25"/>
      <c r="HOI348" s="24"/>
      <c r="HOJ348" s="25"/>
      <c r="HOK348" s="24"/>
      <c r="HOL348" s="25"/>
      <c r="HOM348" s="24"/>
      <c r="HON348" s="25"/>
      <c r="HOO348" s="24"/>
      <c r="HOP348" s="25"/>
      <c r="HOQ348" s="24"/>
      <c r="HOR348" s="25"/>
      <c r="HOS348" s="24"/>
      <c r="HOT348" s="25"/>
      <c r="HOU348" s="24"/>
      <c r="HOV348" s="25"/>
      <c r="HOW348" s="24"/>
      <c r="HOX348" s="25"/>
      <c r="HOY348" s="24"/>
      <c r="HOZ348" s="25"/>
      <c r="HPA348" s="24"/>
      <c r="HPB348" s="25"/>
      <c r="HPC348" s="24"/>
      <c r="HPD348" s="25"/>
      <c r="HPE348" s="24"/>
      <c r="HPF348" s="25"/>
      <c r="HPG348" s="24"/>
      <c r="HPH348" s="25"/>
      <c r="HPI348" s="24"/>
      <c r="HPJ348" s="25"/>
      <c r="HPK348" s="24"/>
      <c r="HPL348" s="25"/>
      <c r="HPM348" s="24"/>
      <c r="HPN348" s="25"/>
      <c r="HPO348" s="24"/>
      <c r="HPP348" s="25"/>
      <c r="HPQ348" s="24"/>
      <c r="HPR348" s="25"/>
      <c r="HPS348" s="24"/>
      <c r="HPT348" s="25"/>
      <c r="HPU348" s="24"/>
      <c r="HPV348" s="25"/>
      <c r="HPW348" s="24"/>
      <c r="HPX348" s="25"/>
      <c r="HPY348" s="24"/>
      <c r="HPZ348" s="25"/>
      <c r="HQA348" s="24"/>
      <c r="HQB348" s="25"/>
      <c r="HQC348" s="24"/>
      <c r="HQD348" s="25"/>
      <c r="HQE348" s="24"/>
      <c r="HQF348" s="25"/>
      <c r="HQG348" s="24"/>
      <c r="HQH348" s="25"/>
      <c r="HQI348" s="24"/>
      <c r="HQJ348" s="25"/>
      <c r="HQK348" s="24"/>
      <c r="HQL348" s="25"/>
      <c r="HQM348" s="24"/>
      <c r="HQN348" s="25"/>
      <c r="HQO348" s="24"/>
      <c r="HQP348" s="25"/>
      <c r="HQQ348" s="24"/>
      <c r="HQR348" s="25"/>
      <c r="HQS348" s="24"/>
      <c r="HQT348" s="25"/>
      <c r="HQU348" s="24"/>
      <c r="HQV348" s="25"/>
      <c r="HQW348" s="24"/>
      <c r="HQX348" s="25"/>
      <c r="HQY348" s="24"/>
      <c r="HQZ348" s="25"/>
      <c r="HRA348" s="24"/>
      <c r="HRB348" s="25"/>
      <c r="HRC348" s="24"/>
      <c r="HRD348" s="25"/>
      <c r="HRE348" s="24"/>
      <c r="HRF348" s="25"/>
      <c r="HRG348" s="24"/>
      <c r="HRH348" s="25"/>
      <c r="HRI348" s="24"/>
      <c r="HRJ348" s="25"/>
      <c r="HRK348" s="24"/>
      <c r="HRL348" s="25"/>
      <c r="HRM348" s="24"/>
      <c r="HRN348" s="25"/>
      <c r="HRO348" s="24"/>
      <c r="HRP348" s="25"/>
      <c r="HRQ348" s="24"/>
      <c r="HRR348" s="25"/>
      <c r="HRS348" s="24"/>
      <c r="HRT348" s="25"/>
      <c r="HRU348" s="24"/>
      <c r="HRV348" s="25"/>
      <c r="HRW348" s="24"/>
      <c r="HRX348" s="25"/>
      <c r="HRY348" s="24"/>
      <c r="HRZ348" s="25"/>
      <c r="HSA348" s="24"/>
      <c r="HSB348" s="25"/>
      <c r="HSC348" s="24"/>
      <c r="HSD348" s="25"/>
      <c r="HSE348" s="24"/>
      <c r="HSF348" s="25"/>
      <c r="HSG348" s="24"/>
      <c r="HSH348" s="25"/>
      <c r="HSI348" s="24"/>
      <c r="HSJ348" s="25"/>
      <c r="HSK348" s="24"/>
      <c r="HSL348" s="25"/>
      <c r="HSM348" s="24"/>
      <c r="HSN348" s="25"/>
      <c r="HSO348" s="24"/>
      <c r="HSP348" s="25"/>
      <c r="HSQ348" s="24"/>
      <c r="HSR348" s="25"/>
      <c r="HSS348" s="24"/>
      <c r="HST348" s="25"/>
      <c r="HSU348" s="24"/>
      <c r="HSV348" s="25"/>
      <c r="HSW348" s="24"/>
      <c r="HSX348" s="25"/>
      <c r="HSY348" s="24"/>
      <c r="HSZ348" s="25"/>
      <c r="HTA348" s="24"/>
      <c r="HTB348" s="25"/>
      <c r="HTC348" s="24"/>
      <c r="HTD348" s="25"/>
      <c r="HTE348" s="24"/>
      <c r="HTF348" s="25"/>
      <c r="HTG348" s="24"/>
      <c r="HTH348" s="25"/>
      <c r="HTI348" s="24"/>
      <c r="HTJ348" s="25"/>
      <c r="HTK348" s="24"/>
      <c r="HTL348" s="25"/>
      <c r="HTM348" s="24"/>
      <c r="HTN348" s="25"/>
      <c r="HTO348" s="24"/>
      <c r="HTP348" s="25"/>
      <c r="HTQ348" s="24"/>
      <c r="HTR348" s="25"/>
      <c r="HTS348" s="24"/>
      <c r="HTT348" s="25"/>
      <c r="HTU348" s="24"/>
      <c r="HTV348" s="25"/>
      <c r="HTW348" s="24"/>
      <c r="HTX348" s="25"/>
      <c r="HTY348" s="24"/>
      <c r="HTZ348" s="25"/>
      <c r="HUA348" s="24"/>
      <c r="HUB348" s="25"/>
      <c r="HUC348" s="24"/>
      <c r="HUD348" s="25"/>
      <c r="HUE348" s="24"/>
      <c r="HUF348" s="25"/>
      <c r="HUG348" s="24"/>
      <c r="HUH348" s="25"/>
      <c r="HUI348" s="24"/>
      <c r="HUJ348" s="25"/>
      <c r="HUK348" s="24"/>
      <c r="HUL348" s="25"/>
      <c r="HUM348" s="24"/>
      <c r="HUN348" s="25"/>
      <c r="HUO348" s="24"/>
      <c r="HUP348" s="25"/>
      <c r="HUQ348" s="24"/>
      <c r="HUR348" s="25"/>
      <c r="HUS348" s="24"/>
      <c r="HUT348" s="25"/>
      <c r="HUU348" s="24"/>
      <c r="HUV348" s="25"/>
      <c r="HUW348" s="24"/>
      <c r="HUX348" s="25"/>
      <c r="HUY348" s="24"/>
      <c r="HUZ348" s="25"/>
      <c r="HVA348" s="24"/>
      <c r="HVB348" s="25"/>
      <c r="HVC348" s="24"/>
      <c r="HVD348" s="25"/>
      <c r="HVE348" s="24"/>
      <c r="HVF348" s="25"/>
      <c r="HVG348" s="24"/>
      <c r="HVH348" s="25"/>
      <c r="HVI348" s="24"/>
      <c r="HVJ348" s="25"/>
      <c r="HVK348" s="24"/>
      <c r="HVL348" s="25"/>
      <c r="HVM348" s="24"/>
      <c r="HVN348" s="25"/>
      <c r="HVO348" s="24"/>
      <c r="HVP348" s="25"/>
      <c r="HVQ348" s="24"/>
      <c r="HVR348" s="25"/>
      <c r="HVS348" s="24"/>
      <c r="HVT348" s="25"/>
      <c r="HVU348" s="24"/>
      <c r="HVV348" s="25"/>
      <c r="HVW348" s="24"/>
      <c r="HVX348" s="25"/>
      <c r="HVY348" s="24"/>
      <c r="HVZ348" s="25"/>
      <c r="HWA348" s="24"/>
      <c r="HWB348" s="25"/>
      <c r="HWC348" s="24"/>
      <c r="HWD348" s="25"/>
      <c r="HWE348" s="24"/>
      <c r="HWF348" s="25"/>
      <c r="HWG348" s="24"/>
      <c r="HWH348" s="25"/>
      <c r="HWI348" s="24"/>
      <c r="HWJ348" s="25"/>
      <c r="HWK348" s="24"/>
      <c r="HWL348" s="25"/>
      <c r="HWM348" s="24"/>
      <c r="HWN348" s="25"/>
      <c r="HWO348" s="24"/>
      <c r="HWP348" s="25"/>
      <c r="HWQ348" s="24"/>
      <c r="HWR348" s="25"/>
      <c r="HWS348" s="24"/>
      <c r="HWT348" s="25"/>
      <c r="HWU348" s="24"/>
      <c r="HWV348" s="25"/>
      <c r="HWW348" s="24"/>
      <c r="HWX348" s="25"/>
      <c r="HWY348" s="24"/>
      <c r="HWZ348" s="25"/>
      <c r="HXA348" s="24"/>
      <c r="HXB348" s="25"/>
      <c r="HXC348" s="24"/>
      <c r="HXD348" s="25"/>
      <c r="HXE348" s="24"/>
      <c r="HXF348" s="25"/>
      <c r="HXG348" s="24"/>
      <c r="HXH348" s="25"/>
      <c r="HXI348" s="24"/>
      <c r="HXJ348" s="25"/>
      <c r="HXK348" s="24"/>
      <c r="HXL348" s="25"/>
      <c r="HXM348" s="24"/>
      <c r="HXN348" s="25"/>
      <c r="HXO348" s="24"/>
      <c r="HXP348" s="25"/>
      <c r="HXQ348" s="24"/>
      <c r="HXR348" s="25"/>
      <c r="HXS348" s="24"/>
      <c r="HXT348" s="25"/>
      <c r="HXU348" s="24"/>
      <c r="HXV348" s="25"/>
      <c r="HXW348" s="24"/>
      <c r="HXX348" s="25"/>
      <c r="HXY348" s="24"/>
      <c r="HXZ348" s="25"/>
      <c r="HYA348" s="24"/>
      <c r="HYB348" s="25"/>
      <c r="HYC348" s="24"/>
      <c r="HYD348" s="25"/>
      <c r="HYE348" s="24"/>
      <c r="HYF348" s="25"/>
      <c r="HYG348" s="24"/>
      <c r="HYH348" s="25"/>
      <c r="HYI348" s="24"/>
      <c r="HYJ348" s="25"/>
      <c r="HYK348" s="24"/>
      <c r="HYL348" s="25"/>
      <c r="HYM348" s="24"/>
      <c r="HYN348" s="25"/>
      <c r="HYO348" s="24"/>
      <c r="HYP348" s="25"/>
      <c r="HYQ348" s="24"/>
      <c r="HYR348" s="25"/>
      <c r="HYS348" s="24"/>
      <c r="HYT348" s="25"/>
      <c r="HYU348" s="24"/>
      <c r="HYV348" s="25"/>
      <c r="HYW348" s="24"/>
      <c r="HYX348" s="25"/>
      <c r="HYY348" s="24"/>
      <c r="HYZ348" s="25"/>
      <c r="HZA348" s="24"/>
      <c r="HZB348" s="25"/>
      <c r="HZC348" s="24"/>
      <c r="HZD348" s="25"/>
      <c r="HZE348" s="24"/>
      <c r="HZF348" s="25"/>
      <c r="HZG348" s="24"/>
      <c r="HZH348" s="25"/>
      <c r="HZI348" s="24"/>
      <c r="HZJ348" s="25"/>
      <c r="HZK348" s="24"/>
      <c r="HZL348" s="25"/>
      <c r="HZM348" s="24"/>
      <c r="HZN348" s="25"/>
      <c r="HZO348" s="24"/>
      <c r="HZP348" s="25"/>
      <c r="HZQ348" s="24"/>
      <c r="HZR348" s="25"/>
      <c r="HZS348" s="24"/>
      <c r="HZT348" s="25"/>
      <c r="HZU348" s="24"/>
      <c r="HZV348" s="25"/>
      <c r="HZW348" s="24"/>
      <c r="HZX348" s="25"/>
      <c r="HZY348" s="24"/>
      <c r="HZZ348" s="25"/>
      <c r="IAA348" s="24"/>
      <c r="IAB348" s="25"/>
      <c r="IAC348" s="24"/>
      <c r="IAD348" s="25"/>
      <c r="IAE348" s="24"/>
      <c r="IAF348" s="25"/>
      <c r="IAG348" s="24"/>
      <c r="IAH348" s="25"/>
      <c r="IAI348" s="24"/>
      <c r="IAJ348" s="25"/>
      <c r="IAK348" s="24"/>
      <c r="IAL348" s="25"/>
      <c r="IAM348" s="24"/>
      <c r="IAN348" s="25"/>
      <c r="IAO348" s="24"/>
      <c r="IAP348" s="25"/>
      <c r="IAQ348" s="24"/>
      <c r="IAR348" s="25"/>
      <c r="IAS348" s="24"/>
      <c r="IAT348" s="25"/>
      <c r="IAU348" s="24"/>
      <c r="IAV348" s="25"/>
      <c r="IAW348" s="24"/>
      <c r="IAX348" s="25"/>
      <c r="IAY348" s="24"/>
      <c r="IAZ348" s="25"/>
      <c r="IBA348" s="24"/>
      <c r="IBB348" s="25"/>
      <c r="IBC348" s="24"/>
      <c r="IBD348" s="25"/>
      <c r="IBE348" s="24"/>
      <c r="IBF348" s="25"/>
      <c r="IBG348" s="24"/>
      <c r="IBH348" s="25"/>
      <c r="IBI348" s="24"/>
      <c r="IBJ348" s="25"/>
      <c r="IBK348" s="24"/>
      <c r="IBL348" s="25"/>
      <c r="IBM348" s="24"/>
      <c r="IBN348" s="25"/>
      <c r="IBO348" s="24"/>
      <c r="IBP348" s="25"/>
      <c r="IBQ348" s="24"/>
      <c r="IBR348" s="25"/>
      <c r="IBS348" s="24"/>
      <c r="IBT348" s="25"/>
      <c r="IBU348" s="24"/>
      <c r="IBV348" s="25"/>
      <c r="IBW348" s="24"/>
      <c r="IBX348" s="25"/>
      <c r="IBY348" s="24"/>
      <c r="IBZ348" s="25"/>
      <c r="ICA348" s="24"/>
      <c r="ICB348" s="25"/>
      <c r="ICC348" s="24"/>
      <c r="ICD348" s="25"/>
      <c r="ICE348" s="24"/>
      <c r="ICF348" s="25"/>
      <c r="ICG348" s="24"/>
      <c r="ICH348" s="25"/>
      <c r="ICI348" s="24"/>
      <c r="ICJ348" s="25"/>
      <c r="ICK348" s="24"/>
      <c r="ICL348" s="25"/>
      <c r="ICM348" s="24"/>
      <c r="ICN348" s="25"/>
      <c r="ICO348" s="24"/>
      <c r="ICP348" s="25"/>
      <c r="ICQ348" s="24"/>
      <c r="ICR348" s="25"/>
      <c r="ICS348" s="24"/>
      <c r="ICT348" s="25"/>
      <c r="ICU348" s="24"/>
      <c r="ICV348" s="25"/>
      <c r="ICW348" s="24"/>
      <c r="ICX348" s="25"/>
      <c r="ICY348" s="24"/>
      <c r="ICZ348" s="25"/>
      <c r="IDA348" s="24"/>
      <c r="IDB348" s="25"/>
      <c r="IDC348" s="24"/>
      <c r="IDD348" s="25"/>
      <c r="IDE348" s="24"/>
      <c r="IDF348" s="25"/>
      <c r="IDG348" s="24"/>
      <c r="IDH348" s="25"/>
      <c r="IDI348" s="24"/>
      <c r="IDJ348" s="25"/>
      <c r="IDK348" s="24"/>
      <c r="IDL348" s="25"/>
      <c r="IDM348" s="24"/>
      <c r="IDN348" s="25"/>
      <c r="IDO348" s="24"/>
      <c r="IDP348" s="25"/>
      <c r="IDQ348" s="24"/>
      <c r="IDR348" s="25"/>
      <c r="IDS348" s="24"/>
      <c r="IDT348" s="25"/>
      <c r="IDU348" s="24"/>
      <c r="IDV348" s="25"/>
      <c r="IDW348" s="24"/>
      <c r="IDX348" s="25"/>
      <c r="IDY348" s="24"/>
      <c r="IDZ348" s="25"/>
      <c r="IEA348" s="24"/>
      <c r="IEB348" s="25"/>
      <c r="IEC348" s="24"/>
      <c r="IED348" s="25"/>
      <c r="IEE348" s="24"/>
      <c r="IEF348" s="25"/>
      <c r="IEG348" s="24"/>
      <c r="IEH348" s="25"/>
      <c r="IEI348" s="24"/>
      <c r="IEJ348" s="25"/>
      <c r="IEK348" s="24"/>
      <c r="IEL348" s="25"/>
      <c r="IEM348" s="24"/>
      <c r="IEN348" s="25"/>
      <c r="IEO348" s="24"/>
      <c r="IEP348" s="25"/>
      <c r="IEQ348" s="24"/>
      <c r="IER348" s="25"/>
      <c r="IES348" s="24"/>
      <c r="IET348" s="25"/>
      <c r="IEU348" s="24"/>
      <c r="IEV348" s="25"/>
      <c r="IEW348" s="24"/>
      <c r="IEX348" s="25"/>
      <c r="IEY348" s="24"/>
      <c r="IEZ348" s="25"/>
      <c r="IFA348" s="24"/>
      <c r="IFB348" s="25"/>
      <c r="IFC348" s="24"/>
      <c r="IFD348" s="25"/>
      <c r="IFE348" s="24"/>
      <c r="IFF348" s="25"/>
      <c r="IFG348" s="24"/>
      <c r="IFH348" s="25"/>
      <c r="IFI348" s="24"/>
      <c r="IFJ348" s="25"/>
      <c r="IFK348" s="24"/>
      <c r="IFL348" s="25"/>
      <c r="IFM348" s="24"/>
      <c r="IFN348" s="25"/>
      <c r="IFO348" s="24"/>
      <c r="IFP348" s="25"/>
      <c r="IFQ348" s="24"/>
      <c r="IFR348" s="25"/>
      <c r="IFS348" s="24"/>
      <c r="IFT348" s="25"/>
      <c r="IFU348" s="24"/>
      <c r="IFV348" s="25"/>
      <c r="IFW348" s="24"/>
      <c r="IFX348" s="25"/>
      <c r="IFY348" s="24"/>
      <c r="IFZ348" s="25"/>
      <c r="IGA348" s="24"/>
      <c r="IGB348" s="25"/>
      <c r="IGC348" s="24"/>
      <c r="IGD348" s="25"/>
      <c r="IGE348" s="24"/>
      <c r="IGF348" s="25"/>
      <c r="IGG348" s="24"/>
      <c r="IGH348" s="25"/>
      <c r="IGI348" s="24"/>
      <c r="IGJ348" s="25"/>
      <c r="IGK348" s="24"/>
      <c r="IGL348" s="25"/>
      <c r="IGM348" s="24"/>
      <c r="IGN348" s="25"/>
      <c r="IGO348" s="24"/>
      <c r="IGP348" s="25"/>
      <c r="IGQ348" s="24"/>
      <c r="IGR348" s="25"/>
      <c r="IGS348" s="24"/>
      <c r="IGT348" s="25"/>
      <c r="IGU348" s="24"/>
      <c r="IGV348" s="25"/>
      <c r="IGW348" s="24"/>
      <c r="IGX348" s="25"/>
      <c r="IGY348" s="24"/>
      <c r="IGZ348" s="25"/>
      <c r="IHA348" s="24"/>
      <c r="IHB348" s="25"/>
      <c r="IHC348" s="24"/>
      <c r="IHD348" s="25"/>
      <c r="IHE348" s="24"/>
      <c r="IHF348" s="25"/>
      <c r="IHG348" s="24"/>
      <c r="IHH348" s="25"/>
      <c r="IHI348" s="24"/>
      <c r="IHJ348" s="25"/>
      <c r="IHK348" s="24"/>
      <c r="IHL348" s="25"/>
      <c r="IHM348" s="24"/>
      <c r="IHN348" s="25"/>
      <c r="IHO348" s="24"/>
      <c r="IHP348" s="25"/>
      <c r="IHQ348" s="24"/>
      <c r="IHR348" s="25"/>
      <c r="IHS348" s="24"/>
      <c r="IHT348" s="25"/>
      <c r="IHU348" s="24"/>
      <c r="IHV348" s="25"/>
      <c r="IHW348" s="24"/>
      <c r="IHX348" s="25"/>
      <c r="IHY348" s="24"/>
      <c r="IHZ348" s="25"/>
      <c r="IIA348" s="24"/>
      <c r="IIB348" s="25"/>
      <c r="IIC348" s="24"/>
      <c r="IID348" s="25"/>
      <c r="IIE348" s="24"/>
      <c r="IIF348" s="25"/>
      <c r="IIG348" s="24"/>
      <c r="IIH348" s="25"/>
      <c r="III348" s="24"/>
      <c r="IIJ348" s="25"/>
      <c r="IIK348" s="24"/>
      <c r="IIL348" s="25"/>
      <c r="IIM348" s="24"/>
      <c r="IIN348" s="25"/>
      <c r="IIO348" s="24"/>
      <c r="IIP348" s="25"/>
      <c r="IIQ348" s="24"/>
      <c r="IIR348" s="25"/>
      <c r="IIS348" s="24"/>
      <c r="IIT348" s="25"/>
      <c r="IIU348" s="24"/>
      <c r="IIV348" s="25"/>
      <c r="IIW348" s="24"/>
      <c r="IIX348" s="25"/>
      <c r="IIY348" s="24"/>
      <c r="IIZ348" s="25"/>
      <c r="IJA348" s="24"/>
      <c r="IJB348" s="25"/>
      <c r="IJC348" s="24"/>
      <c r="IJD348" s="25"/>
      <c r="IJE348" s="24"/>
      <c r="IJF348" s="25"/>
      <c r="IJG348" s="24"/>
      <c r="IJH348" s="25"/>
      <c r="IJI348" s="24"/>
      <c r="IJJ348" s="25"/>
      <c r="IJK348" s="24"/>
      <c r="IJL348" s="25"/>
      <c r="IJM348" s="24"/>
      <c r="IJN348" s="25"/>
      <c r="IJO348" s="24"/>
      <c r="IJP348" s="25"/>
      <c r="IJQ348" s="24"/>
      <c r="IJR348" s="25"/>
      <c r="IJS348" s="24"/>
      <c r="IJT348" s="25"/>
      <c r="IJU348" s="24"/>
      <c r="IJV348" s="25"/>
      <c r="IJW348" s="24"/>
      <c r="IJX348" s="25"/>
      <c r="IJY348" s="24"/>
      <c r="IJZ348" s="25"/>
      <c r="IKA348" s="24"/>
      <c r="IKB348" s="25"/>
      <c r="IKC348" s="24"/>
      <c r="IKD348" s="25"/>
      <c r="IKE348" s="24"/>
      <c r="IKF348" s="25"/>
      <c r="IKG348" s="24"/>
      <c r="IKH348" s="25"/>
      <c r="IKI348" s="24"/>
      <c r="IKJ348" s="25"/>
      <c r="IKK348" s="24"/>
      <c r="IKL348" s="25"/>
      <c r="IKM348" s="24"/>
      <c r="IKN348" s="25"/>
      <c r="IKO348" s="24"/>
      <c r="IKP348" s="25"/>
      <c r="IKQ348" s="24"/>
      <c r="IKR348" s="25"/>
      <c r="IKS348" s="24"/>
      <c r="IKT348" s="25"/>
      <c r="IKU348" s="24"/>
      <c r="IKV348" s="25"/>
      <c r="IKW348" s="24"/>
      <c r="IKX348" s="25"/>
      <c r="IKY348" s="24"/>
      <c r="IKZ348" s="25"/>
      <c r="ILA348" s="24"/>
      <c r="ILB348" s="25"/>
      <c r="ILC348" s="24"/>
      <c r="ILD348" s="25"/>
      <c r="ILE348" s="24"/>
      <c r="ILF348" s="25"/>
      <c r="ILG348" s="24"/>
      <c r="ILH348" s="25"/>
      <c r="ILI348" s="24"/>
      <c r="ILJ348" s="25"/>
      <c r="ILK348" s="24"/>
      <c r="ILL348" s="25"/>
      <c r="ILM348" s="24"/>
      <c r="ILN348" s="25"/>
      <c r="ILO348" s="24"/>
      <c r="ILP348" s="25"/>
      <c r="ILQ348" s="24"/>
      <c r="ILR348" s="25"/>
      <c r="ILS348" s="24"/>
      <c r="ILT348" s="25"/>
      <c r="ILU348" s="24"/>
      <c r="ILV348" s="25"/>
      <c r="ILW348" s="24"/>
      <c r="ILX348" s="25"/>
      <c r="ILY348" s="24"/>
      <c r="ILZ348" s="25"/>
      <c r="IMA348" s="24"/>
      <c r="IMB348" s="25"/>
      <c r="IMC348" s="24"/>
      <c r="IMD348" s="25"/>
      <c r="IME348" s="24"/>
      <c r="IMF348" s="25"/>
      <c r="IMG348" s="24"/>
      <c r="IMH348" s="25"/>
      <c r="IMI348" s="24"/>
      <c r="IMJ348" s="25"/>
      <c r="IMK348" s="24"/>
      <c r="IML348" s="25"/>
      <c r="IMM348" s="24"/>
      <c r="IMN348" s="25"/>
      <c r="IMO348" s="24"/>
      <c r="IMP348" s="25"/>
      <c r="IMQ348" s="24"/>
      <c r="IMR348" s="25"/>
      <c r="IMS348" s="24"/>
      <c r="IMT348" s="25"/>
      <c r="IMU348" s="24"/>
      <c r="IMV348" s="25"/>
      <c r="IMW348" s="24"/>
      <c r="IMX348" s="25"/>
      <c r="IMY348" s="24"/>
      <c r="IMZ348" s="25"/>
      <c r="INA348" s="24"/>
      <c r="INB348" s="25"/>
      <c r="INC348" s="24"/>
      <c r="IND348" s="25"/>
      <c r="INE348" s="24"/>
      <c r="INF348" s="25"/>
      <c r="ING348" s="24"/>
      <c r="INH348" s="25"/>
      <c r="INI348" s="24"/>
      <c r="INJ348" s="25"/>
      <c r="INK348" s="24"/>
      <c r="INL348" s="25"/>
      <c r="INM348" s="24"/>
      <c r="INN348" s="25"/>
      <c r="INO348" s="24"/>
      <c r="INP348" s="25"/>
      <c r="INQ348" s="24"/>
      <c r="INR348" s="25"/>
      <c r="INS348" s="24"/>
      <c r="INT348" s="25"/>
      <c r="INU348" s="24"/>
      <c r="INV348" s="25"/>
      <c r="INW348" s="24"/>
      <c r="INX348" s="25"/>
      <c r="INY348" s="24"/>
      <c r="INZ348" s="25"/>
      <c r="IOA348" s="24"/>
      <c r="IOB348" s="25"/>
      <c r="IOC348" s="24"/>
      <c r="IOD348" s="25"/>
      <c r="IOE348" s="24"/>
      <c r="IOF348" s="25"/>
      <c r="IOG348" s="24"/>
      <c r="IOH348" s="25"/>
      <c r="IOI348" s="24"/>
      <c r="IOJ348" s="25"/>
      <c r="IOK348" s="24"/>
      <c r="IOL348" s="25"/>
      <c r="IOM348" s="24"/>
      <c r="ION348" s="25"/>
      <c r="IOO348" s="24"/>
      <c r="IOP348" s="25"/>
      <c r="IOQ348" s="24"/>
      <c r="IOR348" s="25"/>
      <c r="IOS348" s="24"/>
      <c r="IOT348" s="25"/>
      <c r="IOU348" s="24"/>
      <c r="IOV348" s="25"/>
      <c r="IOW348" s="24"/>
      <c r="IOX348" s="25"/>
      <c r="IOY348" s="24"/>
      <c r="IOZ348" s="25"/>
      <c r="IPA348" s="24"/>
      <c r="IPB348" s="25"/>
      <c r="IPC348" s="24"/>
      <c r="IPD348" s="25"/>
      <c r="IPE348" s="24"/>
      <c r="IPF348" s="25"/>
      <c r="IPG348" s="24"/>
      <c r="IPH348" s="25"/>
      <c r="IPI348" s="24"/>
      <c r="IPJ348" s="25"/>
      <c r="IPK348" s="24"/>
      <c r="IPL348" s="25"/>
      <c r="IPM348" s="24"/>
      <c r="IPN348" s="25"/>
      <c r="IPO348" s="24"/>
      <c r="IPP348" s="25"/>
      <c r="IPQ348" s="24"/>
      <c r="IPR348" s="25"/>
      <c r="IPS348" s="24"/>
      <c r="IPT348" s="25"/>
      <c r="IPU348" s="24"/>
      <c r="IPV348" s="25"/>
      <c r="IPW348" s="24"/>
      <c r="IPX348" s="25"/>
      <c r="IPY348" s="24"/>
      <c r="IPZ348" s="25"/>
      <c r="IQA348" s="24"/>
      <c r="IQB348" s="25"/>
      <c r="IQC348" s="24"/>
      <c r="IQD348" s="25"/>
      <c r="IQE348" s="24"/>
      <c r="IQF348" s="25"/>
      <c r="IQG348" s="24"/>
      <c r="IQH348" s="25"/>
      <c r="IQI348" s="24"/>
      <c r="IQJ348" s="25"/>
      <c r="IQK348" s="24"/>
      <c r="IQL348" s="25"/>
      <c r="IQM348" s="24"/>
      <c r="IQN348" s="25"/>
      <c r="IQO348" s="24"/>
      <c r="IQP348" s="25"/>
      <c r="IQQ348" s="24"/>
      <c r="IQR348" s="25"/>
      <c r="IQS348" s="24"/>
      <c r="IQT348" s="25"/>
      <c r="IQU348" s="24"/>
      <c r="IQV348" s="25"/>
      <c r="IQW348" s="24"/>
      <c r="IQX348" s="25"/>
      <c r="IQY348" s="24"/>
      <c r="IQZ348" s="25"/>
      <c r="IRA348" s="24"/>
      <c r="IRB348" s="25"/>
      <c r="IRC348" s="24"/>
      <c r="IRD348" s="25"/>
      <c r="IRE348" s="24"/>
      <c r="IRF348" s="25"/>
      <c r="IRG348" s="24"/>
      <c r="IRH348" s="25"/>
      <c r="IRI348" s="24"/>
      <c r="IRJ348" s="25"/>
      <c r="IRK348" s="24"/>
      <c r="IRL348" s="25"/>
      <c r="IRM348" s="24"/>
      <c r="IRN348" s="25"/>
      <c r="IRO348" s="24"/>
      <c r="IRP348" s="25"/>
      <c r="IRQ348" s="24"/>
      <c r="IRR348" s="25"/>
      <c r="IRS348" s="24"/>
      <c r="IRT348" s="25"/>
      <c r="IRU348" s="24"/>
      <c r="IRV348" s="25"/>
      <c r="IRW348" s="24"/>
      <c r="IRX348" s="25"/>
      <c r="IRY348" s="24"/>
      <c r="IRZ348" s="25"/>
      <c r="ISA348" s="24"/>
      <c r="ISB348" s="25"/>
      <c r="ISC348" s="24"/>
      <c r="ISD348" s="25"/>
      <c r="ISE348" s="24"/>
      <c r="ISF348" s="25"/>
      <c r="ISG348" s="24"/>
      <c r="ISH348" s="25"/>
      <c r="ISI348" s="24"/>
      <c r="ISJ348" s="25"/>
      <c r="ISK348" s="24"/>
      <c r="ISL348" s="25"/>
      <c r="ISM348" s="24"/>
      <c r="ISN348" s="25"/>
      <c r="ISO348" s="24"/>
      <c r="ISP348" s="25"/>
      <c r="ISQ348" s="24"/>
      <c r="ISR348" s="25"/>
      <c r="ISS348" s="24"/>
      <c r="IST348" s="25"/>
      <c r="ISU348" s="24"/>
      <c r="ISV348" s="25"/>
      <c r="ISW348" s="24"/>
      <c r="ISX348" s="25"/>
      <c r="ISY348" s="24"/>
      <c r="ISZ348" s="25"/>
      <c r="ITA348" s="24"/>
      <c r="ITB348" s="25"/>
      <c r="ITC348" s="24"/>
      <c r="ITD348" s="25"/>
      <c r="ITE348" s="24"/>
      <c r="ITF348" s="25"/>
      <c r="ITG348" s="24"/>
      <c r="ITH348" s="25"/>
      <c r="ITI348" s="24"/>
      <c r="ITJ348" s="25"/>
      <c r="ITK348" s="24"/>
      <c r="ITL348" s="25"/>
      <c r="ITM348" s="24"/>
      <c r="ITN348" s="25"/>
      <c r="ITO348" s="24"/>
      <c r="ITP348" s="25"/>
      <c r="ITQ348" s="24"/>
      <c r="ITR348" s="25"/>
      <c r="ITS348" s="24"/>
      <c r="ITT348" s="25"/>
      <c r="ITU348" s="24"/>
      <c r="ITV348" s="25"/>
      <c r="ITW348" s="24"/>
      <c r="ITX348" s="25"/>
      <c r="ITY348" s="24"/>
      <c r="ITZ348" s="25"/>
      <c r="IUA348" s="24"/>
      <c r="IUB348" s="25"/>
      <c r="IUC348" s="24"/>
      <c r="IUD348" s="25"/>
      <c r="IUE348" s="24"/>
      <c r="IUF348" s="25"/>
      <c r="IUG348" s="24"/>
      <c r="IUH348" s="25"/>
      <c r="IUI348" s="24"/>
      <c r="IUJ348" s="25"/>
      <c r="IUK348" s="24"/>
      <c r="IUL348" s="25"/>
      <c r="IUM348" s="24"/>
      <c r="IUN348" s="25"/>
      <c r="IUO348" s="24"/>
      <c r="IUP348" s="25"/>
      <c r="IUQ348" s="24"/>
      <c r="IUR348" s="25"/>
      <c r="IUS348" s="24"/>
      <c r="IUT348" s="25"/>
      <c r="IUU348" s="24"/>
      <c r="IUV348" s="25"/>
      <c r="IUW348" s="24"/>
      <c r="IUX348" s="25"/>
      <c r="IUY348" s="24"/>
      <c r="IUZ348" s="25"/>
      <c r="IVA348" s="24"/>
      <c r="IVB348" s="25"/>
      <c r="IVC348" s="24"/>
      <c r="IVD348" s="25"/>
      <c r="IVE348" s="24"/>
      <c r="IVF348" s="25"/>
      <c r="IVG348" s="24"/>
      <c r="IVH348" s="25"/>
      <c r="IVI348" s="24"/>
      <c r="IVJ348" s="25"/>
      <c r="IVK348" s="24"/>
      <c r="IVL348" s="25"/>
      <c r="IVM348" s="24"/>
      <c r="IVN348" s="25"/>
      <c r="IVO348" s="24"/>
      <c r="IVP348" s="25"/>
      <c r="IVQ348" s="24"/>
      <c r="IVR348" s="25"/>
      <c r="IVS348" s="24"/>
      <c r="IVT348" s="25"/>
      <c r="IVU348" s="24"/>
      <c r="IVV348" s="25"/>
      <c r="IVW348" s="24"/>
      <c r="IVX348" s="25"/>
      <c r="IVY348" s="24"/>
      <c r="IVZ348" s="25"/>
      <c r="IWA348" s="24"/>
      <c r="IWB348" s="25"/>
      <c r="IWC348" s="24"/>
      <c r="IWD348" s="25"/>
      <c r="IWE348" s="24"/>
      <c r="IWF348" s="25"/>
      <c r="IWG348" s="24"/>
      <c r="IWH348" s="25"/>
      <c r="IWI348" s="24"/>
      <c r="IWJ348" s="25"/>
      <c r="IWK348" s="24"/>
      <c r="IWL348" s="25"/>
      <c r="IWM348" s="24"/>
      <c r="IWN348" s="25"/>
      <c r="IWO348" s="24"/>
      <c r="IWP348" s="25"/>
      <c r="IWQ348" s="24"/>
      <c r="IWR348" s="25"/>
      <c r="IWS348" s="24"/>
      <c r="IWT348" s="25"/>
      <c r="IWU348" s="24"/>
      <c r="IWV348" s="25"/>
      <c r="IWW348" s="24"/>
      <c r="IWX348" s="25"/>
      <c r="IWY348" s="24"/>
      <c r="IWZ348" s="25"/>
      <c r="IXA348" s="24"/>
      <c r="IXB348" s="25"/>
      <c r="IXC348" s="24"/>
      <c r="IXD348" s="25"/>
      <c r="IXE348" s="24"/>
      <c r="IXF348" s="25"/>
      <c r="IXG348" s="24"/>
      <c r="IXH348" s="25"/>
      <c r="IXI348" s="24"/>
      <c r="IXJ348" s="25"/>
      <c r="IXK348" s="24"/>
      <c r="IXL348" s="25"/>
      <c r="IXM348" s="24"/>
      <c r="IXN348" s="25"/>
      <c r="IXO348" s="24"/>
      <c r="IXP348" s="25"/>
      <c r="IXQ348" s="24"/>
      <c r="IXR348" s="25"/>
      <c r="IXS348" s="24"/>
      <c r="IXT348" s="25"/>
      <c r="IXU348" s="24"/>
      <c r="IXV348" s="25"/>
      <c r="IXW348" s="24"/>
      <c r="IXX348" s="25"/>
      <c r="IXY348" s="24"/>
      <c r="IXZ348" s="25"/>
      <c r="IYA348" s="24"/>
      <c r="IYB348" s="25"/>
      <c r="IYC348" s="24"/>
      <c r="IYD348" s="25"/>
      <c r="IYE348" s="24"/>
      <c r="IYF348" s="25"/>
      <c r="IYG348" s="24"/>
      <c r="IYH348" s="25"/>
      <c r="IYI348" s="24"/>
      <c r="IYJ348" s="25"/>
      <c r="IYK348" s="24"/>
      <c r="IYL348" s="25"/>
      <c r="IYM348" s="24"/>
      <c r="IYN348" s="25"/>
      <c r="IYO348" s="24"/>
      <c r="IYP348" s="25"/>
      <c r="IYQ348" s="24"/>
      <c r="IYR348" s="25"/>
      <c r="IYS348" s="24"/>
      <c r="IYT348" s="25"/>
      <c r="IYU348" s="24"/>
      <c r="IYV348" s="25"/>
      <c r="IYW348" s="24"/>
      <c r="IYX348" s="25"/>
      <c r="IYY348" s="24"/>
      <c r="IYZ348" s="25"/>
      <c r="IZA348" s="24"/>
      <c r="IZB348" s="25"/>
      <c r="IZC348" s="24"/>
      <c r="IZD348" s="25"/>
      <c r="IZE348" s="24"/>
      <c r="IZF348" s="25"/>
      <c r="IZG348" s="24"/>
      <c r="IZH348" s="25"/>
      <c r="IZI348" s="24"/>
      <c r="IZJ348" s="25"/>
      <c r="IZK348" s="24"/>
      <c r="IZL348" s="25"/>
      <c r="IZM348" s="24"/>
      <c r="IZN348" s="25"/>
      <c r="IZO348" s="24"/>
      <c r="IZP348" s="25"/>
      <c r="IZQ348" s="24"/>
      <c r="IZR348" s="25"/>
      <c r="IZS348" s="24"/>
      <c r="IZT348" s="25"/>
      <c r="IZU348" s="24"/>
      <c r="IZV348" s="25"/>
      <c r="IZW348" s="24"/>
      <c r="IZX348" s="25"/>
      <c r="IZY348" s="24"/>
      <c r="IZZ348" s="25"/>
      <c r="JAA348" s="24"/>
      <c r="JAB348" s="25"/>
      <c r="JAC348" s="24"/>
      <c r="JAD348" s="25"/>
      <c r="JAE348" s="24"/>
      <c r="JAF348" s="25"/>
      <c r="JAG348" s="24"/>
      <c r="JAH348" s="25"/>
      <c r="JAI348" s="24"/>
      <c r="JAJ348" s="25"/>
      <c r="JAK348" s="24"/>
      <c r="JAL348" s="25"/>
      <c r="JAM348" s="24"/>
      <c r="JAN348" s="25"/>
      <c r="JAO348" s="24"/>
      <c r="JAP348" s="25"/>
      <c r="JAQ348" s="24"/>
      <c r="JAR348" s="25"/>
      <c r="JAS348" s="24"/>
      <c r="JAT348" s="25"/>
      <c r="JAU348" s="24"/>
      <c r="JAV348" s="25"/>
      <c r="JAW348" s="24"/>
      <c r="JAX348" s="25"/>
      <c r="JAY348" s="24"/>
      <c r="JAZ348" s="25"/>
      <c r="JBA348" s="24"/>
      <c r="JBB348" s="25"/>
      <c r="JBC348" s="24"/>
      <c r="JBD348" s="25"/>
      <c r="JBE348" s="24"/>
      <c r="JBF348" s="25"/>
      <c r="JBG348" s="24"/>
      <c r="JBH348" s="25"/>
      <c r="JBI348" s="24"/>
      <c r="JBJ348" s="25"/>
      <c r="JBK348" s="24"/>
      <c r="JBL348" s="25"/>
      <c r="JBM348" s="24"/>
      <c r="JBN348" s="25"/>
      <c r="JBO348" s="24"/>
      <c r="JBP348" s="25"/>
      <c r="JBQ348" s="24"/>
      <c r="JBR348" s="25"/>
      <c r="JBS348" s="24"/>
      <c r="JBT348" s="25"/>
      <c r="JBU348" s="24"/>
      <c r="JBV348" s="25"/>
      <c r="JBW348" s="24"/>
      <c r="JBX348" s="25"/>
      <c r="JBY348" s="24"/>
      <c r="JBZ348" s="25"/>
      <c r="JCA348" s="24"/>
      <c r="JCB348" s="25"/>
      <c r="JCC348" s="24"/>
      <c r="JCD348" s="25"/>
      <c r="JCE348" s="24"/>
      <c r="JCF348" s="25"/>
      <c r="JCG348" s="24"/>
      <c r="JCH348" s="25"/>
      <c r="JCI348" s="24"/>
      <c r="JCJ348" s="25"/>
      <c r="JCK348" s="24"/>
      <c r="JCL348" s="25"/>
      <c r="JCM348" s="24"/>
      <c r="JCN348" s="25"/>
      <c r="JCO348" s="24"/>
      <c r="JCP348" s="25"/>
      <c r="JCQ348" s="24"/>
      <c r="JCR348" s="25"/>
      <c r="JCS348" s="24"/>
      <c r="JCT348" s="25"/>
      <c r="JCU348" s="24"/>
      <c r="JCV348" s="25"/>
      <c r="JCW348" s="24"/>
      <c r="JCX348" s="25"/>
      <c r="JCY348" s="24"/>
      <c r="JCZ348" s="25"/>
      <c r="JDA348" s="24"/>
      <c r="JDB348" s="25"/>
      <c r="JDC348" s="24"/>
      <c r="JDD348" s="25"/>
      <c r="JDE348" s="24"/>
      <c r="JDF348" s="25"/>
      <c r="JDG348" s="24"/>
      <c r="JDH348" s="25"/>
      <c r="JDI348" s="24"/>
      <c r="JDJ348" s="25"/>
      <c r="JDK348" s="24"/>
      <c r="JDL348" s="25"/>
      <c r="JDM348" s="24"/>
      <c r="JDN348" s="25"/>
      <c r="JDO348" s="24"/>
      <c r="JDP348" s="25"/>
      <c r="JDQ348" s="24"/>
      <c r="JDR348" s="25"/>
      <c r="JDS348" s="24"/>
      <c r="JDT348" s="25"/>
      <c r="JDU348" s="24"/>
      <c r="JDV348" s="25"/>
      <c r="JDW348" s="24"/>
      <c r="JDX348" s="25"/>
      <c r="JDY348" s="24"/>
      <c r="JDZ348" s="25"/>
      <c r="JEA348" s="24"/>
      <c r="JEB348" s="25"/>
      <c r="JEC348" s="24"/>
      <c r="JED348" s="25"/>
      <c r="JEE348" s="24"/>
      <c r="JEF348" s="25"/>
      <c r="JEG348" s="24"/>
      <c r="JEH348" s="25"/>
      <c r="JEI348" s="24"/>
      <c r="JEJ348" s="25"/>
      <c r="JEK348" s="24"/>
      <c r="JEL348" s="25"/>
      <c r="JEM348" s="24"/>
      <c r="JEN348" s="25"/>
      <c r="JEO348" s="24"/>
      <c r="JEP348" s="25"/>
      <c r="JEQ348" s="24"/>
      <c r="JER348" s="25"/>
      <c r="JES348" s="24"/>
      <c r="JET348" s="25"/>
      <c r="JEU348" s="24"/>
      <c r="JEV348" s="25"/>
      <c r="JEW348" s="24"/>
      <c r="JEX348" s="25"/>
      <c r="JEY348" s="24"/>
      <c r="JEZ348" s="25"/>
      <c r="JFA348" s="24"/>
      <c r="JFB348" s="25"/>
      <c r="JFC348" s="24"/>
      <c r="JFD348" s="25"/>
      <c r="JFE348" s="24"/>
      <c r="JFF348" s="25"/>
      <c r="JFG348" s="24"/>
      <c r="JFH348" s="25"/>
      <c r="JFI348" s="24"/>
      <c r="JFJ348" s="25"/>
      <c r="JFK348" s="24"/>
      <c r="JFL348" s="25"/>
      <c r="JFM348" s="24"/>
      <c r="JFN348" s="25"/>
      <c r="JFO348" s="24"/>
      <c r="JFP348" s="25"/>
      <c r="JFQ348" s="24"/>
      <c r="JFR348" s="25"/>
      <c r="JFS348" s="24"/>
      <c r="JFT348" s="25"/>
      <c r="JFU348" s="24"/>
      <c r="JFV348" s="25"/>
      <c r="JFW348" s="24"/>
      <c r="JFX348" s="25"/>
      <c r="JFY348" s="24"/>
      <c r="JFZ348" s="25"/>
      <c r="JGA348" s="24"/>
      <c r="JGB348" s="25"/>
      <c r="JGC348" s="24"/>
      <c r="JGD348" s="25"/>
      <c r="JGE348" s="24"/>
      <c r="JGF348" s="25"/>
      <c r="JGG348" s="24"/>
      <c r="JGH348" s="25"/>
      <c r="JGI348" s="24"/>
      <c r="JGJ348" s="25"/>
      <c r="JGK348" s="24"/>
      <c r="JGL348" s="25"/>
      <c r="JGM348" s="24"/>
      <c r="JGN348" s="25"/>
      <c r="JGO348" s="24"/>
      <c r="JGP348" s="25"/>
      <c r="JGQ348" s="24"/>
      <c r="JGR348" s="25"/>
      <c r="JGS348" s="24"/>
      <c r="JGT348" s="25"/>
      <c r="JGU348" s="24"/>
      <c r="JGV348" s="25"/>
      <c r="JGW348" s="24"/>
      <c r="JGX348" s="25"/>
      <c r="JGY348" s="24"/>
      <c r="JGZ348" s="25"/>
      <c r="JHA348" s="24"/>
      <c r="JHB348" s="25"/>
      <c r="JHC348" s="24"/>
      <c r="JHD348" s="25"/>
      <c r="JHE348" s="24"/>
      <c r="JHF348" s="25"/>
      <c r="JHG348" s="24"/>
      <c r="JHH348" s="25"/>
      <c r="JHI348" s="24"/>
      <c r="JHJ348" s="25"/>
      <c r="JHK348" s="24"/>
      <c r="JHL348" s="25"/>
      <c r="JHM348" s="24"/>
      <c r="JHN348" s="25"/>
      <c r="JHO348" s="24"/>
      <c r="JHP348" s="25"/>
      <c r="JHQ348" s="24"/>
      <c r="JHR348" s="25"/>
      <c r="JHS348" s="24"/>
      <c r="JHT348" s="25"/>
      <c r="JHU348" s="24"/>
      <c r="JHV348" s="25"/>
      <c r="JHW348" s="24"/>
      <c r="JHX348" s="25"/>
      <c r="JHY348" s="24"/>
      <c r="JHZ348" s="25"/>
      <c r="JIA348" s="24"/>
      <c r="JIB348" s="25"/>
      <c r="JIC348" s="24"/>
      <c r="JID348" s="25"/>
      <c r="JIE348" s="24"/>
      <c r="JIF348" s="25"/>
      <c r="JIG348" s="24"/>
      <c r="JIH348" s="25"/>
      <c r="JII348" s="24"/>
      <c r="JIJ348" s="25"/>
      <c r="JIK348" s="24"/>
      <c r="JIL348" s="25"/>
      <c r="JIM348" s="24"/>
      <c r="JIN348" s="25"/>
      <c r="JIO348" s="24"/>
      <c r="JIP348" s="25"/>
      <c r="JIQ348" s="24"/>
      <c r="JIR348" s="25"/>
      <c r="JIS348" s="24"/>
      <c r="JIT348" s="25"/>
      <c r="JIU348" s="24"/>
      <c r="JIV348" s="25"/>
      <c r="JIW348" s="24"/>
      <c r="JIX348" s="25"/>
      <c r="JIY348" s="24"/>
      <c r="JIZ348" s="25"/>
      <c r="JJA348" s="24"/>
      <c r="JJB348" s="25"/>
      <c r="JJC348" s="24"/>
      <c r="JJD348" s="25"/>
      <c r="JJE348" s="24"/>
      <c r="JJF348" s="25"/>
      <c r="JJG348" s="24"/>
      <c r="JJH348" s="25"/>
      <c r="JJI348" s="24"/>
      <c r="JJJ348" s="25"/>
      <c r="JJK348" s="24"/>
      <c r="JJL348" s="25"/>
      <c r="JJM348" s="24"/>
      <c r="JJN348" s="25"/>
      <c r="JJO348" s="24"/>
      <c r="JJP348" s="25"/>
      <c r="JJQ348" s="24"/>
      <c r="JJR348" s="25"/>
      <c r="JJS348" s="24"/>
      <c r="JJT348" s="25"/>
      <c r="JJU348" s="24"/>
      <c r="JJV348" s="25"/>
      <c r="JJW348" s="24"/>
      <c r="JJX348" s="25"/>
      <c r="JJY348" s="24"/>
      <c r="JJZ348" s="25"/>
      <c r="JKA348" s="24"/>
      <c r="JKB348" s="25"/>
      <c r="JKC348" s="24"/>
      <c r="JKD348" s="25"/>
      <c r="JKE348" s="24"/>
      <c r="JKF348" s="25"/>
      <c r="JKG348" s="24"/>
      <c r="JKH348" s="25"/>
      <c r="JKI348" s="24"/>
      <c r="JKJ348" s="25"/>
      <c r="JKK348" s="24"/>
      <c r="JKL348" s="25"/>
      <c r="JKM348" s="24"/>
      <c r="JKN348" s="25"/>
      <c r="JKO348" s="24"/>
      <c r="JKP348" s="25"/>
      <c r="JKQ348" s="24"/>
      <c r="JKR348" s="25"/>
      <c r="JKS348" s="24"/>
      <c r="JKT348" s="25"/>
      <c r="JKU348" s="24"/>
      <c r="JKV348" s="25"/>
      <c r="JKW348" s="24"/>
      <c r="JKX348" s="25"/>
      <c r="JKY348" s="24"/>
      <c r="JKZ348" s="25"/>
      <c r="JLA348" s="24"/>
      <c r="JLB348" s="25"/>
      <c r="JLC348" s="24"/>
      <c r="JLD348" s="25"/>
      <c r="JLE348" s="24"/>
      <c r="JLF348" s="25"/>
      <c r="JLG348" s="24"/>
      <c r="JLH348" s="25"/>
      <c r="JLI348" s="24"/>
      <c r="JLJ348" s="25"/>
      <c r="JLK348" s="24"/>
      <c r="JLL348" s="25"/>
      <c r="JLM348" s="24"/>
      <c r="JLN348" s="25"/>
      <c r="JLO348" s="24"/>
      <c r="JLP348" s="25"/>
      <c r="JLQ348" s="24"/>
      <c r="JLR348" s="25"/>
      <c r="JLS348" s="24"/>
      <c r="JLT348" s="25"/>
      <c r="JLU348" s="24"/>
      <c r="JLV348" s="25"/>
      <c r="JLW348" s="24"/>
      <c r="JLX348" s="25"/>
      <c r="JLY348" s="24"/>
      <c r="JLZ348" s="25"/>
      <c r="JMA348" s="24"/>
      <c r="JMB348" s="25"/>
      <c r="JMC348" s="24"/>
      <c r="JMD348" s="25"/>
      <c r="JME348" s="24"/>
      <c r="JMF348" s="25"/>
      <c r="JMG348" s="24"/>
      <c r="JMH348" s="25"/>
      <c r="JMI348" s="24"/>
      <c r="JMJ348" s="25"/>
      <c r="JMK348" s="24"/>
      <c r="JML348" s="25"/>
      <c r="JMM348" s="24"/>
      <c r="JMN348" s="25"/>
      <c r="JMO348" s="24"/>
      <c r="JMP348" s="25"/>
      <c r="JMQ348" s="24"/>
      <c r="JMR348" s="25"/>
      <c r="JMS348" s="24"/>
      <c r="JMT348" s="25"/>
      <c r="JMU348" s="24"/>
      <c r="JMV348" s="25"/>
      <c r="JMW348" s="24"/>
      <c r="JMX348" s="25"/>
      <c r="JMY348" s="24"/>
      <c r="JMZ348" s="25"/>
      <c r="JNA348" s="24"/>
      <c r="JNB348" s="25"/>
      <c r="JNC348" s="24"/>
      <c r="JND348" s="25"/>
      <c r="JNE348" s="24"/>
      <c r="JNF348" s="25"/>
      <c r="JNG348" s="24"/>
      <c r="JNH348" s="25"/>
      <c r="JNI348" s="24"/>
      <c r="JNJ348" s="25"/>
      <c r="JNK348" s="24"/>
      <c r="JNL348" s="25"/>
      <c r="JNM348" s="24"/>
      <c r="JNN348" s="25"/>
      <c r="JNO348" s="24"/>
      <c r="JNP348" s="25"/>
      <c r="JNQ348" s="24"/>
      <c r="JNR348" s="25"/>
      <c r="JNS348" s="24"/>
      <c r="JNT348" s="25"/>
      <c r="JNU348" s="24"/>
      <c r="JNV348" s="25"/>
      <c r="JNW348" s="24"/>
      <c r="JNX348" s="25"/>
      <c r="JNY348" s="24"/>
      <c r="JNZ348" s="25"/>
      <c r="JOA348" s="24"/>
      <c r="JOB348" s="25"/>
      <c r="JOC348" s="24"/>
      <c r="JOD348" s="25"/>
      <c r="JOE348" s="24"/>
      <c r="JOF348" s="25"/>
      <c r="JOG348" s="24"/>
      <c r="JOH348" s="25"/>
      <c r="JOI348" s="24"/>
      <c r="JOJ348" s="25"/>
      <c r="JOK348" s="24"/>
      <c r="JOL348" s="25"/>
      <c r="JOM348" s="24"/>
      <c r="JON348" s="25"/>
      <c r="JOO348" s="24"/>
      <c r="JOP348" s="25"/>
      <c r="JOQ348" s="24"/>
      <c r="JOR348" s="25"/>
      <c r="JOS348" s="24"/>
      <c r="JOT348" s="25"/>
      <c r="JOU348" s="24"/>
      <c r="JOV348" s="25"/>
      <c r="JOW348" s="24"/>
      <c r="JOX348" s="25"/>
      <c r="JOY348" s="24"/>
      <c r="JOZ348" s="25"/>
      <c r="JPA348" s="24"/>
      <c r="JPB348" s="25"/>
      <c r="JPC348" s="24"/>
      <c r="JPD348" s="25"/>
      <c r="JPE348" s="24"/>
      <c r="JPF348" s="25"/>
      <c r="JPG348" s="24"/>
      <c r="JPH348" s="25"/>
      <c r="JPI348" s="24"/>
      <c r="JPJ348" s="25"/>
      <c r="JPK348" s="24"/>
      <c r="JPL348" s="25"/>
      <c r="JPM348" s="24"/>
      <c r="JPN348" s="25"/>
      <c r="JPO348" s="24"/>
      <c r="JPP348" s="25"/>
      <c r="JPQ348" s="24"/>
      <c r="JPR348" s="25"/>
      <c r="JPS348" s="24"/>
      <c r="JPT348" s="25"/>
      <c r="JPU348" s="24"/>
      <c r="JPV348" s="25"/>
      <c r="JPW348" s="24"/>
      <c r="JPX348" s="25"/>
      <c r="JPY348" s="24"/>
      <c r="JPZ348" s="25"/>
      <c r="JQA348" s="24"/>
      <c r="JQB348" s="25"/>
      <c r="JQC348" s="24"/>
      <c r="JQD348" s="25"/>
      <c r="JQE348" s="24"/>
      <c r="JQF348" s="25"/>
      <c r="JQG348" s="24"/>
      <c r="JQH348" s="25"/>
      <c r="JQI348" s="24"/>
      <c r="JQJ348" s="25"/>
      <c r="JQK348" s="24"/>
      <c r="JQL348" s="25"/>
      <c r="JQM348" s="24"/>
      <c r="JQN348" s="25"/>
      <c r="JQO348" s="24"/>
      <c r="JQP348" s="25"/>
      <c r="JQQ348" s="24"/>
      <c r="JQR348" s="25"/>
      <c r="JQS348" s="24"/>
      <c r="JQT348" s="25"/>
      <c r="JQU348" s="24"/>
      <c r="JQV348" s="25"/>
      <c r="JQW348" s="24"/>
      <c r="JQX348" s="25"/>
      <c r="JQY348" s="24"/>
      <c r="JQZ348" s="25"/>
      <c r="JRA348" s="24"/>
      <c r="JRB348" s="25"/>
      <c r="JRC348" s="24"/>
      <c r="JRD348" s="25"/>
      <c r="JRE348" s="24"/>
      <c r="JRF348" s="25"/>
      <c r="JRG348" s="24"/>
      <c r="JRH348" s="25"/>
      <c r="JRI348" s="24"/>
      <c r="JRJ348" s="25"/>
      <c r="JRK348" s="24"/>
      <c r="JRL348" s="25"/>
      <c r="JRM348" s="24"/>
      <c r="JRN348" s="25"/>
      <c r="JRO348" s="24"/>
      <c r="JRP348" s="25"/>
      <c r="JRQ348" s="24"/>
      <c r="JRR348" s="25"/>
      <c r="JRS348" s="24"/>
      <c r="JRT348" s="25"/>
      <c r="JRU348" s="24"/>
      <c r="JRV348" s="25"/>
      <c r="JRW348" s="24"/>
      <c r="JRX348" s="25"/>
      <c r="JRY348" s="24"/>
      <c r="JRZ348" s="25"/>
      <c r="JSA348" s="24"/>
      <c r="JSB348" s="25"/>
      <c r="JSC348" s="24"/>
      <c r="JSD348" s="25"/>
      <c r="JSE348" s="24"/>
      <c r="JSF348" s="25"/>
      <c r="JSG348" s="24"/>
      <c r="JSH348" s="25"/>
      <c r="JSI348" s="24"/>
      <c r="JSJ348" s="25"/>
      <c r="JSK348" s="24"/>
      <c r="JSL348" s="25"/>
      <c r="JSM348" s="24"/>
      <c r="JSN348" s="25"/>
      <c r="JSO348" s="24"/>
      <c r="JSP348" s="25"/>
      <c r="JSQ348" s="24"/>
      <c r="JSR348" s="25"/>
      <c r="JSS348" s="24"/>
      <c r="JST348" s="25"/>
      <c r="JSU348" s="24"/>
      <c r="JSV348" s="25"/>
      <c r="JSW348" s="24"/>
      <c r="JSX348" s="25"/>
      <c r="JSY348" s="24"/>
      <c r="JSZ348" s="25"/>
      <c r="JTA348" s="24"/>
      <c r="JTB348" s="25"/>
      <c r="JTC348" s="24"/>
      <c r="JTD348" s="25"/>
      <c r="JTE348" s="24"/>
      <c r="JTF348" s="25"/>
      <c r="JTG348" s="24"/>
      <c r="JTH348" s="25"/>
      <c r="JTI348" s="24"/>
      <c r="JTJ348" s="25"/>
      <c r="JTK348" s="24"/>
      <c r="JTL348" s="25"/>
      <c r="JTM348" s="24"/>
      <c r="JTN348" s="25"/>
      <c r="JTO348" s="24"/>
      <c r="JTP348" s="25"/>
      <c r="JTQ348" s="24"/>
      <c r="JTR348" s="25"/>
      <c r="JTS348" s="24"/>
      <c r="JTT348" s="25"/>
      <c r="JTU348" s="24"/>
      <c r="JTV348" s="25"/>
      <c r="JTW348" s="24"/>
      <c r="JTX348" s="25"/>
      <c r="JTY348" s="24"/>
      <c r="JTZ348" s="25"/>
      <c r="JUA348" s="24"/>
      <c r="JUB348" s="25"/>
      <c r="JUC348" s="24"/>
      <c r="JUD348" s="25"/>
      <c r="JUE348" s="24"/>
      <c r="JUF348" s="25"/>
      <c r="JUG348" s="24"/>
      <c r="JUH348" s="25"/>
      <c r="JUI348" s="24"/>
      <c r="JUJ348" s="25"/>
      <c r="JUK348" s="24"/>
      <c r="JUL348" s="25"/>
      <c r="JUM348" s="24"/>
      <c r="JUN348" s="25"/>
      <c r="JUO348" s="24"/>
      <c r="JUP348" s="25"/>
      <c r="JUQ348" s="24"/>
      <c r="JUR348" s="25"/>
      <c r="JUS348" s="24"/>
      <c r="JUT348" s="25"/>
      <c r="JUU348" s="24"/>
      <c r="JUV348" s="25"/>
      <c r="JUW348" s="24"/>
      <c r="JUX348" s="25"/>
      <c r="JUY348" s="24"/>
      <c r="JUZ348" s="25"/>
      <c r="JVA348" s="24"/>
      <c r="JVB348" s="25"/>
      <c r="JVC348" s="24"/>
      <c r="JVD348" s="25"/>
      <c r="JVE348" s="24"/>
      <c r="JVF348" s="25"/>
      <c r="JVG348" s="24"/>
      <c r="JVH348" s="25"/>
      <c r="JVI348" s="24"/>
      <c r="JVJ348" s="25"/>
      <c r="JVK348" s="24"/>
      <c r="JVL348" s="25"/>
      <c r="JVM348" s="24"/>
      <c r="JVN348" s="25"/>
      <c r="JVO348" s="24"/>
      <c r="JVP348" s="25"/>
      <c r="JVQ348" s="24"/>
      <c r="JVR348" s="25"/>
      <c r="JVS348" s="24"/>
      <c r="JVT348" s="25"/>
      <c r="JVU348" s="24"/>
      <c r="JVV348" s="25"/>
      <c r="JVW348" s="24"/>
      <c r="JVX348" s="25"/>
      <c r="JVY348" s="24"/>
      <c r="JVZ348" s="25"/>
      <c r="JWA348" s="24"/>
      <c r="JWB348" s="25"/>
      <c r="JWC348" s="24"/>
      <c r="JWD348" s="25"/>
      <c r="JWE348" s="24"/>
      <c r="JWF348" s="25"/>
      <c r="JWG348" s="24"/>
      <c r="JWH348" s="25"/>
      <c r="JWI348" s="24"/>
      <c r="JWJ348" s="25"/>
      <c r="JWK348" s="24"/>
      <c r="JWL348" s="25"/>
      <c r="JWM348" s="24"/>
      <c r="JWN348" s="25"/>
      <c r="JWO348" s="24"/>
      <c r="JWP348" s="25"/>
      <c r="JWQ348" s="24"/>
      <c r="JWR348" s="25"/>
      <c r="JWS348" s="24"/>
      <c r="JWT348" s="25"/>
      <c r="JWU348" s="24"/>
      <c r="JWV348" s="25"/>
      <c r="JWW348" s="24"/>
      <c r="JWX348" s="25"/>
      <c r="JWY348" s="24"/>
      <c r="JWZ348" s="25"/>
      <c r="JXA348" s="24"/>
      <c r="JXB348" s="25"/>
      <c r="JXC348" s="24"/>
      <c r="JXD348" s="25"/>
      <c r="JXE348" s="24"/>
      <c r="JXF348" s="25"/>
      <c r="JXG348" s="24"/>
      <c r="JXH348" s="25"/>
      <c r="JXI348" s="24"/>
      <c r="JXJ348" s="25"/>
      <c r="JXK348" s="24"/>
      <c r="JXL348" s="25"/>
      <c r="JXM348" s="24"/>
      <c r="JXN348" s="25"/>
      <c r="JXO348" s="24"/>
      <c r="JXP348" s="25"/>
      <c r="JXQ348" s="24"/>
      <c r="JXR348" s="25"/>
      <c r="JXS348" s="24"/>
      <c r="JXT348" s="25"/>
      <c r="JXU348" s="24"/>
      <c r="JXV348" s="25"/>
      <c r="JXW348" s="24"/>
      <c r="JXX348" s="25"/>
      <c r="JXY348" s="24"/>
      <c r="JXZ348" s="25"/>
      <c r="JYA348" s="24"/>
      <c r="JYB348" s="25"/>
      <c r="JYC348" s="24"/>
      <c r="JYD348" s="25"/>
      <c r="JYE348" s="24"/>
      <c r="JYF348" s="25"/>
      <c r="JYG348" s="24"/>
      <c r="JYH348" s="25"/>
      <c r="JYI348" s="24"/>
      <c r="JYJ348" s="25"/>
      <c r="JYK348" s="24"/>
      <c r="JYL348" s="25"/>
      <c r="JYM348" s="24"/>
      <c r="JYN348" s="25"/>
      <c r="JYO348" s="24"/>
      <c r="JYP348" s="25"/>
      <c r="JYQ348" s="24"/>
      <c r="JYR348" s="25"/>
      <c r="JYS348" s="24"/>
      <c r="JYT348" s="25"/>
      <c r="JYU348" s="24"/>
      <c r="JYV348" s="25"/>
      <c r="JYW348" s="24"/>
      <c r="JYX348" s="25"/>
      <c r="JYY348" s="24"/>
      <c r="JYZ348" s="25"/>
      <c r="JZA348" s="24"/>
      <c r="JZB348" s="25"/>
      <c r="JZC348" s="24"/>
      <c r="JZD348" s="25"/>
      <c r="JZE348" s="24"/>
      <c r="JZF348" s="25"/>
      <c r="JZG348" s="24"/>
      <c r="JZH348" s="25"/>
      <c r="JZI348" s="24"/>
      <c r="JZJ348" s="25"/>
      <c r="JZK348" s="24"/>
      <c r="JZL348" s="25"/>
      <c r="JZM348" s="24"/>
      <c r="JZN348" s="25"/>
      <c r="JZO348" s="24"/>
      <c r="JZP348" s="25"/>
      <c r="JZQ348" s="24"/>
      <c r="JZR348" s="25"/>
      <c r="JZS348" s="24"/>
      <c r="JZT348" s="25"/>
      <c r="JZU348" s="24"/>
      <c r="JZV348" s="25"/>
      <c r="JZW348" s="24"/>
      <c r="JZX348" s="25"/>
      <c r="JZY348" s="24"/>
      <c r="JZZ348" s="25"/>
      <c r="KAA348" s="24"/>
      <c r="KAB348" s="25"/>
      <c r="KAC348" s="24"/>
      <c r="KAD348" s="25"/>
      <c r="KAE348" s="24"/>
      <c r="KAF348" s="25"/>
      <c r="KAG348" s="24"/>
      <c r="KAH348" s="25"/>
      <c r="KAI348" s="24"/>
      <c r="KAJ348" s="25"/>
      <c r="KAK348" s="24"/>
      <c r="KAL348" s="25"/>
      <c r="KAM348" s="24"/>
      <c r="KAN348" s="25"/>
      <c r="KAO348" s="24"/>
      <c r="KAP348" s="25"/>
      <c r="KAQ348" s="24"/>
      <c r="KAR348" s="25"/>
      <c r="KAS348" s="24"/>
      <c r="KAT348" s="25"/>
      <c r="KAU348" s="24"/>
      <c r="KAV348" s="25"/>
      <c r="KAW348" s="24"/>
      <c r="KAX348" s="25"/>
      <c r="KAY348" s="24"/>
      <c r="KAZ348" s="25"/>
      <c r="KBA348" s="24"/>
      <c r="KBB348" s="25"/>
      <c r="KBC348" s="24"/>
      <c r="KBD348" s="25"/>
      <c r="KBE348" s="24"/>
      <c r="KBF348" s="25"/>
      <c r="KBG348" s="24"/>
      <c r="KBH348" s="25"/>
      <c r="KBI348" s="24"/>
      <c r="KBJ348" s="25"/>
      <c r="KBK348" s="24"/>
      <c r="KBL348" s="25"/>
      <c r="KBM348" s="24"/>
      <c r="KBN348" s="25"/>
      <c r="KBO348" s="24"/>
      <c r="KBP348" s="25"/>
      <c r="KBQ348" s="24"/>
      <c r="KBR348" s="25"/>
      <c r="KBS348" s="24"/>
      <c r="KBT348" s="25"/>
      <c r="KBU348" s="24"/>
      <c r="KBV348" s="25"/>
      <c r="KBW348" s="24"/>
      <c r="KBX348" s="25"/>
      <c r="KBY348" s="24"/>
      <c r="KBZ348" s="25"/>
      <c r="KCA348" s="24"/>
      <c r="KCB348" s="25"/>
      <c r="KCC348" s="24"/>
      <c r="KCD348" s="25"/>
      <c r="KCE348" s="24"/>
      <c r="KCF348" s="25"/>
      <c r="KCG348" s="24"/>
      <c r="KCH348" s="25"/>
      <c r="KCI348" s="24"/>
      <c r="KCJ348" s="25"/>
      <c r="KCK348" s="24"/>
      <c r="KCL348" s="25"/>
      <c r="KCM348" s="24"/>
      <c r="KCN348" s="25"/>
      <c r="KCO348" s="24"/>
      <c r="KCP348" s="25"/>
      <c r="KCQ348" s="24"/>
      <c r="KCR348" s="25"/>
      <c r="KCS348" s="24"/>
      <c r="KCT348" s="25"/>
      <c r="KCU348" s="24"/>
      <c r="KCV348" s="25"/>
      <c r="KCW348" s="24"/>
      <c r="KCX348" s="25"/>
      <c r="KCY348" s="24"/>
      <c r="KCZ348" s="25"/>
      <c r="KDA348" s="24"/>
      <c r="KDB348" s="25"/>
      <c r="KDC348" s="24"/>
      <c r="KDD348" s="25"/>
      <c r="KDE348" s="24"/>
      <c r="KDF348" s="25"/>
      <c r="KDG348" s="24"/>
      <c r="KDH348" s="25"/>
      <c r="KDI348" s="24"/>
      <c r="KDJ348" s="25"/>
      <c r="KDK348" s="24"/>
      <c r="KDL348" s="25"/>
      <c r="KDM348" s="24"/>
      <c r="KDN348" s="25"/>
      <c r="KDO348" s="24"/>
      <c r="KDP348" s="25"/>
      <c r="KDQ348" s="24"/>
      <c r="KDR348" s="25"/>
      <c r="KDS348" s="24"/>
      <c r="KDT348" s="25"/>
      <c r="KDU348" s="24"/>
      <c r="KDV348" s="25"/>
      <c r="KDW348" s="24"/>
      <c r="KDX348" s="25"/>
      <c r="KDY348" s="24"/>
      <c r="KDZ348" s="25"/>
      <c r="KEA348" s="24"/>
      <c r="KEB348" s="25"/>
      <c r="KEC348" s="24"/>
      <c r="KED348" s="25"/>
      <c r="KEE348" s="24"/>
      <c r="KEF348" s="25"/>
      <c r="KEG348" s="24"/>
      <c r="KEH348" s="25"/>
      <c r="KEI348" s="24"/>
      <c r="KEJ348" s="25"/>
      <c r="KEK348" s="24"/>
      <c r="KEL348" s="25"/>
      <c r="KEM348" s="24"/>
      <c r="KEN348" s="25"/>
      <c r="KEO348" s="24"/>
      <c r="KEP348" s="25"/>
      <c r="KEQ348" s="24"/>
      <c r="KER348" s="25"/>
      <c r="KES348" s="24"/>
      <c r="KET348" s="25"/>
      <c r="KEU348" s="24"/>
      <c r="KEV348" s="25"/>
      <c r="KEW348" s="24"/>
      <c r="KEX348" s="25"/>
      <c r="KEY348" s="24"/>
      <c r="KEZ348" s="25"/>
      <c r="KFA348" s="24"/>
      <c r="KFB348" s="25"/>
      <c r="KFC348" s="24"/>
      <c r="KFD348" s="25"/>
      <c r="KFE348" s="24"/>
      <c r="KFF348" s="25"/>
      <c r="KFG348" s="24"/>
      <c r="KFH348" s="25"/>
      <c r="KFI348" s="24"/>
      <c r="KFJ348" s="25"/>
      <c r="KFK348" s="24"/>
      <c r="KFL348" s="25"/>
      <c r="KFM348" s="24"/>
      <c r="KFN348" s="25"/>
      <c r="KFO348" s="24"/>
      <c r="KFP348" s="25"/>
      <c r="KFQ348" s="24"/>
      <c r="KFR348" s="25"/>
      <c r="KFS348" s="24"/>
      <c r="KFT348" s="25"/>
      <c r="KFU348" s="24"/>
      <c r="KFV348" s="25"/>
      <c r="KFW348" s="24"/>
      <c r="KFX348" s="25"/>
      <c r="KFY348" s="24"/>
      <c r="KFZ348" s="25"/>
      <c r="KGA348" s="24"/>
      <c r="KGB348" s="25"/>
      <c r="KGC348" s="24"/>
      <c r="KGD348" s="25"/>
      <c r="KGE348" s="24"/>
      <c r="KGF348" s="25"/>
      <c r="KGG348" s="24"/>
      <c r="KGH348" s="25"/>
      <c r="KGI348" s="24"/>
      <c r="KGJ348" s="25"/>
      <c r="KGK348" s="24"/>
      <c r="KGL348" s="25"/>
      <c r="KGM348" s="24"/>
      <c r="KGN348" s="25"/>
      <c r="KGO348" s="24"/>
      <c r="KGP348" s="25"/>
      <c r="KGQ348" s="24"/>
      <c r="KGR348" s="25"/>
      <c r="KGS348" s="24"/>
      <c r="KGT348" s="25"/>
      <c r="KGU348" s="24"/>
      <c r="KGV348" s="25"/>
      <c r="KGW348" s="24"/>
      <c r="KGX348" s="25"/>
      <c r="KGY348" s="24"/>
      <c r="KGZ348" s="25"/>
      <c r="KHA348" s="24"/>
      <c r="KHB348" s="25"/>
      <c r="KHC348" s="24"/>
      <c r="KHD348" s="25"/>
      <c r="KHE348" s="24"/>
      <c r="KHF348" s="25"/>
      <c r="KHG348" s="24"/>
      <c r="KHH348" s="25"/>
      <c r="KHI348" s="24"/>
      <c r="KHJ348" s="25"/>
      <c r="KHK348" s="24"/>
      <c r="KHL348" s="25"/>
      <c r="KHM348" s="24"/>
      <c r="KHN348" s="25"/>
      <c r="KHO348" s="24"/>
      <c r="KHP348" s="25"/>
      <c r="KHQ348" s="24"/>
      <c r="KHR348" s="25"/>
      <c r="KHS348" s="24"/>
      <c r="KHT348" s="25"/>
      <c r="KHU348" s="24"/>
      <c r="KHV348" s="25"/>
      <c r="KHW348" s="24"/>
      <c r="KHX348" s="25"/>
      <c r="KHY348" s="24"/>
      <c r="KHZ348" s="25"/>
      <c r="KIA348" s="24"/>
      <c r="KIB348" s="25"/>
      <c r="KIC348" s="24"/>
      <c r="KID348" s="25"/>
      <c r="KIE348" s="24"/>
      <c r="KIF348" s="25"/>
      <c r="KIG348" s="24"/>
      <c r="KIH348" s="25"/>
      <c r="KII348" s="24"/>
      <c r="KIJ348" s="25"/>
      <c r="KIK348" s="24"/>
      <c r="KIL348" s="25"/>
      <c r="KIM348" s="24"/>
      <c r="KIN348" s="25"/>
      <c r="KIO348" s="24"/>
      <c r="KIP348" s="25"/>
      <c r="KIQ348" s="24"/>
      <c r="KIR348" s="25"/>
      <c r="KIS348" s="24"/>
      <c r="KIT348" s="25"/>
      <c r="KIU348" s="24"/>
      <c r="KIV348" s="25"/>
      <c r="KIW348" s="24"/>
      <c r="KIX348" s="25"/>
      <c r="KIY348" s="24"/>
      <c r="KIZ348" s="25"/>
      <c r="KJA348" s="24"/>
      <c r="KJB348" s="25"/>
      <c r="KJC348" s="24"/>
      <c r="KJD348" s="25"/>
      <c r="KJE348" s="24"/>
      <c r="KJF348" s="25"/>
      <c r="KJG348" s="24"/>
      <c r="KJH348" s="25"/>
      <c r="KJI348" s="24"/>
      <c r="KJJ348" s="25"/>
      <c r="KJK348" s="24"/>
      <c r="KJL348" s="25"/>
      <c r="KJM348" s="24"/>
      <c r="KJN348" s="25"/>
      <c r="KJO348" s="24"/>
      <c r="KJP348" s="25"/>
      <c r="KJQ348" s="24"/>
      <c r="KJR348" s="25"/>
      <c r="KJS348" s="24"/>
      <c r="KJT348" s="25"/>
      <c r="KJU348" s="24"/>
      <c r="KJV348" s="25"/>
      <c r="KJW348" s="24"/>
      <c r="KJX348" s="25"/>
      <c r="KJY348" s="24"/>
      <c r="KJZ348" s="25"/>
      <c r="KKA348" s="24"/>
      <c r="KKB348" s="25"/>
      <c r="KKC348" s="24"/>
      <c r="KKD348" s="25"/>
      <c r="KKE348" s="24"/>
      <c r="KKF348" s="25"/>
      <c r="KKG348" s="24"/>
      <c r="KKH348" s="25"/>
      <c r="KKI348" s="24"/>
      <c r="KKJ348" s="25"/>
      <c r="KKK348" s="24"/>
      <c r="KKL348" s="25"/>
      <c r="KKM348" s="24"/>
      <c r="KKN348" s="25"/>
      <c r="KKO348" s="24"/>
      <c r="KKP348" s="25"/>
      <c r="KKQ348" s="24"/>
      <c r="KKR348" s="25"/>
      <c r="KKS348" s="24"/>
      <c r="KKT348" s="25"/>
      <c r="KKU348" s="24"/>
      <c r="KKV348" s="25"/>
      <c r="KKW348" s="24"/>
      <c r="KKX348" s="25"/>
      <c r="KKY348" s="24"/>
      <c r="KKZ348" s="25"/>
      <c r="KLA348" s="24"/>
      <c r="KLB348" s="25"/>
      <c r="KLC348" s="24"/>
      <c r="KLD348" s="25"/>
      <c r="KLE348" s="24"/>
      <c r="KLF348" s="25"/>
      <c r="KLG348" s="24"/>
      <c r="KLH348" s="25"/>
      <c r="KLI348" s="24"/>
      <c r="KLJ348" s="25"/>
      <c r="KLK348" s="24"/>
      <c r="KLL348" s="25"/>
      <c r="KLM348" s="24"/>
      <c r="KLN348" s="25"/>
      <c r="KLO348" s="24"/>
      <c r="KLP348" s="25"/>
      <c r="KLQ348" s="24"/>
      <c r="KLR348" s="25"/>
      <c r="KLS348" s="24"/>
      <c r="KLT348" s="25"/>
      <c r="KLU348" s="24"/>
      <c r="KLV348" s="25"/>
      <c r="KLW348" s="24"/>
      <c r="KLX348" s="25"/>
      <c r="KLY348" s="24"/>
      <c r="KLZ348" s="25"/>
      <c r="KMA348" s="24"/>
      <c r="KMB348" s="25"/>
      <c r="KMC348" s="24"/>
      <c r="KMD348" s="25"/>
      <c r="KME348" s="24"/>
      <c r="KMF348" s="25"/>
      <c r="KMG348" s="24"/>
      <c r="KMH348" s="25"/>
      <c r="KMI348" s="24"/>
      <c r="KMJ348" s="25"/>
      <c r="KMK348" s="24"/>
      <c r="KML348" s="25"/>
      <c r="KMM348" s="24"/>
      <c r="KMN348" s="25"/>
      <c r="KMO348" s="24"/>
      <c r="KMP348" s="25"/>
      <c r="KMQ348" s="24"/>
      <c r="KMR348" s="25"/>
      <c r="KMS348" s="24"/>
      <c r="KMT348" s="25"/>
      <c r="KMU348" s="24"/>
      <c r="KMV348" s="25"/>
      <c r="KMW348" s="24"/>
      <c r="KMX348" s="25"/>
      <c r="KMY348" s="24"/>
      <c r="KMZ348" s="25"/>
      <c r="KNA348" s="24"/>
      <c r="KNB348" s="25"/>
      <c r="KNC348" s="24"/>
      <c r="KND348" s="25"/>
      <c r="KNE348" s="24"/>
      <c r="KNF348" s="25"/>
      <c r="KNG348" s="24"/>
      <c r="KNH348" s="25"/>
      <c r="KNI348" s="24"/>
      <c r="KNJ348" s="25"/>
      <c r="KNK348" s="24"/>
      <c r="KNL348" s="25"/>
      <c r="KNM348" s="24"/>
      <c r="KNN348" s="25"/>
      <c r="KNO348" s="24"/>
      <c r="KNP348" s="25"/>
      <c r="KNQ348" s="24"/>
      <c r="KNR348" s="25"/>
      <c r="KNS348" s="24"/>
      <c r="KNT348" s="25"/>
      <c r="KNU348" s="24"/>
      <c r="KNV348" s="25"/>
      <c r="KNW348" s="24"/>
      <c r="KNX348" s="25"/>
      <c r="KNY348" s="24"/>
      <c r="KNZ348" s="25"/>
      <c r="KOA348" s="24"/>
      <c r="KOB348" s="25"/>
      <c r="KOC348" s="24"/>
      <c r="KOD348" s="25"/>
      <c r="KOE348" s="24"/>
      <c r="KOF348" s="25"/>
      <c r="KOG348" s="24"/>
      <c r="KOH348" s="25"/>
      <c r="KOI348" s="24"/>
      <c r="KOJ348" s="25"/>
      <c r="KOK348" s="24"/>
      <c r="KOL348" s="25"/>
      <c r="KOM348" s="24"/>
      <c r="KON348" s="25"/>
      <c r="KOO348" s="24"/>
      <c r="KOP348" s="25"/>
      <c r="KOQ348" s="24"/>
      <c r="KOR348" s="25"/>
      <c r="KOS348" s="24"/>
      <c r="KOT348" s="25"/>
      <c r="KOU348" s="24"/>
      <c r="KOV348" s="25"/>
      <c r="KOW348" s="24"/>
      <c r="KOX348" s="25"/>
      <c r="KOY348" s="24"/>
      <c r="KOZ348" s="25"/>
      <c r="KPA348" s="24"/>
      <c r="KPB348" s="25"/>
      <c r="KPC348" s="24"/>
      <c r="KPD348" s="25"/>
      <c r="KPE348" s="24"/>
      <c r="KPF348" s="25"/>
      <c r="KPG348" s="24"/>
      <c r="KPH348" s="25"/>
      <c r="KPI348" s="24"/>
      <c r="KPJ348" s="25"/>
      <c r="KPK348" s="24"/>
      <c r="KPL348" s="25"/>
      <c r="KPM348" s="24"/>
      <c r="KPN348" s="25"/>
      <c r="KPO348" s="24"/>
      <c r="KPP348" s="25"/>
      <c r="KPQ348" s="24"/>
      <c r="KPR348" s="25"/>
      <c r="KPS348" s="24"/>
      <c r="KPT348" s="25"/>
      <c r="KPU348" s="24"/>
      <c r="KPV348" s="25"/>
      <c r="KPW348" s="24"/>
      <c r="KPX348" s="25"/>
      <c r="KPY348" s="24"/>
      <c r="KPZ348" s="25"/>
      <c r="KQA348" s="24"/>
      <c r="KQB348" s="25"/>
      <c r="KQC348" s="24"/>
      <c r="KQD348" s="25"/>
      <c r="KQE348" s="24"/>
      <c r="KQF348" s="25"/>
      <c r="KQG348" s="24"/>
      <c r="KQH348" s="25"/>
      <c r="KQI348" s="24"/>
      <c r="KQJ348" s="25"/>
      <c r="KQK348" s="24"/>
      <c r="KQL348" s="25"/>
      <c r="KQM348" s="24"/>
      <c r="KQN348" s="25"/>
      <c r="KQO348" s="24"/>
      <c r="KQP348" s="25"/>
      <c r="KQQ348" s="24"/>
      <c r="KQR348" s="25"/>
      <c r="KQS348" s="24"/>
      <c r="KQT348" s="25"/>
      <c r="KQU348" s="24"/>
      <c r="KQV348" s="25"/>
      <c r="KQW348" s="24"/>
      <c r="KQX348" s="25"/>
      <c r="KQY348" s="24"/>
      <c r="KQZ348" s="25"/>
      <c r="KRA348" s="24"/>
      <c r="KRB348" s="25"/>
      <c r="KRC348" s="24"/>
      <c r="KRD348" s="25"/>
      <c r="KRE348" s="24"/>
      <c r="KRF348" s="25"/>
      <c r="KRG348" s="24"/>
      <c r="KRH348" s="25"/>
      <c r="KRI348" s="24"/>
      <c r="KRJ348" s="25"/>
      <c r="KRK348" s="24"/>
      <c r="KRL348" s="25"/>
      <c r="KRM348" s="24"/>
      <c r="KRN348" s="25"/>
      <c r="KRO348" s="24"/>
      <c r="KRP348" s="25"/>
      <c r="KRQ348" s="24"/>
      <c r="KRR348" s="25"/>
      <c r="KRS348" s="24"/>
      <c r="KRT348" s="25"/>
      <c r="KRU348" s="24"/>
      <c r="KRV348" s="25"/>
      <c r="KRW348" s="24"/>
      <c r="KRX348" s="25"/>
      <c r="KRY348" s="24"/>
      <c r="KRZ348" s="25"/>
      <c r="KSA348" s="24"/>
      <c r="KSB348" s="25"/>
      <c r="KSC348" s="24"/>
      <c r="KSD348" s="25"/>
      <c r="KSE348" s="24"/>
      <c r="KSF348" s="25"/>
      <c r="KSG348" s="24"/>
      <c r="KSH348" s="25"/>
      <c r="KSI348" s="24"/>
      <c r="KSJ348" s="25"/>
      <c r="KSK348" s="24"/>
      <c r="KSL348" s="25"/>
      <c r="KSM348" s="24"/>
      <c r="KSN348" s="25"/>
      <c r="KSO348" s="24"/>
      <c r="KSP348" s="25"/>
      <c r="KSQ348" s="24"/>
      <c r="KSR348" s="25"/>
      <c r="KSS348" s="24"/>
      <c r="KST348" s="25"/>
      <c r="KSU348" s="24"/>
      <c r="KSV348" s="25"/>
      <c r="KSW348" s="24"/>
      <c r="KSX348" s="25"/>
      <c r="KSY348" s="24"/>
      <c r="KSZ348" s="25"/>
      <c r="KTA348" s="24"/>
      <c r="KTB348" s="25"/>
      <c r="KTC348" s="24"/>
      <c r="KTD348" s="25"/>
      <c r="KTE348" s="24"/>
      <c r="KTF348" s="25"/>
      <c r="KTG348" s="24"/>
      <c r="KTH348" s="25"/>
      <c r="KTI348" s="24"/>
      <c r="KTJ348" s="25"/>
      <c r="KTK348" s="24"/>
      <c r="KTL348" s="25"/>
      <c r="KTM348" s="24"/>
      <c r="KTN348" s="25"/>
      <c r="KTO348" s="24"/>
      <c r="KTP348" s="25"/>
      <c r="KTQ348" s="24"/>
      <c r="KTR348" s="25"/>
      <c r="KTS348" s="24"/>
      <c r="KTT348" s="25"/>
      <c r="KTU348" s="24"/>
      <c r="KTV348" s="25"/>
      <c r="KTW348" s="24"/>
      <c r="KTX348" s="25"/>
      <c r="KTY348" s="24"/>
      <c r="KTZ348" s="25"/>
      <c r="KUA348" s="24"/>
      <c r="KUB348" s="25"/>
      <c r="KUC348" s="24"/>
      <c r="KUD348" s="25"/>
      <c r="KUE348" s="24"/>
      <c r="KUF348" s="25"/>
      <c r="KUG348" s="24"/>
      <c r="KUH348" s="25"/>
      <c r="KUI348" s="24"/>
      <c r="KUJ348" s="25"/>
      <c r="KUK348" s="24"/>
      <c r="KUL348" s="25"/>
      <c r="KUM348" s="24"/>
      <c r="KUN348" s="25"/>
      <c r="KUO348" s="24"/>
      <c r="KUP348" s="25"/>
      <c r="KUQ348" s="24"/>
      <c r="KUR348" s="25"/>
      <c r="KUS348" s="24"/>
      <c r="KUT348" s="25"/>
      <c r="KUU348" s="24"/>
      <c r="KUV348" s="25"/>
      <c r="KUW348" s="24"/>
      <c r="KUX348" s="25"/>
      <c r="KUY348" s="24"/>
      <c r="KUZ348" s="25"/>
      <c r="KVA348" s="24"/>
      <c r="KVB348" s="25"/>
      <c r="KVC348" s="24"/>
      <c r="KVD348" s="25"/>
      <c r="KVE348" s="24"/>
      <c r="KVF348" s="25"/>
      <c r="KVG348" s="24"/>
      <c r="KVH348" s="25"/>
      <c r="KVI348" s="24"/>
      <c r="KVJ348" s="25"/>
      <c r="KVK348" s="24"/>
      <c r="KVL348" s="25"/>
      <c r="KVM348" s="24"/>
      <c r="KVN348" s="25"/>
      <c r="KVO348" s="24"/>
      <c r="KVP348" s="25"/>
      <c r="KVQ348" s="24"/>
      <c r="KVR348" s="25"/>
      <c r="KVS348" s="24"/>
      <c r="KVT348" s="25"/>
      <c r="KVU348" s="24"/>
      <c r="KVV348" s="25"/>
      <c r="KVW348" s="24"/>
      <c r="KVX348" s="25"/>
      <c r="KVY348" s="24"/>
      <c r="KVZ348" s="25"/>
      <c r="KWA348" s="24"/>
      <c r="KWB348" s="25"/>
      <c r="KWC348" s="24"/>
      <c r="KWD348" s="25"/>
      <c r="KWE348" s="24"/>
      <c r="KWF348" s="25"/>
      <c r="KWG348" s="24"/>
      <c r="KWH348" s="25"/>
      <c r="KWI348" s="24"/>
      <c r="KWJ348" s="25"/>
      <c r="KWK348" s="24"/>
      <c r="KWL348" s="25"/>
      <c r="KWM348" s="24"/>
      <c r="KWN348" s="25"/>
      <c r="KWO348" s="24"/>
      <c r="KWP348" s="25"/>
      <c r="KWQ348" s="24"/>
      <c r="KWR348" s="25"/>
      <c r="KWS348" s="24"/>
      <c r="KWT348" s="25"/>
      <c r="KWU348" s="24"/>
      <c r="KWV348" s="25"/>
      <c r="KWW348" s="24"/>
      <c r="KWX348" s="25"/>
      <c r="KWY348" s="24"/>
      <c r="KWZ348" s="25"/>
      <c r="KXA348" s="24"/>
      <c r="KXB348" s="25"/>
      <c r="KXC348" s="24"/>
      <c r="KXD348" s="25"/>
      <c r="KXE348" s="24"/>
      <c r="KXF348" s="25"/>
      <c r="KXG348" s="24"/>
      <c r="KXH348" s="25"/>
      <c r="KXI348" s="24"/>
      <c r="KXJ348" s="25"/>
      <c r="KXK348" s="24"/>
      <c r="KXL348" s="25"/>
      <c r="KXM348" s="24"/>
      <c r="KXN348" s="25"/>
      <c r="KXO348" s="24"/>
      <c r="KXP348" s="25"/>
      <c r="KXQ348" s="24"/>
      <c r="KXR348" s="25"/>
      <c r="KXS348" s="24"/>
      <c r="KXT348" s="25"/>
      <c r="KXU348" s="24"/>
      <c r="KXV348" s="25"/>
      <c r="KXW348" s="24"/>
      <c r="KXX348" s="25"/>
      <c r="KXY348" s="24"/>
      <c r="KXZ348" s="25"/>
      <c r="KYA348" s="24"/>
      <c r="KYB348" s="25"/>
      <c r="KYC348" s="24"/>
      <c r="KYD348" s="25"/>
      <c r="KYE348" s="24"/>
      <c r="KYF348" s="25"/>
      <c r="KYG348" s="24"/>
      <c r="KYH348" s="25"/>
      <c r="KYI348" s="24"/>
      <c r="KYJ348" s="25"/>
      <c r="KYK348" s="24"/>
      <c r="KYL348" s="25"/>
      <c r="KYM348" s="24"/>
      <c r="KYN348" s="25"/>
      <c r="KYO348" s="24"/>
      <c r="KYP348" s="25"/>
      <c r="KYQ348" s="24"/>
      <c r="KYR348" s="25"/>
      <c r="KYS348" s="24"/>
      <c r="KYT348" s="25"/>
      <c r="KYU348" s="24"/>
      <c r="KYV348" s="25"/>
      <c r="KYW348" s="24"/>
      <c r="KYX348" s="25"/>
      <c r="KYY348" s="24"/>
      <c r="KYZ348" s="25"/>
      <c r="KZA348" s="24"/>
      <c r="KZB348" s="25"/>
      <c r="KZC348" s="24"/>
      <c r="KZD348" s="25"/>
      <c r="KZE348" s="24"/>
      <c r="KZF348" s="25"/>
      <c r="KZG348" s="24"/>
      <c r="KZH348" s="25"/>
      <c r="KZI348" s="24"/>
      <c r="KZJ348" s="25"/>
      <c r="KZK348" s="24"/>
      <c r="KZL348" s="25"/>
      <c r="KZM348" s="24"/>
      <c r="KZN348" s="25"/>
      <c r="KZO348" s="24"/>
      <c r="KZP348" s="25"/>
      <c r="KZQ348" s="24"/>
      <c r="KZR348" s="25"/>
      <c r="KZS348" s="24"/>
      <c r="KZT348" s="25"/>
      <c r="KZU348" s="24"/>
      <c r="KZV348" s="25"/>
      <c r="KZW348" s="24"/>
      <c r="KZX348" s="25"/>
      <c r="KZY348" s="24"/>
      <c r="KZZ348" s="25"/>
      <c r="LAA348" s="24"/>
      <c r="LAB348" s="25"/>
      <c r="LAC348" s="24"/>
      <c r="LAD348" s="25"/>
      <c r="LAE348" s="24"/>
      <c r="LAF348" s="25"/>
      <c r="LAG348" s="24"/>
      <c r="LAH348" s="25"/>
      <c r="LAI348" s="24"/>
      <c r="LAJ348" s="25"/>
      <c r="LAK348" s="24"/>
      <c r="LAL348" s="25"/>
      <c r="LAM348" s="24"/>
      <c r="LAN348" s="25"/>
      <c r="LAO348" s="24"/>
      <c r="LAP348" s="25"/>
      <c r="LAQ348" s="24"/>
      <c r="LAR348" s="25"/>
      <c r="LAS348" s="24"/>
      <c r="LAT348" s="25"/>
      <c r="LAU348" s="24"/>
      <c r="LAV348" s="25"/>
      <c r="LAW348" s="24"/>
      <c r="LAX348" s="25"/>
      <c r="LAY348" s="24"/>
      <c r="LAZ348" s="25"/>
      <c r="LBA348" s="24"/>
      <c r="LBB348" s="25"/>
      <c r="LBC348" s="24"/>
      <c r="LBD348" s="25"/>
      <c r="LBE348" s="24"/>
      <c r="LBF348" s="25"/>
      <c r="LBG348" s="24"/>
      <c r="LBH348" s="25"/>
      <c r="LBI348" s="24"/>
      <c r="LBJ348" s="25"/>
      <c r="LBK348" s="24"/>
      <c r="LBL348" s="25"/>
      <c r="LBM348" s="24"/>
      <c r="LBN348" s="25"/>
      <c r="LBO348" s="24"/>
      <c r="LBP348" s="25"/>
      <c r="LBQ348" s="24"/>
      <c r="LBR348" s="25"/>
      <c r="LBS348" s="24"/>
      <c r="LBT348" s="25"/>
      <c r="LBU348" s="24"/>
      <c r="LBV348" s="25"/>
      <c r="LBW348" s="24"/>
      <c r="LBX348" s="25"/>
      <c r="LBY348" s="24"/>
      <c r="LBZ348" s="25"/>
      <c r="LCA348" s="24"/>
      <c r="LCB348" s="25"/>
      <c r="LCC348" s="24"/>
      <c r="LCD348" s="25"/>
      <c r="LCE348" s="24"/>
      <c r="LCF348" s="25"/>
      <c r="LCG348" s="24"/>
      <c r="LCH348" s="25"/>
      <c r="LCI348" s="24"/>
      <c r="LCJ348" s="25"/>
      <c r="LCK348" s="24"/>
      <c r="LCL348" s="25"/>
      <c r="LCM348" s="24"/>
      <c r="LCN348" s="25"/>
      <c r="LCO348" s="24"/>
      <c r="LCP348" s="25"/>
      <c r="LCQ348" s="24"/>
      <c r="LCR348" s="25"/>
      <c r="LCS348" s="24"/>
      <c r="LCT348" s="25"/>
      <c r="LCU348" s="24"/>
      <c r="LCV348" s="25"/>
      <c r="LCW348" s="24"/>
      <c r="LCX348" s="25"/>
      <c r="LCY348" s="24"/>
      <c r="LCZ348" s="25"/>
      <c r="LDA348" s="24"/>
      <c r="LDB348" s="25"/>
      <c r="LDC348" s="24"/>
      <c r="LDD348" s="25"/>
      <c r="LDE348" s="24"/>
      <c r="LDF348" s="25"/>
      <c r="LDG348" s="24"/>
      <c r="LDH348" s="25"/>
      <c r="LDI348" s="24"/>
      <c r="LDJ348" s="25"/>
      <c r="LDK348" s="24"/>
      <c r="LDL348" s="25"/>
      <c r="LDM348" s="24"/>
      <c r="LDN348" s="25"/>
      <c r="LDO348" s="24"/>
      <c r="LDP348" s="25"/>
      <c r="LDQ348" s="24"/>
      <c r="LDR348" s="25"/>
      <c r="LDS348" s="24"/>
      <c r="LDT348" s="25"/>
      <c r="LDU348" s="24"/>
      <c r="LDV348" s="25"/>
      <c r="LDW348" s="24"/>
      <c r="LDX348" s="25"/>
      <c r="LDY348" s="24"/>
      <c r="LDZ348" s="25"/>
      <c r="LEA348" s="24"/>
      <c r="LEB348" s="25"/>
      <c r="LEC348" s="24"/>
      <c r="LED348" s="25"/>
      <c r="LEE348" s="24"/>
      <c r="LEF348" s="25"/>
      <c r="LEG348" s="24"/>
      <c r="LEH348" s="25"/>
      <c r="LEI348" s="24"/>
      <c r="LEJ348" s="25"/>
      <c r="LEK348" s="24"/>
      <c r="LEL348" s="25"/>
      <c r="LEM348" s="24"/>
      <c r="LEN348" s="25"/>
      <c r="LEO348" s="24"/>
      <c r="LEP348" s="25"/>
      <c r="LEQ348" s="24"/>
      <c r="LER348" s="25"/>
      <c r="LES348" s="24"/>
      <c r="LET348" s="25"/>
      <c r="LEU348" s="24"/>
      <c r="LEV348" s="25"/>
      <c r="LEW348" s="24"/>
      <c r="LEX348" s="25"/>
      <c r="LEY348" s="24"/>
      <c r="LEZ348" s="25"/>
      <c r="LFA348" s="24"/>
      <c r="LFB348" s="25"/>
      <c r="LFC348" s="24"/>
      <c r="LFD348" s="25"/>
      <c r="LFE348" s="24"/>
      <c r="LFF348" s="25"/>
      <c r="LFG348" s="24"/>
      <c r="LFH348" s="25"/>
      <c r="LFI348" s="24"/>
      <c r="LFJ348" s="25"/>
      <c r="LFK348" s="24"/>
      <c r="LFL348" s="25"/>
      <c r="LFM348" s="24"/>
      <c r="LFN348" s="25"/>
      <c r="LFO348" s="24"/>
      <c r="LFP348" s="25"/>
      <c r="LFQ348" s="24"/>
      <c r="LFR348" s="25"/>
      <c r="LFS348" s="24"/>
      <c r="LFT348" s="25"/>
      <c r="LFU348" s="24"/>
      <c r="LFV348" s="25"/>
      <c r="LFW348" s="24"/>
      <c r="LFX348" s="25"/>
      <c r="LFY348" s="24"/>
      <c r="LFZ348" s="25"/>
      <c r="LGA348" s="24"/>
      <c r="LGB348" s="25"/>
      <c r="LGC348" s="24"/>
      <c r="LGD348" s="25"/>
      <c r="LGE348" s="24"/>
      <c r="LGF348" s="25"/>
      <c r="LGG348" s="24"/>
      <c r="LGH348" s="25"/>
      <c r="LGI348" s="24"/>
      <c r="LGJ348" s="25"/>
      <c r="LGK348" s="24"/>
      <c r="LGL348" s="25"/>
      <c r="LGM348" s="24"/>
      <c r="LGN348" s="25"/>
      <c r="LGO348" s="24"/>
      <c r="LGP348" s="25"/>
      <c r="LGQ348" s="24"/>
      <c r="LGR348" s="25"/>
      <c r="LGS348" s="24"/>
      <c r="LGT348" s="25"/>
      <c r="LGU348" s="24"/>
      <c r="LGV348" s="25"/>
      <c r="LGW348" s="24"/>
      <c r="LGX348" s="25"/>
      <c r="LGY348" s="24"/>
      <c r="LGZ348" s="25"/>
      <c r="LHA348" s="24"/>
      <c r="LHB348" s="25"/>
      <c r="LHC348" s="24"/>
      <c r="LHD348" s="25"/>
      <c r="LHE348" s="24"/>
      <c r="LHF348" s="25"/>
      <c r="LHG348" s="24"/>
      <c r="LHH348" s="25"/>
      <c r="LHI348" s="24"/>
      <c r="LHJ348" s="25"/>
      <c r="LHK348" s="24"/>
      <c r="LHL348" s="25"/>
      <c r="LHM348" s="24"/>
      <c r="LHN348" s="25"/>
      <c r="LHO348" s="24"/>
      <c r="LHP348" s="25"/>
      <c r="LHQ348" s="24"/>
      <c r="LHR348" s="25"/>
      <c r="LHS348" s="24"/>
      <c r="LHT348" s="25"/>
      <c r="LHU348" s="24"/>
      <c r="LHV348" s="25"/>
      <c r="LHW348" s="24"/>
      <c r="LHX348" s="25"/>
      <c r="LHY348" s="24"/>
      <c r="LHZ348" s="25"/>
      <c r="LIA348" s="24"/>
      <c r="LIB348" s="25"/>
      <c r="LIC348" s="24"/>
      <c r="LID348" s="25"/>
      <c r="LIE348" s="24"/>
      <c r="LIF348" s="25"/>
      <c r="LIG348" s="24"/>
      <c r="LIH348" s="25"/>
      <c r="LII348" s="24"/>
      <c r="LIJ348" s="25"/>
      <c r="LIK348" s="24"/>
      <c r="LIL348" s="25"/>
      <c r="LIM348" s="24"/>
      <c r="LIN348" s="25"/>
      <c r="LIO348" s="24"/>
      <c r="LIP348" s="25"/>
      <c r="LIQ348" s="24"/>
      <c r="LIR348" s="25"/>
      <c r="LIS348" s="24"/>
      <c r="LIT348" s="25"/>
      <c r="LIU348" s="24"/>
      <c r="LIV348" s="25"/>
      <c r="LIW348" s="24"/>
      <c r="LIX348" s="25"/>
      <c r="LIY348" s="24"/>
      <c r="LIZ348" s="25"/>
      <c r="LJA348" s="24"/>
      <c r="LJB348" s="25"/>
      <c r="LJC348" s="24"/>
      <c r="LJD348" s="25"/>
      <c r="LJE348" s="24"/>
      <c r="LJF348" s="25"/>
      <c r="LJG348" s="24"/>
      <c r="LJH348" s="25"/>
      <c r="LJI348" s="24"/>
      <c r="LJJ348" s="25"/>
      <c r="LJK348" s="24"/>
      <c r="LJL348" s="25"/>
      <c r="LJM348" s="24"/>
      <c r="LJN348" s="25"/>
      <c r="LJO348" s="24"/>
      <c r="LJP348" s="25"/>
      <c r="LJQ348" s="24"/>
      <c r="LJR348" s="25"/>
      <c r="LJS348" s="24"/>
      <c r="LJT348" s="25"/>
      <c r="LJU348" s="24"/>
      <c r="LJV348" s="25"/>
      <c r="LJW348" s="24"/>
      <c r="LJX348" s="25"/>
      <c r="LJY348" s="24"/>
      <c r="LJZ348" s="25"/>
      <c r="LKA348" s="24"/>
      <c r="LKB348" s="25"/>
      <c r="LKC348" s="24"/>
      <c r="LKD348" s="25"/>
      <c r="LKE348" s="24"/>
      <c r="LKF348" s="25"/>
      <c r="LKG348" s="24"/>
      <c r="LKH348" s="25"/>
      <c r="LKI348" s="24"/>
      <c r="LKJ348" s="25"/>
      <c r="LKK348" s="24"/>
      <c r="LKL348" s="25"/>
      <c r="LKM348" s="24"/>
      <c r="LKN348" s="25"/>
      <c r="LKO348" s="24"/>
      <c r="LKP348" s="25"/>
      <c r="LKQ348" s="24"/>
      <c r="LKR348" s="25"/>
      <c r="LKS348" s="24"/>
      <c r="LKT348" s="25"/>
      <c r="LKU348" s="24"/>
      <c r="LKV348" s="25"/>
      <c r="LKW348" s="24"/>
      <c r="LKX348" s="25"/>
      <c r="LKY348" s="24"/>
      <c r="LKZ348" s="25"/>
      <c r="LLA348" s="24"/>
      <c r="LLB348" s="25"/>
      <c r="LLC348" s="24"/>
      <c r="LLD348" s="25"/>
      <c r="LLE348" s="24"/>
      <c r="LLF348" s="25"/>
      <c r="LLG348" s="24"/>
      <c r="LLH348" s="25"/>
      <c r="LLI348" s="24"/>
      <c r="LLJ348" s="25"/>
      <c r="LLK348" s="24"/>
      <c r="LLL348" s="25"/>
      <c r="LLM348" s="24"/>
      <c r="LLN348" s="25"/>
      <c r="LLO348" s="24"/>
      <c r="LLP348" s="25"/>
      <c r="LLQ348" s="24"/>
      <c r="LLR348" s="25"/>
      <c r="LLS348" s="24"/>
      <c r="LLT348" s="25"/>
      <c r="LLU348" s="24"/>
      <c r="LLV348" s="25"/>
      <c r="LLW348" s="24"/>
      <c r="LLX348" s="25"/>
      <c r="LLY348" s="24"/>
      <c r="LLZ348" s="25"/>
      <c r="LMA348" s="24"/>
      <c r="LMB348" s="25"/>
      <c r="LMC348" s="24"/>
      <c r="LMD348" s="25"/>
      <c r="LME348" s="24"/>
      <c r="LMF348" s="25"/>
      <c r="LMG348" s="24"/>
      <c r="LMH348" s="25"/>
      <c r="LMI348" s="24"/>
      <c r="LMJ348" s="25"/>
      <c r="LMK348" s="24"/>
      <c r="LML348" s="25"/>
      <c r="LMM348" s="24"/>
      <c r="LMN348" s="25"/>
      <c r="LMO348" s="24"/>
      <c r="LMP348" s="25"/>
      <c r="LMQ348" s="24"/>
      <c r="LMR348" s="25"/>
      <c r="LMS348" s="24"/>
      <c r="LMT348" s="25"/>
      <c r="LMU348" s="24"/>
      <c r="LMV348" s="25"/>
      <c r="LMW348" s="24"/>
      <c r="LMX348" s="25"/>
      <c r="LMY348" s="24"/>
      <c r="LMZ348" s="25"/>
      <c r="LNA348" s="24"/>
      <c r="LNB348" s="25"/>
      <c r="LNC348" s="24"/>
      <c r="LND348" s="25"/>
      <c r="LNE348" s="24"/>
      <c r="LNF348" s="25"/>
      <c r="LNG348" s="24"/>
      <c r="LNH348" s="25"/>
      <c r="LNI348" s="24"/>
      <c r="LNJ348" s="25"/>
      <c r="LNK348" s="24"/>
      <c r="LNL348" s="25"/>
      <c r="LNM348" s="24"/>
      <c r="LNN348" s="25"/>
      <c r="LNO348" s="24"/>
      <c r="LNP348" s="25"/>
      <c r="LNQ348" s="24"/>
      <c r="LNR348" s="25"/>
      <c r="LNS348" s="24"/>
      <c r="LNT348" s="25"/>
      <c r="LNU348" s="24"/>
      <c r="LNV348" s="25"/>
      <c r="LNW348" s="24"/>
      <c r="LNX348" s="25"/>
      <c r="LNY348" s="24"/>
      <c r="LNZ348" s="25"/>
      <c r="LOA348" s="24"/>
      <c r="LOB348" s="25"/>
      <c r="LOC348" s="24"/>
      <c r="LOD348" s="25"/>
      <c r="LOE348" s="24"/>
      <c r="LOF348" s="25"/>
      <c r="LOG348" s="24"/>
      <c r="LOH348" s="25"/>
      <c r="LOI348" s="24"/>
      <c r="LOJ348" s="25"/>
      <c r="LOK348" s="24"/>
      <c r="LOL348" s="25"/>
      <c r="LOM348" s="24"/>
      <c r="LON348" s="25"/>
      <c r="LOO348" s="24"/>
      <c r="LOP348" s="25"/>
      <c r="LOQ348" s="24"/>
      <c r="LOR348" s="25"/>
      <c r="LOS348" s="24"/>
      <c r="LOT348" s="25"/>
      <c r="LOU348" s="24"/>
      <c r="LOV348" s="25"/>
      <c r="LOW348" s="24"/>
      <c r="LOX348" s="25"/>
      <c r="LOY348" s="24"/>
      <c r="LOZ348" s="25"/>
      <c r="LPA348" s="24"/>
      <c r="LPB348" s="25"/>
      <c r="LPC348" s="24"/>
      <c r="LPD348" s="25"/>
      <c r="LPE348" s="24"/>
      <c r="LPF348" s="25"/>
      <c r="LPG348" s="24"/>
      <c r="LPH348" s="25"/>
      <c r="LPI348" s="24"/>
      <c r="LPJ348" s="25"/>
      <c r="LPK348" s="24"/>
      <c r="LPL348" s="25"/>
      <c r="LPM348" s="24"/>
      <c r="LPN348" s="25"/>
      <c r="LPO348" s="24"/>
      <c r="LPP348" s="25"/>
      <c r="LPQ348" s="24"/>
      <c r="LPR348" s="25"/>
      <c r="LPS348" s="24"/>
      <c r="LPT348" s="25"/>
      <c r="LPU348" s="24"/>
      <c r="LPV348" s="25"/>
      <c r="LPW348" s="24"/>
      <c r="LPX348" s="25"/>
      <c r="LPY348" s="24"/>
      <c r="LPZ348" s="25"/>
      <c r="LQA348" s="24"/>
      <c r="LQB348" s="25"/>
      <c r="LQC348" s="24"/>
      <c r="LQD348" s="25"/>
      <c r="LQE348" s="24"/>
      <c r="LQF348" s="25"/>
      <c r="LQG348" s="24"/>
      <c r="LQH348" s="25"/>
      <c r="LQI348" s="24"/>
      <c r="LQJ348" s="25"/>
      <c r="LQK348" s="24"/>
      <c r="LQL348" s="25"/>
      <c r="LQM348" s="24"/>
      <c r="LQN348" s="25"/>
      <c r="LQO348" s="24"/>
      <c r="LQP348" s="25"/>
      <c r="LQQ348" s="24"/>
      <c r="LQR348" s="25"/>
      <c r="LQS348" s="24"/>
      <c r="LQT348" s="25"/>
      <c r="LQU348" s="24"/>
      <c r="LQV348" s="25"/>
      <c r="LQW348" s="24"/>
      <c r="LQX348" s="25"/>
      <c r="LQY348" s="24"/>
      <c r="LQZ348" s="25"/>
      <c r="LRA348" s="24"/>
      <c r="LRB348" s="25"/>
      <c r="LRC348" s="24"/>
      <c r="LRD348" s="25"/>
      <c r="LRE348" s="24"/>
      <c r="LRF348" s="25"/>
      <c r="LRG348" s="24"/>
      <c r="LRH348" s="25"/>
      <c r="LRI348" s="24"/>
      <c r="LRJ348" s="25"/>
      <c r="LRK348" s="24"/>
      <c r="LRL348" s="25"/>
      <c r="LRM348" s="24"/>
      <c r="LRN348" s="25"/>
      <c r="LRO348" s="24"/>
      <c r="LRP348" s="25"/>
      <c r="LRQ348" s="24"/>
      <c r="LRR348" s="25"/>
      <c r="LRS348" s="24"/>
      <c r="LRT348" s="25"/>
      <c r="LRU348" s="24"/>
      <c r="LRV348" s="25"/>
      <c r="LRW348" s="24"/>
      <c r="LRX348" s="25"/>
      <c r="LRY348" s="24"/>
      <c r="LRZ348" s="25"/>
      <c r="LSA348" s="24"/>
      <c r="LSB348" s="25"/>
      <c r="LSC348" s="24"/>
      <c r="LSD348" s="25"/>
      <c r="LSE348" s="24"/>
      <c r="LSF348" s="25"/>
      <c r="LSG348" s="24"/>
      <c r="LSH348" s="25"/>
      <c r="LSI348" s="24"/>
      <c r="LSJ348" s="25"/>
      <c r="LSK348" s="24"/>
      <c r="LSL348" s="25"/>
      <c r="LSM348" s="24"/>
      <c r="LSN348" s="25"/>
      <c r="LSO348" s="24"/>
      <c r="LSP348" s="25"/>
      <c r="LSQ348" s="24"/>
      <c r="LSR348" s="25"/>
      <c r="LSS348" s="24"/>
      <c r="LST348" s="25"/>
      <c r="LSU348" s="24"/>
      <c r="LSV348" s="25"/>
      <c r="LSW348" s="24"/>
      <c r="LSX348" s="25"/>
      <c r="LSY348" s="24"/>
      <c r="LSZ348" s="25"/>
      <c r="LTA348" s="24"/>
      <c r="LTB348" s="25"/>
      <c r="LTC348" s="24"/>
      <c r="LTD348" s="25"/>
      <c r="LTE348" s="24"/>
      <c r="LTF348" s="25"/>
      <c r="LTG348" s="24"/>
      <c r="LTH348" s="25"/>
      <c r="LTI348" s="24"/>
      <c r="LTJ348" s="25"/>
      <c r="LTK348" s="24"/>
      <c r="LTL348" s="25"/>
      <c r="LTM348" s="24"/>
      <c r="LTN348" s="25"/>
      <c r="LTO348" s="24"/>
      <c r="LTP348" s="25"/>
      <c r="LTQ348" s="24"/>
      <c r="LTR348" s="25"/>
      <c r="LTS348" s="24"/>
      <c r="LTT348" s="25"/>
      <c r="LTU348" s="24"/>
      <c r="LTV348" s="25"/>
      <c r="LTW348" s="24"/>
      <c r="LTX348" s="25"/>
      <c r="LTY348" s="24"/>
      <c r="LTZ348" s="25"/>
      <c r="LUA348" s="24"/>
      <c r="LUB348" s="25"/>
      <c r="LUC348" s="24"/>
      <c r="LUD348" s="25"/>
      <c r="LUE348" s="24"/>
      <c r="LUF348" s="25"/>
      <c r="LUG348" s="24"/>
      <c r="LUH348" s="25"/>
      <c r="LUI348" s="24"/>
      <c r="LUJ348" s="25"/>
      <c r="LUK348" s="24"/>
      <c r="LUL348" s="25"/>
      <c r="LUM348" s="24"/>
      <c r="LUN348" s="25"/>
      <c r="LUO348" s="24"/>
      <c r="LUP348" s="25"/>
      <c r="LUQ348" s="24"/>
      <c r="LUR348" s="25"/>
      <c r="LUS348" s="24"/>
      <c r="LUT348" s="25"/>
      <c r="LUU348" s="24"/>
      <c r="LUV348" s="25"/>
      <c r="LUW348" s="24"/>
      <c r="LUX348" s="25"/>
      <c r="LUY348" s="24"/>
      <c r="LUZ348" s="25"/>
      <c r="LVA348" s="24"/>
      <c r="LVB348" s="25"/>
      <c r="LVC348" s="24"/>
      <c r="LVD348" s="25"/>
      <c r="LVE348" s="24"/>
      <c r="LVF348" s="25"/>
      <c r="LVG348" s="24"/>
      <c r="LVH348" s="25"/>
      <c r="LVI348" s="24"/>
      <c r="LVJ348" s="25"/>
      <c r="LVK348" s="24"/>
      <c r="LVL348" s="25"/>
      <c r="LVM348" s="24"/>
      <c r="LVN348" s="25"/>
      <c r="LVO348" s="24"/>
      <c r="LVP348" s="25"/>
      <c r="LVQ348" s="24"/>
      <c r="LVR348" s="25"/>
      <c r="LVS348" s="24"/>
      <c r="LVT348" s="25"/>
      <c r="LVU348" s="24"/>
      <c r="LVV348" s="25"/>
      <c r="LVW348" s="24"/>
      <c r="LVX348" s="25"/>
      <c r="LVY348" s="24"/>
      <c r="LVZ348" s="25"/>
      <c r="LWA348" s="24"/>
      <c r="LWB348" s="25"/>
      <c r="LWC348" s="24"/>
      <c r="LWD348" s="25"/>
      <c r="LWE348" s="24"/>
      <c r="LWF348" s="25"/>
      <c r="LWG348" s="24"/>
      <c r="LWH348" s="25"/>
      <c r="LWI348" s="24"/>
      <c r="LWJ348" s="25"/>
      <c r="LWK348" s="24"/>
      <c r="LWL348" s="25"/>
      <c r="LWM348" s="24"/>
      <c r="LWN348" s="25"/>
      <c r="LWO348" s="24"/>
      <c r="LWP348" s="25"/>
      <c r="LWQ348" s="24"/>
      <c r="LWR348" s="25"/>
      <c r="LWS348" s="24"/>
      <c r="LWT348" s="25"/>
      <c r="LWU348" s="24"/>
      <c r="LWV348" s="25"/>
      <c r="LWW348" s="24"/>
      <c r="LWX348" s="25"/>
      <c r="LWY348" s="24"/>
      <c r="LWZ348" s="25"/>
      <c r="LXA348" s="24"/>
      <c r="LXB348" s="25"/>
      <c r="LXC348" s="24"/>
      <c r="LXD348" s="25"/>
      <c r="LXE348" s="24"/>
      <c r="LXF348" s="25"/>
      <c r="LXG348" s="24"/>
      <c r="LXH348" s="25"/>
      <c r="LXI348" s="24"/>
      <c r="LXJ348" s="25"/>
      <c r="LXK348" s="24"/>
      <c r="LXL348" s="25"/>
      <c r="LXM348" s="24"/>
      <c r="LXN348" s="25"/>
      <c r="LXO348" s="24"/>
      <c r="LXP348" s="25"/>
      <c r="LXQ348" s="24"/>
      <c r="LXR348" s="25"/>
      <c r="LXS348" s="24"/>
      <c r="LXT348" s="25"/>
      <c r="LXU348" s="24"/>
      <c r="LXV348" s="25"/>
      <c r="LXW348" s="24"/>
      <c r="LXX348" s="25"/>
      <c r="LXY348" s="24"/>
      <c r="LXZ348" s="25"/>
      <c r="LYA348" s="24"/>
      <c r="LYB348" s="25"/>
      <c r="LYC348" s="24"/>
      <c r="LYD348" s="25"/>
      <c r="LYE348" s="24"/>
      <c r="LYF348" s="25"/>
      <c r="LYG348" s="24"/>
      <c r="LYH348" s="25"/>
      <c r="LYI348" s="24"/>
      <c r="LYJ348" s="25"/>
      <c r="LYK348" s="24"/>
      <c r="LYL348" s="25"/>
      <c r="LYM348" s="24"/>
      <c r="LYN348" s="25"/>
      <c r="LYO348" s="24"/>
      <c r="LYP348" s="25"/>
      <c r="LYQ348" s="24"/>
      <c r="LYR348" s="25"/>
      <c r="LYS348" s="24"/>
      <c r="LYT348" s="25"/>
      <c r="LYU348" s="24"/>
      <c r="LYV348" s="25"/>
      <c r="LYW348" s="24"/>
      <c r="LYX348" s="25"/>
      <c r="LYY348" s="24"/>
      <c r="LYZ348" s="25"/>
      <c r="LZA348" s="24"/>
      <c r="LZB348" s="25"/>
      <c r="LZC348" s="24"/>
      <c r="LZD348" s="25"/>
      <c r="LZE348" s="24"/>
      <c r="LZF348" s="25"/>
      <c r="LZG348" s="24"/>
      <c r="LZH348" s="25"/>
      <c r="LZI348" s="24"/>
      <c r="LZJ348" s="25"/>
      <c r="LZK348" s="24"/>
      <c r="LZL348" s="25"/>
      <c r="LZM348" s="24"/>
      <c r="LZN348" s="25"/>
      <c r="LZO348" s="24"/>
      <c r="LZP348" s="25"/>
      <c r="LZQ348" s="24"/>
      <c r="LZR348" s="25"/>
      <c r="LZS348" s="24"/>
      <c r="LZT348" s="25"/>
      <c r="LZU348" s="24"/>
      <c r="LZV348" s="25"/>
      <c r="LZW348" s="24"/>
      <c r="LZX348" s="25"/>
      <c r="LZY348" s="24"/>
      <c r="LZZ348" s="25"/>
      <c r="MAA348" s="24"/>
      <c r="MAB348" s="25"/>
      <c r="MAC348" s="24"/>
      <c r="MAD348" s="25"/>
      <c r="MAE348" s="24"/>
      <c r="MAF348" s="25"/>
      <c r="MAG348" s="24"/>
      <c r="MAH348" s="25"/>
      <c r="MAI348" s="24"/>
      <c r="MAJ348" s="25"/>
      <c r="MAK348" s="24"/>
      <c r="MAL348" s="25"/>
      <c r="MAM348" s="24"/>
      <c r="MAN348" s="25"/>
      <c r="MAO348" s="24"/>
      <c r="MAP348" s="25"/>
      <c r="MAQ348" s="24"/>
      <c r="MAR348" s="25"/>
      <c r="MAS348" s="24"/>
      <c r="MAT348" s="25"/>
      <c r="MAU348" s="24"/>
      <c r="MAV348" s="25"/>
      <c r="MAW348" s="24"/>
      <c r="MAX348" s="25"/>
      <c r="MAY348" s="24"/>
      <c r="MAZ348" s="25"/>
      <c r="MBA348" s="24"/>
      <c r="MBB348" s="25"/>
      <c r="MBC348" s="24"/>
      <c r="MBD348" s="25"/>
      <c r="MBE348" s="24"/>
      <c r="MBF348" s="25"/>
      <c r="MBG348" s="24"/>
      <c r="MBH348" s="25"/>
      <c r="MBI348" s="24"/>
      <c r="MBJ348" s="25"/>
      <c r="MBK348" s="24"/>
      <c r="MBL348" s="25"/>
      <c r="MBM348" s="24"/>
      <c r="MBN348" s="25"/>
      <c r="MBO348" s="24"/>
      <c r="MBP348" s="25"/>
      <c r="MBQ348" s="24"/>
      <c r="MBR348" s="25"/>
      <c r="MBS348" s="24"/>
      <c r="MBT348" s="25"/>
      <c r="MBU348" s="24"/>
      <c r="MBV348" s="25"/>
      <c r="MBW348" s="24"/>
      <c r="MBX348" s="25"/>
      <c r="MBY348" s="24"/>
      <c r="MBZ348" s="25"/>
      <c r="MCA348" s="24"/>
      <c r="MCB348" s="25"/>
      <c r="MCC348" s="24"/>
      <c r="MCD348" s="25"/>
      <c r="MCE348" s="24"/>
      <c r="MCF348" s="25"/>
      <c r="MCG348" s="24"/>
      <c r="MCH348" s="25"/>
      <c r="MCI348" s="24"/>
      <c r="MCJ348" s="25"/>
      <c r="MCK348" s="24"/>
      <c r="MCL348" s="25"/>
      <c r="MCM348" s="24"/>
      <c r="MCN348" s="25"/>
      <c r="MCO348" s="24"/>
      <c r="MCP348" s="25"/>
      <c r="MCQ348" s="24"/>
      <c r="MCR348" s="25"/>
      <c r="MCS348" s="24"/>
      <c r="MCT348" s="25"/>
      <c r="MCU348" s="24"/>
      <c r="MCV348" s="25"/>
      <c r="MCW348" s="24"/>
      <c r="MCX348" s="25"/>
      <c r="MCY348" s="24"/>
      <c r="MCZ348" s="25"/>
      <c r="MDA348" s="24"/>
      <c r="MDB348" s="25"/>
      <c r="MDC348" s="24"/>
      <c r="MDD348" s="25"/>
      <c r="MDE348" s="24"/>
      <c r="MDF348" s="25"/>
      <c r="MDG348" s="24"/>
      <c r="MDH348" s="25"/>
      <c r="MDI348" s="24"/>
      <c r="MDJ348" s="25"/>
      <c r="MDK348" s="24"/>
      <c r="MDL348" s="25"/>
      <c r="MDM348" s="24"/>
      <c r="MDN348" s="25"/>
      <c r="MDO348" s="24"/>
      <c r="MDP348" s="25"/>
      <c r="MDQ348" s="24"/>
      <c r="MDR348" s="25"/>
      <c r="MDS348" s="24"/>
      <c r="MDT348" s="25"/>
      <c r="MDU348" s="24"/>
      <c r="MDV348" s="25"/>
      <c r="MDW348" s="24"/>
      <c r="MDX348" s="25"/>
      <c r="MDY348" s="24"/>
      <c r="MDZ348" s="25"/>
      <c r="MEA348" s="24"/>
      <c r="MEB348" s="25"/>
      <c r="MEC348" s="24"/>
      <c r="MED348" s="25"/>
      <c r="MEE348" s="24"/>
      <c r="MEF348" s="25"/>
      <c r="MEG348" s="24"/>
      <c r="MEH348" s="25"/>
      <c r="MEI348" s="24"/>
      <c r="MEJ348" s="25"/>
      <c r="MEK348" s="24"/>
      <c r="MEL348" s="25"/>
      <c r="MEM348" s="24"/>
      <c r="MEN348" s="25"/>
      <c r="MEO348" s="24"/>
      <c r="MEP348" s="25"/>
      <c r="MEQ348" s="24"/>
      <c r="MER348" s="25"/>
      <c r="MES348" s="24"/>
      <c r="MET348" s="25"/>
      <c r="MEU348" s="24"/>
      <c r="MEV348" s="25"/>
      <c r="MEW348" s="24"/>
      <c r="MEX348" s="25"/>
      <c r="MEY348" s="24"/>
      <c r="MEZ348" s="25"/>
      <c r="MFA348" s="24"/>
      <c r="MFB348" s="25"/>
      <c r="MFC348" s="24"/>
      <c r="MFD348" s="25"/>
      <c r="MFE348" s="24"/>
      <c r="MFF348" s="25"/>
      <c r="MFG348" s="24"/>
      <c r="MFH348" s="25"/>
      <c r="MFI348" s="24"/>
      <c r="MFJ348" s="25"/>
      <c r="MFK348" s="24"/>
      <c r="MFL348" s="25"/>
      <c r="MFM348" s="24"/>
      <c r="MFN348" s="25"/>
      <c r="MFO348" s="24"/>
      <c r="MFP348" s="25"/>
      <c r="MFQ348" s="24"/>
      <c r="MFR348" s="25"/>
      <c r="MFS348" s="24"/>
      <c r="MFT348" s="25"/>
      <c r="MFU348" s="24"/>
      <c r="MFV348" s="25"/>
      <c r="MFW348" s="24"/>
      <c r="MFX348" s="25"/>
      <c r="MFY348" s="24"/>
      <c r="MFZ348" s="25"/>
      <c r="MGA348" s="24"/>
      <c r="MGB348" s="25"/>
      <c r="MGC348" s="24"/>
      <c r="MGD348" s="25"/>
      <c r="MGE348" s="24"/>
      <c r="MGF348" s="25"/>
      <c r="MGG348" s="24"/>
      <c r="MGH348" s="25"/>
      <c r="MGI348" s="24"/>
      <c r="MGJ348" s="25"/>
      <c r="MGK348" s="24"/>
      <c r="MGL348" s="25"/>
      <c r="MGM348" s="24"/>
      <c r="MGN348" s="25"/>
      <c r="MGO348" s="24"/>
      <c r="MGP348" s="25"/>
      <c r="MGQ348" s="24"/>
      <c r="MGR348" s="25"/>
      <c r="MGS348" s="24"/>
      <c r="MGT348" s="25"/>
      <c r="MGU348" s="24"/>
      <c r="MGV348" s="25"/>
      <c r="MGW348" s="24"/>
      <c r="MGX348" s="25"/>
      <c r="MGY348" s="24"/>
      <c r="MGZ348" s="25"/>
      <c r="MHA348" s="24"/>
      <c r="MHB348" s="25"/>
      <c r="MHC348" s="24"/>
      <c r="MHD348" s="25"/>
      <c r="MHE348" s="24"/>
      <c r="MHF348" s="25"/>
      <c r="MHG348" s="24"/>
      <c r="MHH348" s="25"/>
      <c r="MHI348" s="24"/>
      <c r="MHJ348" s="25"/>
      <c r="MHK348" s="24"/>
      <c r="MHL348" s="25"/>
      <c r="MHM348" s="24"/>
      <c r="MHN348" s="25"/>
      <c r="MHO348" s="24"/>
      <c r="MHP348" s="25"/>
      <c r="MHQ348" s="24"/>
      <c r="MHR348" s="25"/>
      <c r="MHS348" s="24"/>
      <c r="MHT348" s="25"/>
      <c r="MHU348" s="24"/>
      <c r="MHV348" s="25"/>
      <c r="MHW348" s="24"/>
      <c r="MHX348" s="25"/>
      <c r="MHY348" s="24"/>
      <c r="MHZ348" s="25"/>
      <c r="MIA348" s="24"/>
      <c r="MIB348" s="25"/>
      <c r="MIC348" s="24"/>
      <c r="MID348" s="25"/>
      <c r="MIE348" s="24"/>
      <c r="MIF348" s="25"/>
      <c r="MIG348" s="24"/>
      <c r="MIH348" s="25"/>
      <c r="MII348" s="24"/>
      <c r="MIJ348" s="25"/>
      <c r="MIK348" s="24"/>
      <c r="MIL348" s="25"/>
      <c r="MIM348" s="24"/>
      <c r="MIN348" s="25"/>
      <c r="MIO348" s="24"/>
      <c r="MIP348" s="25"/>
      <c r="MIQ348" s="24"/>
      <c r="MIR348" s="25"/>
      <c r="MIS348" s="24"/>
      <c r="MIT348" s="25"/>
      <c r="MIU348" s="24"/>
      <c r="MIV348" s="25"/>
      <c r="MIW348" s="24"/>
      <c r="MIX348" s="25"/>
      <c r="MIY348" s="24"/>
      <c r="MIZ348" s="25"/>
      <c r="MJA348" s="24"/>
      <c r="MJB348" s="25"/>
      <c r="MJC348" s="24"/>
      <c r="MJD348" s="25"/>
      <c r="MJE348" s="24"/>
      <c r="MJF348" s="25"/>
      <c r="MJG348" s="24"/>
      <c r="MJH348" s="25"/>
      <c r="MJI348" s="24"/>
      <c r="MJJ348" s="25"/>
      <c r="MJK348" s="24"/>
      <c r="MJL348" s="25"/>
      <c r="MJM348" s="24"/>
      <c r="MJN348" s="25"/>
      <c r="MJO348" s="24"/>
      <c r="MJP348" s="25"/>
      <c r="MJQ348" s="24"/>
      <c r="MJR348" s="25"/>
      <c r="MJS348" s="24"/>
      <c r="MJT348" s="25"/>
      <c r="MJU348" s="24"/>
      <c r="MJV348" s="25"/>
      <c r="MJW348" s="24"/>
      <c r="MJX348" s="25"/>
      <c r="MJY348" s="24"/>
      <c r="MJZ348" s="25"/>
      <c r="MKA348" s="24"/>
      <c r="MKB348" s="25"/>
      <c r="MKC348" s="24"/>
      <c r="MKD348" s="25"/>
      <c r="MKE348" s="24"/>
      <c r="MKF348" s="25"/>
      <c r="MKG348" s="24"/>
      <c r="MKH348" s="25"/>
      <c r="MKI348" s="24"/>
      <c r="MKJ348" s="25"/>
      <c r="MKK348" s="24"/>
      <c r="MKL348" s="25"/>
      <c r="MKM348" s="24"/>
      <c r="MKN348" s="25"/>
      <c r="MKO348" s="24"/>
      <c r="MKP348" s="25"/>
      <c r="MKQ348" s="24"/>
      <c r="MKR348" s="25"/>
      <c r="MKS348" s="24"/>
      <c r="MKT348" s="25"/>
      <c r="MKU348" s="24"/>
      <c r="MKV348" s="25"/>
      <c r="MKW348" s="24"/>
      <c r="MKX348" s="25"/>
      <c r="MKY348" s="24"/>
      <c r="MKZ348" s="25"/>
      <c r="MLA348" s="24"/>
      <c r="MLB348" s="25"/>
      <c r="MLC348" s="24"/>
      <c r="MLD348" s="25"/>
      <c r="MLE348" s="24"/>
      <c r="MLF348" s="25"/>
      <c r="MLG348" s="24"/>
      <c r="MLH348" s="25"/>
      <c r="MLI348" s="24"/>
      <c r="MLJ348" s="25"/>
      <c r="MLK348" s="24"/>
      <c r="MLL348" s="25"/>
      <c r="MLM348" s="24"/>
      <c r="MLN348" s="25"/>
      <c r="MLO348" s="24"/>
      <c r="MLP348" s="25"/>
      <c r="MLQ348" s="24"/>
      <c r="MLR348" s="25"/>
      <c r="MLS348" s="24"/>
      <c r="MLT348" s="25"/>
      <c r="MLU348" s="24"/>
      <c r="MLV348" s="25"/>
      <c r="MLW348" s="24"/>
      <c r="MLX348" s="25"/>
      <c r="MLY348" s="24"/>
      <c r="MLZ348" s="25"/>
      <c r="MMA348" s="24"/>
      <c r="MMB348" s="25"/>
      <c r="MMC348" s="24"/>
      <c r="MMD348" s="25"/>
      <c r="MME348" s="24"/>
      <c r="MMF348" s="25"/>
      <c r="MMG348" s="24"/>
      <c r="MMH348" s="25"/>
      <c r="MMI348" s="24"/>
      <c r="MMJ348" s="25"/>
      <c r="MMK348" s="24"/>
      <c r="MML348" s="25"/>
      <c r="MMM348" s="24"/>
      <c r="MMN348" s="25"/>
      <c r="MMO348" s="24"/>
      <c r="MMP348" s="25"/>
      <c r="MMQ348" s="24"/>
      <c r="MMR348" s="25"/>
      <c r="MMS348" s="24"/>
      <c r="MMT348" s="25"/>
      <c r="MMU348" s="24"/>
      <c r="MMV348" s="25"/>
      <c r="MMW348" s="24"/>
      <c r="MMX348" s="25"/>
      <c r="MMY348" s="24"/>
      <c r="MMZ348" s="25"/>
      <c r="MNA348" s="24"/>
      <c r="MNB348" s="25"/>
      <c r="MNC348" s="24"/>
      <c r="MND348" s="25"/>
      <c r="MNE348" s="24"/>
      <c r="MNF348" s="25"/>
      <c r="MNG348" s="24"/>
      <c r="MNH348" s="25"/>
      <c r="MNI348" s="24"/>
      <c r="MNJ348" s="25"/>
      <c r="MNK348" s="24"/>
      <c r="MNL348" s="25"/>
      <c r="MNM348" s="24"/>
      <c r="MNN348" s="25"/>
      <c r="MNO348" s="24"/>
      <c r="MNP348" s="25"/>
      <c r="MNQ348" s="24"/>
      <c r="MNR348" s="25"/>
      <c r="MNS348" s="24"/>
      <c r="MNT348" s="25"/>
      <c r="MNU348" s="24"/>
      <c r="MNV348" s="25"/>
      <c r="MNW348" s="24"/>
      <c r="MNX348" s="25"/>
      <c r="MNY348" s="24"/>
      <c r="MNZ348" s="25"/>
      <c r="MOA348" s="24"/>
      <c r="MOB348" s="25"/>
      <c r="MOC348" s="24"/>
      <c r="MOD348" s="25"/>
      <c r="MOE348" s="24"/>
      <c r="MOF348" s="25"/>
      <c r="MOG348" s="24"/>
      <c r="MOH348" s="25"/>
      <c r="MOI348" s="24"/>
      <c r="MOJ348" s="25"/>
      <c r="MOK348" s="24"/>
      <c r="MOL348" s="25"/>
      <c r="MOM348" s="24"/>
      <c r="MON348" s="25"/>
      <c r="MOO348" s="24"/>
      <c r="MOP348" s="25"/>
      <c r="MOQ348" s="24"/>
      <c r="MOR348" s="25"/>
      <c r="MOS348" s="24"/>
      <c r="MOT348" s="25"/>
      <c r="MOU348" s="24"/>
      <c r="MOV348" s="25"/>
      <c r="MOW348" s="24"/>
      <c r="MOX348" s="25"/>
      <c r="MOY348" s="24"/>
      <c r="MOZ348" s="25"/>
      <c r="MPA348" s="24"/>
      <c r="MPB348" s="25"/>
      <c r="MPC348" s="24"/>
      <c r="MPD348" s="25"/>
      <c r="MPE348" s="24"/>
      <c r="MPF348" s="25"/>
      <c r="MPG348" s="24"/>
      <c r="MPH348" s="25"/>
      <c r="MPI348" s="24"/>
      <c r="MPJ348" s="25"/>
      <c r="MPK348" s="24"/>
      <c r="MPL348" s="25"/>
      <c r="MPM348" s="24"/>
      <c r="MPN348" s="25"/>
      <c r="MPO348" s="24"/>
      <c r="MPP348" s="25"/>
      <c r="MPQ348" s="24"/>
      <c r="MPR348" s="25"/>
      <c r="MPS348" s="24"/>
      <c r="MPT348" s="25"/>
      <c r="MPU348" s="24"/>
      <c r="MPV348" s="25"/>
      <c r="MPW348" s="24"/>
      <c r="MPX348" s="25"/>
      <c r="MPY348" s="24"/>
      <c r="MPZ348" s="25"/>
      <c r="MQA348" s="24"/>
      <c r="MQB348" s="25"/>
      <c r="MQC348" s="24"/>
      <c r="MQD348" s="25"/>
      <c r="MQE348" s="24"/>
      <c r="MQF348" s="25"/>
      <c r="MQG348" s="24"/>
      <c r="MQH348" s="25"/>
      <c r="MQI348" s="24"/>
      <c r="MQJ348" s="25"/>
      <c r="MQK348" s="24"/>
      <c r="MQL348" s="25"/>
      <c r="MQM348" s="24"/>
      <c r="MQN348" s="25"/>
      <c r="MQO348" s="24"/>
      <c r="MQP348" s="25"/>
      <c r="MQQ348" s="24"/>
      <c r="MQR348" s="25"/>
      <c r="MQS348" s="24"/>
      <c r="MQT348" s="25"/>
      <c r="MQU348" s="24"/>
      <c r="MQV348" s="25"/>
      <c r="MQW348" s="24"/>
      <c r="MQX348" s="25"/>
      <c r="MQY348" s="24"/>
      <c r="MQZ348" s="25"/>
      <c r="MRA348" s="24"/>
      <c r="MRB348" s="25"/>
      <c r="MRC348" s="24"/>
      <c r="MRD348" s="25"/>
      <c r="MRE348" s="24"/>
      <c r="MRF348" s="25"/>
      <c r="MRG348" s="24"/>
      <c r="MRH348" s="25"/>
      <c r="MRI348" s="24"/>
      <c r="MRJ348" s="25"/>
      <c r="MRK348" s="24"/>
      <c r="MRL348" s="25"/>
      <c r="MRM348" s="24"/>
      <c r="MRN348" s="25"/>
      <c r="MRO348" s="24"/>
      <c r="MRP348" s="25"/>
      <c r="MRQ348" s="24"/>
      <c r="MRR348" s="25"/>
      <c r="MRS348" s="24"/>
      <c r="MRT348" s="25"/>
      <c r="MRU348" s="24"/>
      <c r="MRV348" s="25"/>
      <c r="MRW348" s="24"/>
      <c r="MRX348" s="25"/>
      <c r="MRY348" s="24"/>
      <c r="MRZ348" s="25"/>
      <c r="MSA348" s="24"/>
      <c r="MSB348" s="25"/>
      <c r="MSC348" s="24"/>
      <c r="MSD348" s="25"/>
      <c r="MSE348" s="24"/>
      <c r="MSF348" s="25"/>
      <c r="MSG348" s="24"/>
      <c r="MSH348" s="25"/>
      <c r="MSI348" s="24"/>
      <c r="MSJ348" s="25"/>
      <c r="MSK348" s="24"/>
      <c r="MSL348" s="25"/>
      <c r="MSM348" s="24"/>
      <c r="MSN348" s="25"/>
      <c r="MSO348" s="24"/>
      <c r="MSP348" s="25"/>
      <c r="MSQ348" s="24"/>
      <c r="MSR348" s="25"/>
      <c r="MSS348" s="24"/>
      <c r="MST348" s="25"/>
      <c r="MSU348" s="24"/>
      <c r="MSV348" s="25"/>
      <c r="MSW348" s="24"/>
      <c r="MSX348" s="25"/>
      <c r="MSY348" s="24"/>
      <c r="MSZ348" s="25"/>
      <c r="MTA348" s="24"/>
      <c r="MTB348" s="25"/>
      <c r="MTC348" s="24"/>
      <c r="MTD348" s="25"/>
      <c r="MTE348" s="24"/>
      <c r="MTF348" s="25"/>
      <c r="MTG348" s="24"/>
      <c r="MTH348" s="25"/>
      <c r="MTI348" s="24"/>
      <c r="MTJ348" s="25"/>
      <c r="MTK348" s="24"/>
      <c r="MTL348" s="25"/>
      <c r="MTM348" s="24"/>
      <c r="MTN348" s="25"/>
      <c r="MTO348" s="24"/>
      <c r="MTP348" s="25"/>
      <c r="MTQ348" s="24"/>
      <c r="MTR348" s="25"/>
      <c r="MTS348" s="24"/>
      <c r="MTT348" s="25"/>
      <c r="MTU348" s="24"/>
      <c r="MTV348" s="25"/>
      <c r="MTW348" s="24"/>
      <c r="MTX348" s="25"/>
      <c r="MTY348" s="24"/>
      <c r="MTZ348" s="25"/>
      <c r="MUA348" s="24"/>
      <c r="MUB348" s="25"/>
      <c r="MUC348" s="24"/>
      <c r="MUD348" s="25"/>
      <c r="MUE348" s="24"/>
      <c r="MUF348" s="25"/>
      <c r="MUG348" s="24"/>
      <c r="MUH348" s="25"/>
      <c r="MUI348" s="24"/>
      <c r="MUJ348" s="25"/>
      <c r="MUK348" s="24"/>
      <c r="MUL348" s="25"/>
      <c r="MUM348" s="24"/>
      <c r="MUN348" s="25"/>
      <c r="MUO348" s="24"/>
      <c r="MUP348" s="25"/>
      <c r="MUQ348" s="24"/>
      <c r="MUR348" s="25"/>
      <c r="MUS348" s="24"/>
      <c r="MUT348" s="25"/>
      <c r="MUU348" s="24"/>
      <c r="MUV348" s="25"/>
      <c r="MUW348" s="24"/>
      <c r="MUX348" s="25"/>
      <c r="MUY348" s="24"/>
      <c r="MUZ348" s="25"/>
      <c r="MVA348" s="24"/>
      <c r="MVB348" s="25"/>
      <c r="MVC348" s="24"/>
      <c r="MVD348" s="25"/>
      <c r="MVE348" s="24"/>
      <c r="MVF348" s="25"/>
      <c r="MVG348" s="24"/>
      <c r="MVH348" s="25"/>
      <c r="MVI348" s="24"/>
      <c r="MVJ348" s="25"/>
      <c r="MVK348" s="24"/>
      <c r="MVL348" s="25"/>
      <c r="MVM348" s="24"/>
      <c r="MVN348" s="25"/>
      <c r="MVO348" s="24"/>
      <c r="MVP348" s="25"/>
      <c r="MVQ348" s="24"/>
      <c r="MVR348" s="25"/>
      <c r="MVS348" s="24"/>
      <c r="MVT348" s="25"/>
      <c r="MVU348" s="24"/>
      <c r="MVV348" s="25"/>
      <c r="MVW348" s="24"/>
      <c r="MVX348" s="25"/>
      <c r="MVY348" s="24"/>
      <c r="MVZ348" s="25"/>
      <c r="MWA348" s="24"/>
      <c r="MWB348" s="25"/>
      <c r="MWC348" s="24"/>
      <c r="MWD348" s="25"/>
      <c r="MWE348" s="24"/>
      <c r="MWF348" s="25"/>
      <c r="MWG348" s="24"/>
      <c r="MWH348" s="25"/>
      <c r="MWI348" s="24"/>
      <c r="MWJ348" s="25"/>
      <c r="MWK348" s="24"/>
      <c r="MWL348" s="25"/>
      <c r="MWM348" s="24"/>
      <c r="MWN348" s="25"/>
      <c r="MWO348" s="24"/>
      <c r="MWP348" s="25"/>
      <c r="MWQ348" s="24"/>
      <c r="MWR348" s="25"/>
      <c r="MWS348" s="24"/>
      <c r="MWT348" s="25"/>
      <c r="MWU348" s="24"/>
      <c r="MWV348" s="25"/>
      <c r="MWW348" s="24"/>
      <c r="MWX348" s="25"/>
      <c r="MWY348" s="24"/>
      <c r="MWZ348" s="25"/>
      <c r="MXA348" s="24"/>
      <c r="MXB348" s="25"/>
      <c r="MXC348" s="24"/>
      <c r="MXD348" s="25"/>
      <c r="MXE348" s="24"/>
      <c r="MXF348" s="25"/>
      <c r="MXG348" s="24"/>
      <c r="MXH348" s="25"/>
      <c r="MXI348" s="24"/>
      <c r="MXJ348" s="25"/>
      <c r="MXK348" s="24"/>
      <c r="MXL348" s="25"/>
      <c r="MXM348" s="24"/>
      <c r="MXN348" s="25"/>
      <c r="MXO348" s="24"/>
      <c r="MXP348" s="25"/>
      <c r="MXQ348" s="24"/>
      <c r="MXR348" s="25"/>
      <c r="MXS348" s="24"/>
      <c r="MXT348" s="25"/>
      <c r="MXU348" s="24"/>
      <c r="MXV348" s="25"/>
      <c r="MXW348" s="24"/>
      <c r="MXX348" s="25"/>
      <c r="MXY348" s="24"/>
      <c r="MXZ348" s="25"/>
      <c r="MYA348" s="24"/>
      <c r="MYB348" s="25"/>
      <c r="MYC348" s="24"/>
      <c r="MYD348" s="25"/>
      <c r="MYE348" s="24"/>
      <c r="MYF348" s="25"/>
      <c r="MYG348" s="24"/>
      <c r="MYH348" s="25"/>
      <c r="MYI348" s="24"/>
      <c r="MYJ348" s="25"/>
      <c r="MYK348" s="24"/>
      <c r="MYL348" s="25"/>
      <c r="MYM348" s="24"/>
      <c r="MYN348" s="25"/>
      <c r="MYO348" s="24"/>
      <c r="MYP348" s="25"/>
      <c r="MYQ348" s="24"/>
      <c r="MYR348" s="25"/>
      <c r="MYS348" s="24"/>
      <c r="MYT348" s="25"/>
      <c r="MYU348" s="24"/>
      <c r="MYV348" s="25"/>
      <c r="MYW348" s="24"/>
      <c r="MYX348" s="25"/>
      <c r="MYY348" s="24"/>
      <c r="MYZ348" s="25"/>
      <c r="MZA348" s="24"/>
      <c r="MZB348" s="25"/>
      <c r="MZC348" s="24"/>
      <c r="MZD348" s="25"/>
      <c r="MZE348" s="24"/>
      <c r="MZF348" s="25"/>
      <c r="MZG348" s="24"/>
      <c r="MZH348" s="25"/>
      <c r="MZI348" s="24"/>
      <c r="MZJ348" s="25"/>
      <c r="MZK348" s="24"/>
      <c r="MZL348" s="25"/>
      <c r="MZM348" s="24"/>
      <c r="MZN348" s="25"/>
      <c r="MZO348" s="24"/>
      <c r="MZP348" s="25"/>
      <c r="MZQ348" s="24"/>
      <c r="MZR348" s="25"/>
      <c r="MZS348" s="24"/>
      <c r="MZT348" s="25"/>
      <c r="MZU348" s="24"/>
      <c r="MZV348" s="25"/>
      <c r="MZW348" s="24"/>
      <c r="MZX348" s="25"/>
      <c r="MZY348" s="24"/>
      <c r="MZZ348" s="25"/>
      <c r="NAA348" s="24"/>
      <c r="NAB348" s="25"/>
      <c r="NAC348" s="24"/>
      <c r="NAD348" s="25"/>
      <c r="NAE348" s="24"/>
      <c r="NAF348" s="25"/>
      <c r="NAG348" s="24"/>
      <c r="NAH348" s="25"/>
      <c r="NAI348" s="24"/>
      <c r="NAJ348" s="25"/>
      <c r="NAK348" s="24"/>
      <c r="NAL348" s="25"/>
      <c r="NAM348" s="24"/>
      <c r="NAN348" s="25"/>
      <c r="NAO348" s="24"/>
      <c r="NAP348" s="25"/>
      <c r="NAQ348" s="24"/>
      <c r="NAR348" s="25"/>
      <c r="NAS348" s="24"/>
      <c r="NAT348" s="25"/>
      <c r="NAU348" s="24"/>
      <c r="NAV348" s="25"/>
      <c r="NAW348" s="24"/>
      <c r="NAX348" s="25"/>
      <c r="NAY348" s="24"/>
      <c r="NAZ348" s="25"/>
      <c r="NBA348" s="24"/>
      <c r="NBB348" s="25"/>
      <c r="NBC348" s="24"/>
      <c r="NBD348" s="25"/>
      <c r="NBE348" s="24"/>
      <c r="NBF348" s="25"/>
      <c r="NBG348" s="24"/>
      <c r="NBH348" s="25"/>
      <c r="NBI348" s="24"/>
      <c r="NBJ348" s="25"/>
      <c r="NBK348" s="24"/>
      <c r="NBL348" s="25"/>
      <c r="NBM348" s="24"/>
      <c r="NBN348" s="25"/>
      <c r="NBO348" s="24"/>
      <c r="NBP348" s="25"/>
      <c r="NBQ348" s="24"/>
      <c r="NBR348" s="25"/>
      <c r="NBS348" s="24"/>
      <c r="NBT348" s="25"/>
      <c r="NBU348" s="24"/>
      <c r="NBV348" s="25"/>
      <c r="NBW348" s="24"/>
      <c r="NBX348" s="25"/>
      <c r="NBY348" s="24"/>
      <c r="NBZ348" s="25"/>
      <c r="NCA348" s="24"/>
      <c r="NCB348" s="25"/>
      <c r="NCC348" s="24"/>
      <c r="NCD348" s="25"/>
      <c r="NCE348" s="24"/>
      <c r="NCF348" s="25"/>
      <c r="NCG348" s="24"/>
      <c r="NCH348" s="25"/>
      <c r="NCI348" s="24"/>
      <c r="NCJ348" s="25"/>
      <c r="NCK348" s="24"/>
      <c r="NCL348" s="25"/>
      <c r="NCM348" s="24"/>
      <c r="NCN348" s="25"/>
      <c r="NCO348" s="24"/>
      <c r="NCP348" s="25"/>
      <c r="NCQ348" s="24"/>
      <c r="NCR348" s="25"/>
      <c r="NCS348" s="24"/>
      <c r="NCT348" s="25"/>
      <c r="NCU348" s="24"/>
      <c r="NCV348" s="25"/>
      <c r="NCW348" s="24"/>
      <c r="NCX348" s="25"/>
      <c r="NCY348" s="24"/>
      <c r="NCZ348" s="25"/>
      <c r="NDA348" s="24"/>
      <c r="NDB348" s="25"/>
      <c r="NDC348" s="24"/>
      <c r="NDD348" s="25"/>
      <c r="NDE348" s="24"/>
      <c r="NDF348" s="25"/>
      <c r="NDG348" s="24"/>
      <c r="NDH348" s="25"/>
      <c r="NDI348" s="24"/>
      <c r="NDJ348" s="25"/>
      <c r="NDK348" s="24"/>
      <c r="NDL348" s="25"/>
      <c r="NDM348" s="24"/>
      <c r="NDN348" s="25"/>
      <c r="NDO348" s="24"/>
      <c r="NDP348" s="25"/>
      <c r="NDQ348" s="24"/>
      <c r="NDR348" s="25"/>
      <c r="NDS348" s="24"/>
      <c r="NDT348" s="25"/>
      <c r="NDU348" s="24"/>
      <c r="NDV348" s="25"/>
      <c r="NDW348" s="24"/>
      <c r="NDX348" s="25"/>
      <c r="NDY348" s="24"/>
      <c r="NDZ348" s="25"/>
      <c r="NEA348" s="24"/>
      <c r="NEB348" s="25"/>
      <c r="NEC348" s="24"/>
      <c r="NED348" s="25"/>
      <c r="NEE348" s="24"/>
      <c r="NEF348" s="25"/>
      <c r="NEG348" s="24"/>
      <c r="NEH348" s="25"/>
      <c r="NEI348" s="24"/>
      <c r="NEJ348" s="25"/>
      <c r="NEK348" s="24"/>
      <c r="NEL348" s="25"/>
      <c r="NEM348" s="24"/>
      <c r="NEN348" s="25"/>
      <c r="NEO348" s="24"/>
      <c r="NEP348" s="25"/>
      <c r="NEQ348" s="24"/>
      <c r="NER348" s="25"/>
      <c r="NES348" s="24"/>
      <c r="NET348" s="25"/>
      <c r="NEU348" s="24"/>
      <c r="NEV348" s="25"/>
      <c r="NEW348" s="24"/>
      <c r="NEX348" s="25"/>
      <c r="NEY348" s="24"/>
      <c r="NEZ348" s="25"/>
      <c r="NFA348" s="24"/>
      <c r="NFB348" s="25"/>
      <c r="NFC348" s="24"/>
      <c r="NFD348" s="25"/>
      <c r="NFE348" s="24"/>
      <c r="NFF348" s="25"/>
      <c r="NFG348" s="24"/>
      <c r="NFH348" s="25"/>
      <c r="NFI348" s="24"/>
      <c r="NFJ348" s="25"/>
      <c r="NFK348" s="24"/>
      <c r="NFL348" s="25"/>
      <c r="NFM348" s="24"/>
      <c r="NFN348" s="25"/>
      <c r="NFO348" s="24"/>
      <c r="NFP348" s="25"/>
      <c r="NFQ348" s="24"/>
      <c r="NFR348" s="25"/>
      <c r="NFS348" s="24"/>
      <c r="NFT348" s="25"/>
      <c r="NFU348" s="24"/>
      <c r="NFV348" s="25"/>
      <c r="NFW348" s="24"/>
      <c r="NFX348" s="25"/>
      <c r="NFY348" s="24"/>
      <c r="NFZ348" s="25"/>
      <c r="NGA348" s="24"/>
      <c r="NGB348" s="25"/>
      <c r="NGC348" s="24"/>
      <c r="NGD348" s="25"/>
      <c r="NGE348" s="24"/>
      <c r="NGF348" s="25"/>
      <c r="NGG348" s="24"/>
      <c r="NGH348" s="25"/>
      <c r="NGI348" s="24"/>
      <c r="NGJ348" s="25"/>
      <c r="NGK348" s="24"/>
      <c r="NGL348" s="25"/>
      <c r="NGM348" s="24"/>
      <c r="NGN348" s="25"/>
      <c r="NGO348" s="24"/>
      <c r="NGP348" s="25"/>
      <c r="NGQ348" s="24"/>
      <c r="NGR348" s="25"/>
      <c r="NGS348" s="24"/>
      <c r="NGT348" s="25"/>
      <c r="NGU348" s="24"/>
      <c r="NGV348" s="25"/>
      <c r="NGW348" s="24"/>
      <c r="NGX348" s="25"/>
      <c r="NGY348" s="24"/>
      <c r="NGZ348" s="25"/>
      <c r="NHA348" s="24"/>
      <c r="NHB348" s="25"/>
      <c r="NHC348" s="24"/>
      <c r="NHD348" s="25"/>
      <c r="NHE348" s="24"/>
      <c r="NHF348" s="25"/>
      <c r="NHG348" s="24"/>
      <c r="NHH348" s="25"/>
      <c r="NHI348" s="24"/>
      <c r="NHJ348" s="25"/>
      <c r="NHK348" s="24"/>
      <c r="NHL348" s="25"/>
      <c r="NHM348" s="24"/>
      <c r="NHN348" s="25"/>
      <c r="NHO348" s="24"/>
      <c r="NHP348" s="25"/>
      <c r="NHQ348" s="24"/>
      <c r="NHR348" s="25"/>
      <c r="NHS348" s="24"/>
      <c r="NHT348" s="25"/>
      <c r="NHU348" s="24"/>
      <c r="NHV348" s="25"/>
      <c r="NHW348" s="24"/>
      <c r="NHX348" s="25"/>
      <c r="NHY348" s="24"/>
      <c r="NHZ348" s="25"/>
      <c r="NIA348" s="24"/>
      <c r="NIB348" s="25"/>
      <c r="NIC348" s="24"/>
      <c r="NID348" s="25"/>
      <c r="NIE348" s="24"/>
      <c r="NIF348" s="25"/>
      <c r="NIG348" s="24"/>
      <c r="NIH348" s="25"/>
      <c r="NII348" s="24"/>
      <c r="NIJ348" s="25"/>
      <c r="NIK348" s="24"/>
      <c r="NIL348" s="25"/>
      <c r="NIM348" s="24"/>
      <c r="NIN348" s="25"/>
      <c r="NIO348" s="24"/>
      <c r="NIP348" s="25"/>
      <c r="NIQ348" s="24"/>
      <c r="NIR348" s="25"/>
      <c r="NIS348" s="24"/>
      <c r="NIT348" s="25"/>
      <c r="NIU348" s="24"/>
      <c r="NIV348" s="25"/>
      <c r="NIW348" s="24"/>
      <c r="NIX348" s="25"/>
      <c r="NIY348" s="24"/>
      <c r="NIZ348" s="25"/>
      <c r="NJA348" s="24"/>
      <c r="NJB348" s="25"/>
      <c r="NJC348" s="24"/>
      <c r="NJD348" s="25"/>
      <c r="NJE348" s="24"/>
      <c r="NJF348" s="25"/>
      <c r="NJG348" s="24"/>
      <c r="NJH348" s="25"/>
      <c r="NJI348" s="24"/>
      <c r="NJJ348" s="25"/>
      <c r="NJK348" s="24"/>
      <c r="NJL348" s="25"/>
      <c r="NJM348" s="24"/>
      <c r="NJN348" s="25"/>
      <c r="NJO348" s="24"/>
      <c r="NJP348" s="25"/>
      <c r="NJQ348" s="24"/>
      <c r="NJR348" s="25"/>
      <c r="NJS348" s="24"/>
      <c r="NJT348" s="25"/>
      <c r="NJU348" s="24"/>
      <c r="NJV348" s="25"/>
      <c r="NJW348" s="24"/>
      <c r="NJX348" s="25"/>
      <c r="NJY348" s="24"/>
      <c r="NJZ348" s="25"/>
      <c r="NKA348" s="24"/>
      <c r="NKB348" s="25"/>
      <c r="NKC348" s="24"/>
      <c r="NKD348" s="25"/>
      <c r="NKE348" s="24"/>
      <c r="NKF348" s="25"/>
      <c r="NKG348" s="24"/>
      <c r="NKH348" s="25"/>
      <c r="NKI348" s="24"/>
      <c r="NKJ348" s="25"/>
      <c r="NKK348" s="24"/>
      <c r="NKL348" s="25"/>
      <c r="NKM348" s="24"/>
      <c r="NKN348" s="25"/>
      <c r="NKO348" s="24"/>
      <c r="NKP348" s="25"/>
      <c r="NKQ348" s="24"/>
      <c r="NKR348" s="25"/>
      <c r="NKS348" s="24"/>
      <c r="NKT348" s="25"/>
      <c r="NKU348" s="24"/>
      <c r="NKV348" s="25"/>
      <c r="NKW348" s="24"/>
      <c r="NKX348" s="25"/>
      <c r="NKY348" s="24"/>
      <c r="NKZ348" s="25"/>
      <c r="NLA348" s="24"/>
      <c r="NLB348" s="25"/>
      <c r="NLC348" s="24"/>
      <c r="NLD348" s="25"/>
      <c r="NLE348" s="24"/>
      <c r="NLF348" s="25"/>
      <c r="NLG348" s="24"/>
      <c r="NLH348" s="25"/>
      <c r="NLI348" s="24"/>
      <c r="NLJ348" s="25"/>
      <c r="NLK348" s="24"/>
      <c r="NLL348" s="25"/>
      <c r="NLM348" s="24"/>
      <c r="NLN348" s="25"/>
      <c r="NLO348" s="24"/>
      <c r="NLP348" s="25"/>
      <c r="NLQ348" s="24"/>
      <c r="NLR348" s="25"/>
      <c r="NLS348" s="24"/>
      <c r="NLT348" s="25"/>
      <c r="NLU348" s="24"/>
      <c r="NLV348" s="25"/>
      <c r="NLW348" s="24"/>
      <c r="NLX348" s="25"/>
      <c r="NLY348" s="24"/>
      <c r="NLZ348" s="25"/>
      <c r="NMA348" s="24"/>
      <c r="NMB348" s="25"/>
      <c r="NMC348" s="24"/>
      <c r="NMD348" s="25"/>
      <c r="NME348" s="24"/>
      <c r="NMF348" s="25"/>
      <c r="NMG348" s="24"/>
      <c r="NMH348" s="25"/>
      <c r="NMI348" s="24"/>
      <c r="NMJ348" s="25"/>
      <c r="NMK348" s="24"/>
      <c r="NML348" s="25"/>
      <c r="NMM348" s="24"/>
      <c r="NMN348" s="25"/>
      <c r="NMO348" s="24"/>
      <c r="NMP348" s="25"/>
      <c r="NMQ348" s="24"/>
      <c r="NMR348" s="25"/>
      <c r="NMS348" s="24"/>
      <c r="NMT348" s="25"/>
      <c r="NMU348" s="24"/>
      <c r="NMV348" s="25"/>
      <c r="NMW348" s="24"/>
      <c r="NMX348" s="25"/>
      <c r="NMY348" s="24"/>
      <c r="NMZ348" s="25"/>
      <c r="NNA348" s="24"/>
      <c r="NNB348" s="25"/>
      <c r="NNC348" s="24"/>
      <c r="NND348" s="25"/>
      <c r="NNE348" s="24"/>
      <c r="NNF348" s="25"/>
      <c r="NNG348" s="24"/>
      <c r="NNH348" s="25"/>
      <c r="NNI348" s="24"/>
      <c r="NNJ348" s="25"/>
      <c r="NNK348" s="24"/>
      <c r="NNL348" s="25"/>
      <c r="NNM348" s="24"/>
      <c r="NNN348" s="25"/>
      <c r="NNO348" s="24"/>
      <c r="NNP348" s="25"/>
      <c r="NNQ348" s="24"/>
      <c r="NNR348" s="25"/>
      <c r="NNS348" s="24"/>
      <c r="NNT348" s="25"/>
      <c r="NNU348" s="24"/>
      <c r="NNV348" s="25"/>
      <c r="NNW348" s="24"/>
      <c r="NNX348" s="25"/>
      <c r="NNY348" s="24"/>
      <c r="NNZ348" s="25"/>
      <c r="NOA348" s="24"/>
      <c r="NOB348" s="25"/>
      <c r="NOC348" s="24"/>
      <c r="NOD348" s="25"/>
      <c r="NOE348" s="24"/>
      <c r="NOF348" s="25"/>
      <c r="NOG348" s="24"/>
      <c r="NOH348" s="25"/>
      <c r="NOI348" s="24"/>
      <c r="NOJ348" s="25"/>
      <c r="NOK348" s="24"/>
      <c r="NOL348" s="25"/>
      <c r="NOM348" s="24"/>
      <c r="NON348" s="25"/>
      <c r="NOO348" s="24"/>
      <c r="NOP348" s="25"/>
      <c r="NOQ348" s="24"/>
      <c r="NOR348" s="25"/>
      <c r="NOS348" s="24"/>
      <c r="NOT348" s="25"/>
      <c r="NOU348" s="24"/>
      <c r="NOV348" s="25"/>
      <c r="NOW348" s="24"/>
      <c r="NOX348" s="25"/>
      <c r="NOY348" s="24"/>
      <c r="NOZ348" s="25"/>
      <c r="NPA348" s="24"/>
      <c r="NPB348" s="25"/>
      <c r="NPC348" s="24"/>
      <c r="NPD348" s="25"/>
      <c r="NPE348" s="24"/>
      <c r="NPF348" s="25"/>
      <c r="NPG348" s="24"/>
      <c r="NPH348" s="25"/>
      <c r="NPI348" s="24"/>
      <c r="NPJ348" s="25"/>
      <c r="NPK348" s="24"/>
      <c r="NPL348" s="25"/>
      <c r="NPM348" s="24"/>
      <c r="NPN348" s="25"/>
      <c r="NPO348" s="24"/>
      <c r="NPP348" s="25"/>
      <c r="NPQ348" s="24"/>
      <c r="NPR348" s="25"/>
      <c r="NPS348" s="24"/>
      <c r="NPT348" s="25"/>
      <c r="NPU348" s="24"/>
      <c r="NPV348" s="25"/>
      <c r="NPW348" s="24"/>
      <c r="NPX348" s="25"/>
      <c r="NPY348" s="24"/>
      <c r="NPZ348" s="25"/>
      <c r="NQA348" s="24"/>
      <c r="NQB348" s="25"/>
      <c r="NQC348" s="24"/>
      <c r="NQD348" s="25"/>
      <c r="NQE348" s="24"/>
      <c r="NQF348" s="25"/>
      <c r="NQG348" s="24"/>
      <c r="NQH348" s="25"/>
      <c r="NQI348" s="24"/>
      <c r="NQJ348" s="25"/>
      <c r="NQK348" s="24"/>
      <c r="NQL348" s="25"/>
      <c r="NQM348" s="24"/>
      <c r="NQN348" s="25"/>
      <c r="NQO348" s="24"/>
      <c r="NQP348" s="25"/>
      <c r="NQQ348" s="24"/>
      <c r="NQR348" s="25"/>
      <c r="NQS348" s="24"/>
      <c r="NQT348" s="25"/>
      <c r="NQU348" s="24"/>
      <c r="NQV348" s="25"/>
      <c r="NQW348" s="24"/>
      <c r="NQX348" s="25"/>
      <c r="NQY348" s="24"/>
      <c r="NQZ348" s="25"/>
      <c r="NRA348" s="24"/>
      <c r="NRB348" s="25"/>
      <c r="NRC348" s="24"/>
      <c r="NRD348" s="25"/>
      <c r="NRE348" s="24"/>
      <c r="NRF348" s="25"/>
      <c r="NRG348" s="24"/>
      <c r="NRH348" s="25"/>
      <c r="NRI348" s="24"/>
      <c r="NRJ348" s="25"/>
      <c r="NRK348" s="24"/>
      <c r="NRL348" s="25"/>
      <c r="NRM348" s="24"/>
      <c r="NRN348" s="25"/>
      <c r="NRO348" s="24"/>
      <c r="NRP348" s="25"/>
      <c r="NRQ348" s="24"/>
      <c r="NRR348" s="25"/>
      <c r="NRS348" s="24"/>
      <c r="NRT348" s="25"/>
      <c r="NRU348" s="24"/>
      <c r="NRV348" s="25"/>
      <c r="NRW348" s="24"/>
      <c r="NRX348" s="25"/>
      <c r="NRY348" s="24"/>
      <c r="NRZ348" s="25"/>
      <c r="NSA348" s="24"/>
      <c r="NSB348" s="25"/>
      <c r="NSC348" s="24"/>
      <c r="NSD348" s="25"/>
      <c r="NSE348" s="24"/>
      <c r="NSF348" s="25"/>
      <c r="NSG348" s="24"/>
      <c r="NSH348" s="25"/>
      <c r="NSI348" s="24"/>
      <c r="NSJ348" s="25"/>
      <c r="NSK348" s="24"/>
      <c r="NSL348" s="25"/>
      <c r="NSM348" s="24"/>
      <c r="NSN348" s="25"/>
      <c r="NSO348" s="24"/>
      <c r="NSP348" s="25"/>
      <c r="NSQ348" s="24"/>
      <c r="NSR348" s="25"/>
      <c r="NSS348" s="24"/>
      <c r="NST348" s="25"/>
      <c r="NSU348" s="24"/>
      <c r="NSV348" s="25"/>
      <c r="NSW348" s="24"/>
      <c r="NSX348" s="25"/>
      <c r="NSY348" s="24"/>
      <c r="NSZ348" s="25"/>
      <c r="NTA348" s="24"/>
      <c r="NTB348" s="25"/>
      <c r="NTC348" s="24"/>
      <c r="NTD348" s="25"/>
      <c r="NTE348" s="24"/>
      <c r="NTF348" s="25"/>
      <c r="NTG348" s="24"/>
      <c r="NTH348" s="25"/>
      <c r="NTI348" s="24"/>
      <c r="NTJ348" s="25"/>
      <c r="NTK348" s="24"/>
      <c r="NTL348" s="25"/>
      <c r="NTM348" s="24"/>
      <c r="NTN348" s="25"/>
      <c r="NTO348" s="24"/>
      <c r="NTP348" s="25"/>
      <c r="NTQ348" s="24"/>
      <c r="NTR348" s="25"/>
      <c r="NTS348" s="24"/>
      <c r="NTT348" s="25"/>
      <c r="NTU348" s="24"/>
      <c r="NTV348" s="25"/>
      <c r="NTW348" s="24"/>
      <c r="NTX348" s="25"/>
      <c r="NTY348" s="24"/>
      <c r="NTZ348" s="25"/>
      <c r="NUA348" s="24"/>
      <c r="NUB348" s="25"/>
      <c r="NUC348" s="24"/>
      <c r="NUD348" s="25"/>
      <c r="NUE348" s="24"/>
      <c r="NUF348" s="25"/>
      <c r="NUG348" s="24"/>
      <c r="NUH348" s="25"/>
      <c r="NUI348" s="24"/>
      <c r="NUJ348" s="25"/>
      <c r="NUK348" s="24"/>
      <c r="NUL348" s="25"/>
      <c r="NUM348" s="24"/>
      <c r="NUN348" s="25"/>
      <c r="NUO348" s="24"/>
      <c r="NUP348" s="25"/>
      <c r="NUQ348" s="24"/>
      <c r="NUR348" s="25"/>
      <c r="NUS348" s="24"/>
      <c r="NUT348" s="25"/>
      <c r="NUU348" s="24"/>
      <c r="NUV348" s="25"/>
      <c r="NUW348" s="24"/>
      <c r="NUX348" s="25"/>
      <c r="NUY348" s="24"/>
      <c r="NUZ348" s="25"/>
      <c r="NVA348" s="24"/>
      <c r="NVB348" s="25"/>
      <c r="NVC348" s="24"/>
      <c r="NVD348" s="25"/>
      <c r="NVE348" s="24"/>
      <c r="NVF348" s="25"/>
      <c r="NVG348" s="24"/>
      <c r="NVH348" s="25"/>
      <c r="NVI348" s="24"/>
      <c r="NVJ348" s="25"/>
      <c r="NVK348" s="24"/>
      <c r="NVL348" s="25"/>
      <c r="NVM348" s="24"/>
      <c r="NVN348" s="25"/>
      <c r="NVO348" s="24"/>
      <c r="NVP348" s="25"/>
      <c r="NVQ348" s="24"/>
      <c r="NVR348" s="25"/>
      <c r="NVS348" s="24"/>
      <c r="NVT348" s="25"/>
      <c r="NVU348" s="24"/>
      <c r="NVV348" s="25"/>
      <c r="NVW348" s="24"/>
      <c r="NVX348" s="25"/>
      <c r="NVY348" s="24"/>
      <c r="NVZ348" s="25"/>
      <c r="NWA348" s="24"/>
      <c r="NWB348" s="25"/>
      <c r="NWC348" s="24"/>
      <c r="NWD348" s="25"/>
      <c r="NWE348" s="24"/>
      <c r="NWF348" s="25"/>
      <c r="NWG348" s="24"/>
      <c r="NWH348" s="25"/>
      <c r="NWI348" s="24"/>
      <c r="NWJ348" s="25"/>
      <c r="NWK348" s="24"/>
      <c r="NWL348" s="25"/>
      <c r="NWM348" s="24"/>
      <c r="NWN348" s="25"/>
      <c r="NWO348" s="24"/>
      <c r="NWP348" s="25"/>
      <c r="NWQ348" s="24"/>
      <c r="NWR348" s="25"/>
      <c r="NWS348" s="24"/>
      <c r="NWT348" s="25"/>
      <c r="NWU348" s="24"/>
      <c r="NWV348" s="25"/>
      <c r="NWW348" s="24"/>
      <c r="NWX348" s="25"/>
      <c r="NWY348" s="24"/>
      <c r="NWZ348" s="25"/>
      <c r="NXA348" s="24"/>
      <c r="NXB348" s="25"/>
      <c r="NXC348" s="24"/>
      <c r="NXD348" s="25"/>
      <c r="NXE348" s="24"/>
      <c r="NXF348" s="25"/>
      <c r="NXG348" s="24"/>
      <c r="NXH348" s="25"/>
      <c r="NXI348" s="24"/>
      <c r="NXJ348" s="25"/>
      <c r="NXK348" s="24"/>
      <c r="NXL348" s="25"/>
      <c r="NXM348" s="24"/>
      <c r="NXN348" s="25"/>
      <c r="NXO348" s="24"/>
      <c r="NXP348" s="25"/>
      <c r="NXQ348" s="24"/>
      <c r="NXR348" s="25"/>
      <c r="NXS348" s="24"/>
      <c r="NXT348" s="25"/>
      <c r="NXU348" s="24"/>
      <c r="NXV348" s="25"/>
      <c r="NXW348" s="24"/>
      <c r="NXX348" s="25"/>
      <c r="NXY348" s="24"/>
      <c r="NXZ348" s="25"/>
      <c r="NYA348" s="24"/>
      <c r="NYB348" s="25"/>
      <c r="NYC348" s="24"/>
      <c r="NYD348" s="25"/>
      <c r="NYE348" s="24"/>
      <c r="NYF348" s="25"/>
      <c r="NYG348" s="24"/>
      <c r="NYH348" s="25"/>
      <c r="NYI348" s="24"/>
      <c r="NYJ348" s="25"/>
      <c r="NYK348" s="24"/>
      <c r="NYL348" s="25"/>
      <c r="NYM348" s="24"/>
      <c r="NYN348" s="25"/>
      <c r="NYO348" s="24"/>
      <c r="NYP348" s="25"/>
      <c r="NYQ348" s="24"/>
      <c r="NYR348" s="25"/>
      <c r="NYS348" s="24"/>
      <c r="NYT348" s="25"/>
      <c r="NYU348" s="24"/>
      <c r="NYV348" s="25"/>
      <c r="NYW348" s="24"/>
      <c r="NYX348" s="25"/>
      <c r="NYY348" s="24"/>
      <c r="NYZ348" s="25"/>
      <c r="NZA348" s="24"/>
      <c r="NZB348" s="25"/>
      <c r="NZC348" s="24"/>
      <c r="NZD348" s="25"/>
      <c r="NZE348" s="24"/>
      <c r="NZF348" s="25"/>
      <c r="NZG348" s="24"/>
      <c r="NZH348" s="25"/>
      <c r="NZI348" s="24"/>
      <c r="NZJ348" s="25"/>
      <c r="NZK348" s="24"/>
      <c r="NZL348" s="25"/>
      <c r="NZM348" s="24"/>
      <c r="NZN348" s="25"/>
      <c r="NZO348" s="24"/>
      <c r="NZP348" s="25"/>
      <c r="NZQ348" s="24"/>
      <c r="NZR348" s="25"/>
      <c r="NZS348" s="24"/>
      <c r="NZT348" s="25"/>
      <c r="NZU348" s="24"/>
      <c r="NZV348" s="25"/>
      <c r="NZW348" s="24"/>
      <c r="NZX348" s="25"/>
      <c r="NZY348" s="24"/>
      <c r="NZZ348" s="25"/>
      <c r="OAA348" s="24"/>
      <c r="OAB348" s="25"/>
      <c r="OAC348" s="24"/>
      <c r="OAD348" s="25"/>
      <c r="OAE348" s="24"/>
      <c r="OAF348" s="25"/>
      <c r="OAG348" s="24"/>
      <c r="OAH348" s="25"/>
      <c r="OAI348" s="24"/>
      <c r="OAJ348" s="25"/>
      <c r="OAK348" s="24"/>
      <c r="OAL348" s="25"/>
      <c r="OAM348" s="24"/>
      <c r="OAN348" s="25"/>
      <c r="OAO348" s="24"/>
      <c r="OAP348" s="25"/>
      <c r="OAQ348" s="24"/>
      <c r="OAR348" s="25"/>
      <c r="OAS348" s="24"/>
      <c r="OAT348" s="25"/>
      <c r="OAU348" s="24"/>
      <c r="OAV348" s="25"/>
      <c r="OAW348" s="24"/>
      <c r="OAX348" s="25"/>
      <c r="OAY348" s="24"/>
      <c r="OAZ348" s="25"/>
      <c r="OBA348" s="24"/>
      <c r="OBB348" s="25"/>
      <c r="OBC348" s="24"/>
      <c r="OBD348" s="25"/>
      <c r="OBE348" s="24"/>
      <c r="OBF348" s="25"/>
      <c r="OBG348" s="24"/>
      <c r="OBH348" s="25"/>
      <c r="OBI348" s="24"/>
      <c r="OBJ348" s="25"/>
      <c r="OBK348" s="24"/>
      <c r="OBL348" s="25"/>
      <c r="OBM348" s="24"/>
      <c r="OBN348" s="25"/>
      <c r="OBO348" s="24"/>
      <c r="OBP348" s="25"/>
      <c r="OBQ348" s="24"/>
      <c r="OBR348" s="25"/>
      <c r="OBS348" s="24"/>
      <c r="OBT348" s="25"/>
      <c r="OBU348" s="24"/>
      <c r="OBV348" s="25"/>
      <c r="OBW348" s="24"/>
      <c r="OBX348" s="25"/>
      <c r="OBY348" s="24"/>
      <c r="OBZ348" s="25"/>
      <c r="OCA348" s="24"/>
      <c r="OCB348" s="25"/>
      <c r="OCC348" s="24"/>
      <c r="OCD348" s="25"/>
      <c r="OCE348" s="24"/>
      <c r="OCF348" s="25"/>
      <c r="OCG348" s="24"/>
      <c r="OCH348" s="25"/>
      <c r="OCI348" s="24"/>
      <c r="OCJ348" s="25"/>
      <c r="OCK348" s="24"/>
      <c r="OCL348" s="25"/>
      <c r="OCM348" s="24"/>
      <c r="OCN348" s="25"/>
      <c r="OCO348" s="24"/>
      <c r="OCP348" s="25"/>
      <c r="OCQ348" s="24"/>
      <c r="OCR348" s="25"/>
      <c r="OCS348" s="24"/>
      <c r="OCT348" s="25"/>
      <c r="OCU348" s="24"/>
      <c r="OCV348" s="25"/>
      <c r="OCW348" s="24"/>
      <c r="OCX348" s="25"/>
      <c r="OCY348" s="24"/>
      <c r="OCZ348" s="25"/>
      <c r="ODA348" s="24"/>
      <c r="ODB348" s="25"/>
      <c r="ODC348" s="24"/>
      <c r="ODD348" s="25"/>
      <c r="ODE348" s="24"/>
      <c r="ODF348" s="25"/>
      <c r="ODG348" s="24"/>
      <c r="ODH348" s="25"/>
      <c r="ODI348" s="24"/>
      <c r="ODJ348" s="25"/>
      <c r="ODK348" s="24"/>
      <c r="ODL348" s="25"/>
      <c r="ODM348" s="24"/>
      <c r="ODN348" s="25"/>
      <c r="ODO348" s="24"/>
      <c r="ODP348" s="25"/>
      <c r="ODQ348" s="24"/>
      <c r="ODR348" s="25"/>
      <c r="ODS348" s="24"/>
      <c r="ODT348" s="25"/>
      <c r="ODU348" s="24"/>
      <c r="ODV348" s="25"/>
      <c r="ODW348" s="24"/>
      <c r="ODX348" s="25"/>
      <c r="ODY348" s="24"/>
      <c r="ODZ348" s="25"/>
      <c r="OEA348" s="24"/>
      <c r="OEB348" s="25"/>
      <c r="OEC348" s="24"/>
      <c r="OED348" s="25"/>
      <c r="OEE348" s="24"/>
      <c r="OEF348" s="25"/>
      <c r="OEG348" s="24"/>
      <c r="OEH348" s="25"/>
      <c r="OEI348" s="24"/>
      <c r="OEJ348" s="25"/>
      <c r="OEK348" s="24"/>
      <c r="OEL348" s="25"/>
      <c r="OEM348" s="24"/>
      <c r="OEN348" s="25"/>
      <c r="OEO348" s="24"/>
      <c r="OEP348" s="25"/>
      <c r="OEQ348" s="24"/>
      <c r="OER348" s="25"/>
      <c r="OES348" s="24"/>
      <c r="OET348" s="25"/>
      <c r="OEU348" s="24"/>
      <c r="OEV348" s="25"/>
      <c r="OEW348" s="24"/>
      <c r="OEX348" s="25"/>
      <c r="OEY348" s="24"/>
      <c r="OEZ348" s="25"/>
      <c r="OFA348" s="24"/>
      <c r="OFB348" s="25"/>
      <c r="OFC348" s="24"/>
      <c r="OFD348" s="25"/>
      <c r="OFE348" s="24"/>
      <c r="OFF348" s="25"/>
      <c r="OFG348" s="24"/>
      <c r="OFH348" s="25"/>
      <c r="OFI348" s="24"/>
      <c r="OFJ348" s="25"/>
      <c r="OFK348" s="24"/>
      <c r="OFL348" s="25"/>
      <c r="OFM348" s="24"/>
      <c r="OFN348" s="25"/>
      <c r="OFO348" s="24"/>
      <c r="OFP348" s="25"/>
      <c r="OFQ348" s="24"/>
      <c r="OFR348" s="25"/>
      <c r="OFS348" s="24"/>
      <c r="OFT348" s="25"/>
      <c r="OFU348" s="24"/>
      <c r="OFV348" s="25"/>
      <c r="OFW348" s="24"/>
      <c r="OFX348" s="25"/>
      <c r="OFY348" s="24"/>
      <c r="OFZ348" s="25"/>
      <c r="OGA348" s="24"/>
      <c r="OGB348" s="25"/>
      <c r="OGC348" s="24"/>
      <c r="OGD348" s="25"/>
      <c r="OGE348" s="24"/>
      <c r="OGF348" s="25"/>
      <c r="OGG348" s="24"/>
      <c r="OGH348" s="25"/>
      <c r="OGI348" s="24"/>
      <c r="OGJ348" s="25"/>
      <c r="OGK348" s="24"/>
      <c r="OGL348" s="25"/>
      <c r="OGM348" s="24"/>
      <c r="OGN348" s="25"/>
      <c r="OGO348" s="24"/>
      <c r="OGP348" s="25"/>
      <c r="OGQ348" s="24"/>
      <c r="OGR348" s="25"/>
      <c r="OGS348" s="24"/>
      <c r="OGT348" s="25"/>
      <c r="OGU348" s="24"/>
      <c r="OGV348" s="25"/>
      <c r="OGW348" s="24"/>
      <c r="OGX348" s="25"/>
      <c r="OGY348" s="24"/>
      <c r="OGZ348" s="25"/>
      <c r="OHA348" s="24"/>
      <c r="OHB348" s="25"/>
      <c r="OHC348" s="24"/>
      <c r="OHD348" s="25"/>
      <c r="OHE348" s="24"/>
      <c r="OHF348" s="25"/>
      <c r="OHG348" s="24"/>
      <c r="OHH348" s="25"/>
      <c r="OHI348" s="24"/>
      <c r="OHJ348" s="25"/>
      <c r="OHK348" s="24"/>
      <c r="OHL348" s="25"/>
      <c r="OHM348" s="24"/>
      <c r="OHN348" s="25"/>
      <c r="OHO348" s="24"/>
      <c r="OHP348" s="25"/>
      <c r="OHQ348" s="24"/>
      <c r="OHR348" s="25"/>
      <c r="OHS348" s="24"/>
      <c r="OHT348" s="25"/>
      <c r="OHU348" s="24"/>
      <c r="OHV348" s="25"/>
      <c r="OHW348" s="24"/>
      <c r="OHX348" s="25"/>
      <c r="OHY348" s="24"/>
      <c r="OHZ348" s="25"/>
      <c r="OIA348" s="24"/>
      <c r="OIB348" s="25"/>
      <c r="OIC348" s="24"/>
      <c r="OID348" s="25"/>
      <c r="OIE348" s="24"/>
      <c r="OIF348" s="25"/>
      <c r="OIG348" s="24"/>
      <c r="OIH348" s="25"/>
      <c r="OII348" s="24"/>
      <c r="OIJ348" s="25"/>
      <c r="OIK348" s="24"/>
      <c r="OIL348" s="25"/>
      <c r="OIM348" s="24"/>
      <c r="OIN348" s="25"/>
      <c r="OIO348" s="24"/>
      <c r="OIP348" s="25"/>
      <c r="OIQ348" s="24"/>
      <c r="OIR348" s="25"/>
      <c r="OIS348" s="24"/>
      <c r="OIT348" s="25"/>
      <c r="OIU348" s="24"/>
      <c r="OIV348" s="25"/>
      <c r="OIW348" s="24"/>
      <c r="OIX348" s="25"/>
      <c r="OIY348" s="24"/>
      <c r="OIZ348" s="25"/>
      <c r="OJA348" s="24"/>
      <c r="OJB348" s="25"/>
      <c r="OJC348" s="24"/>
      <c r="OJD348" s="25"/>
      <c r="OJE348" s="24"/>
      <c r="OJF348" s="25"/>
      <c r="OJG348" s="24"/>
      <c r="OJH348" s="25"/>
      <c r="OJI348" s="24"/>
      <c r="OJJ348" s="25"/>
      <c r="OJK348" s="24"/>
      <c r="OJL348" s="25"/>
      <c r="OJM348" s="24"/>
      <c r="OJN348" s="25"/>
      <c r="OJO348" s="24"/>
      <c r="OJP348" s="25"/>
      <c r="OJQ348" s="24"/>
      <c r="OJR348" s="25"/>
      <c r="OJS348" s="24"/>
      <c r="OJT348" s="25"/>
      <c r="OJU348" s="24"/>
      <c r="OJV348" s="25"/>
      <c r="OJW348" s="24"/>
      <c r="OJX348" s="25"/>
      <c r="OJY348" s="24"/>
      <c r="OJZ348" s="25"/>
      <c r="OKA348" s="24"/>
      <c r="OKB348" s="25"/>
      <c r="OKC348" s="24"/>
      <c r="OKD348" s="25"/>
      <c r="OKE348" s="24"/>
      <c r="OKF348" s="25"/>
      <c r="OKG348" s="24"/>
      <c r="OKH348" s="25"/>
      <c r="OKI348" s="24"/>
      <c r="OKJ348" s="25"/>
      <c r="OKK348" s="24"/>
      <c r="OKL348" s="25"/>
      <c r="OKM348" s="24"/>
      <c r="OKN348" s="25"/>
      <c r="OKO348" s="24"/>
      <c r="OKP348" s="25"/>
      <c r="OKQ348" s="24"/>
      <c r="OKR348" s="25"/>
      <c r="OKS348" s="24"/>
      <c r="OKT348" s="25"/>
      <c r="OKU348" s="24"/>
      <c r="OKV348" s="25"/>
      <c r="OKW348" s="24"/>
      <c r="OKX348" s="25"/>
      <c r="OKY348" s="24"/>
      <c r="OKZ348" s="25"/>
      <c r="OLA348" s="24"/>
      <c r="OLB348" s="25"/>
      <c r="OLC348" s="24"/>
      <c r="OLD348" s="25"/>
      <c r="OLE348" s="24"/>
      <c r="OLF348" s="25"/>
      <c r="OLG348" s="24"/>
      <c r="OLH348" s="25"/>
      <c r="OLI348" s="24"/>
      <c r="OLJ348" s="25"/>
      <c r="OLK348" s="24"/>
      <c r="OLL348" s="25"/>
      <c r="OLM348" s="24"/>
      <c r="OLN348" s="25"/>
      <c r="OLO348" s="24"/>
      <c r="OLP348" s="25"/>
      <c r="OLQ348" s="24"/>
      <c r="OLR348" s="25"/>
      <c r="OLS348" s="24"/>
      <c r="OLT348" s="25"/>
      <c r="OLU348" s="24"/>
      <c r="OLV348" s="25"/>
      <c r="OLW348" s="24"/>
      <c r="OLX348" s="25"/>
      <c r="OLY348" s="24"/>
      <c r="OLZ348" s="25"/>
      <c r="OMA348" s="24"/>
      <c r="OMB348" s="25"/>
      <c r="OMC348" s="24"/>
      <c r="OMD348" s="25"/>
      <c r="OME348" s="24"/>
      <c r="OMF348" s="25"/>
      <c r="OMG348" s="24"/>
      <c r="OMH348" s="25"/>
      <c r="OMI348" s="24"/>
      <c r="OMJ348" s="25"/>
      <c r="OMK348" s="24"/>
      <c r="OML348" s="25"/>
      <c r="OMM348" s="24"/>
      <c r="OMN348" s="25"/>
      <c r="OMO348" s="24"/>
      <c r="OMP348" s="25"/>
      <c r="OMQ348" s="24"/>
      <c r="OMR348" s="25"/>
      <c r="OMS348" s="24"/>
      <c r="OMT348" s="25"/>
      <c r="OMU348" s="24"/>
      <c r="OMV348" s="25"/>
      <c r="OMW348" s="24"/>
      <c r="OMX348" s="25"/>
      <c r="OMY348" s="24"/>
      <c r="OMZ348" s="25"/>
      <c r="ONA348" s="24"/>
      <c r="ONB348" s="25"/>
      <c r="ONC348" s="24"/>
      <c r="OND348" s="25"/>
      <c r="ONE348" s="24"/>
      <c r="ONF348" s="25"/>
      <c r="ONG348" s="24"/>
      <c r="ONH348" s="25"/>
      <c r="ONI348" s="24"/>
      <c r="ONJ348" s="25"/>
      <c r="ONK348" s="24"/>
      <c r="ONL348" s="25"/>
      <c r="ONM348" s="24"/>
      <c r="ONN348" s="25"/>
      <c r="ONO348" s="24"/>
      <c r="ONP348" s="25"/>
      <c r="ONQ348" s="24"/>
      <c r="ONR348" s="25"/>
      <c r="ONS348" s="24"/>
      <c r="ONT348" s="25"/>
      <c r="ONU348" s="24"/>
      <c r="ONV348" s="25"/>
      <c r="ONW348" s="24"/>
      <c r="ONX348" s="25"/>
      <c r="ONY348" s="24"/>
      <c r="ONZ348" s="25"/>
      <c r="OOA348" s="24"/>
      <c r="OOB348" s="25"/>
      <c r="OOC348" s="24"/>
      <c r="OOD348" s="25"/>
      <c r="OOE348" s="24"/>
      <c r="OOF348" s="25"/>
      <c r="OOG348" s="24"/>
      <c r="OOH348" s="25"/>
      <c r="OOI348" s="24"/>
      <c r="OOJ348" s="25"/>
      <c r="OOK348" s="24"/>
      <c r="OOL348" s="25"/>
      <c r="OOM348" s="24"/>
      <c r="OON348" s="25"/>
      <c r="OOO348" s="24"/>
      <c r="OOP348" s="25"/>
      <c r="OOQ348" s="24"/>
      <c r="OOR348" s="25"/>
      <c r="OOS348" s="24"/>
      <c r="OOT348" s="25"/>
      <c r="OOU348" s="24"/>
      <c r="OOV348" s="25"/>
      <c r="OOW348" s="24"/>
      <c r="OOX348" s="25"/>
      <c r="OOY348" s="24"/>
      <c r="OOZ348" s="25"/>
      <c r="OPA348" s="24"/>
      <c r="OPB348" s="25"/>
      <c r="OPC348" s="24"/>
      <c r="OPD348" s="25"/>
      <c r="OPE348" s="24"/>
      <c r="OPF348" s="25"/>
      <c r="OPG348" s="24"/>
      <c r="OPH348" s="25"/>
      <c r="OPI348" s="24"/>
      <c r="OPJ348" s="25"/>
      <c r="OPK348" s="24"/>
      <c r="OPL348" s="25"/>
      <c r="OPM348" s="24"/>
      <c r="OPN348" s="25"/>
      <c r="OPO348" s="24"/>
      <c r="OPP348" s="25"/>
      <c r="OPQ348" s="24"/>
      <c r="OPR348" s="25"/>
      <c r="OPS348" s="24"/>
      <c r="OPT348" s="25"/>
      <c r="OPU348" s="24"/>
      <c r="OPV348" s="25"/>
      <c r="OPW348" s="24"/>
      <c r="OPX348" s="25"/>
      <c r="OPY348" s="24"/>
      <c r="OPZ348" s="25"/>
      <c r="OQA348" s="24"/>
      <c r="OQB348" s="25"/>
      <c r="OQC348" s="24"/>
      <c r="OQD348" s="25"/>
      <c r="OQE348" s="24"/>
      <c r="OQF348" s="25"/>
      <c r="OQG348" s="24"/>
      <c r="OQH348" s="25"/>
      <c r="OQI348" s="24"/>
      <c r="OQJ348" s="25"/>
      <c r="OQK348" s="24"/>
      <c r="OQL348" s="25"/>
      <c r="OQM348" s="24"/>
      <c r="OQN348" s="25"/>
      <c r="OQO348" s="24"/>
      <c r="OQP348" s="25"/>
      <c r="OQQ348" s="24"/>
      <c r="OQR348" s="25"/>
      <c r="OQS348" s="24"/>
      <c r="OQT348" s="25"/>
      <c r="OQU348" s="24"/>
      <c r="OQV348" s="25"/>
      <c r="OQW348" s="24"/>
      <c r="OQX348" s="25"/>
      <c r="OQY348" s="24"/>
      <c r="OQZ348" s="25"/>
      <c r="ORA348" s="24"/>
      <c r="ORB348" s="25"/>
      <c r="ORC348" s="24"/>
      <c r="ORD348" s="25"/>
      <c r="ORE348" s="24"/>
      <c r="ORF348" s="25"/>
      <c r="ORG348" s="24"/>
      <c r="ORH348" s="25"/>
      <c r="ORI348" s="24"/>
      <c r="ORJ348" s="25"/>
      <c r="ORK348" s="24"/>
      <c r="ORL348" s="25"/>
      <c r="ORM348" s="24"/>
      <c r="ORN348" s="25"/>
      <c r="ORO348" s="24"/>
      <c r="ORP348" s="25"/>
      <c r="ORQ348" s="24"/>
      <c r="ORR348" s="25"/>
      <c r="ORS348" s="24"/>
      <c r="ORT348" s="25"/>
      <c r="ORU348" s="24"/>
      <c r="ORV348" s="25"/>
      <c r="ORW348" s="24"/>
      <c r="ORX348" s="25"/>
      <c r="ORY348" s="24"/>
      <c r="ORZ348" s="25"/>
      <c r="OSA348" s="24"/>
      <c r="OSB348" s="25"/>
      <c r="OSC348" s="24"/>
      <c r="OSD348" s="25"/>
      <c r="OSE348" s="24"/>
      <c r="OSF348" s="25"/>
      <c r="OSG348" s="24"/>
      <c r="OSH348" s="25"/>
      <c r="OSI348" s="24"/>
      <c r="OSJ348" s="25"/>
      <c r="OSK348" s="24"/>
      <c r="OSL348" s="25"/>
      <c r="OSM348" s="24"/>
      <c r="OSN348" s="25"/>
      <c r="OSO348" s="24"/>
      <c r="OSP348" s="25"/>
      <c r="OSQ348" s="24"/>
      <c r="OSR348" s="25"/>
      <c r="OSS348" s="24"/>
      <c r="OST348" s="25"/>
      <c r="OSU348" s="24"/>
      <c r="OSV348" s="25"/>
      <c r="OSW348" s="24"/>
      <c r="OSX348" s="25"/>
      <c r="OSY348" s="24"/>
      <c r="OSZ348" s="25"/>
      <c r="OTA348" s="24"/>
      <c r="OTB348" s="25"/>
      <c r="OTC348" s="24"/>
      <c r="OTD348" s="25"/>
      <c r="OTE348" s="24"/>
      <c r="OTF348" s="25"/>
      <c r="OTG348" s="24"/>
      <c r="OTH348" s="25"/>
      <c r="OTI348" s="24"/>
      <c r="OTJ348" s="25"/>
      <c r="OTK348" s="24"/>
      <c r="OTL348" s="25"/>
      <c r="OTM348" s="24"/>
      <c r="OTN348" s="25"/>
      <c r="OTO348" s="24"/>
      <c r="OTP348" s="25"/>
      <c r="OTQ348" s="24"/>
      <c r="OTR348" s="25"/>
      <c r="OTS348" s="24"/>
      <c r="OTT348" s="25"/>
      <c r="OTU348" s="24"/>
      <c r="OTV348" s="25"/>
      <c r="OTW348" s="24"/>
      <c r="OTX348" s="25"/>
      <c r="OTY348" s="24"/>
      <c r="OTZ348" s="25"/>
      <c r="OUA348" s="24"/>
      <c r="OUB348" s="25"/>
      <c r="OUC348" s="24"/>
      <c r="OUD348" s="25"/>
      <c r="OUE348" s="24"/>
      <c r="OUF348" s="25"/>
      <c r="OUG348" s="24"/>
      <c r="OUH348" s="25"/>
      <c r="OUI348" s="24"/>
      <c r="OUJ348" s="25"/>
      <c r="OUK348" s="24"/>
      <c r="OUL348" s="25"/>
      <c r="OUM348" s="24"/>
      <c r="OUN348" s="25"/>
      <c r="OUO348" s="24"/>
      <c r="OUP348" s="25"/>
      <c r="OUQ348" s="24"/>
      <c r="OUR348" s="25"/>
      <c r="OUS348" s="24"/>
      <c r="OUT348" s="25"/>
      <c r="OUU348" s="24"/>
      <c r="OUV348" s="25"/>
      <c r="OUW348" s="24"/>
      <c r="OUX348" s="25"/>
      <c r="OUY348" s="24"/>
      <c r="OUZ348" s="25"/>
      <c r="OVA348" s="24"/>
      <c r="OVB348" s="25"/>
      <c r="OVC348" s="24"/>
      <c r="OVD348" s="25"/>
      <c r="OVE348" s="24"/>
      <c r="OVF348" s="25"/>
      <c r="OVG348" s="24"/>
      <c r="OVH348" s="25"/>
      <c r="OVI348" s="24"/>
      <c r="OVJ348" s="25"/>
      <c r="OVK348" s="24"/>
      <c r="OVL348" s="25"/>
      <c r="OVM348" s="24"/>
      <c r="OVN348" s="25"/>
      <c r="OVO348" s="24"/>
      <c r="OVP348" s="25"/>
      <c r="OVQ348" s="24"/>
      <c r="OVR348" s="25"/>
      <c r="OVS348" s="24"/>
      <c r="OVT348" s="25"/>
      <c r="OVU348" s="24"/>
      <c r="OVV348" s="25"/>
      <c r="OVW348" s="24"/>
      <c r="OVX348" s="25"/>
      <c r="OVY348" s="24"/>
      <c r="OVZ348" s="25"/>
      <c r="OWA348" s="24"/>
      <c r="OWB348" s="25"/>
      <c r="OWC348" s="24"/>
      <c r="OWD348" s="25"/>
      <c r="OWE348" s="24"/>
      <c r="OWF348" s="25"/>
      <c r="OWG348" s="24"/>
      <c r="OWH348" s="25"/>
      <c r="OWI348" s="24"/>
      <c r="OWJ348" s="25"/>
      <c r="OWK348" s="24"/>
      <c r="OWL348" s="25"/>
      <c r="OWM348" s="24"/>
      <c r="OWN348" s="25"/>
      <c r="OWO348" s="24"/>
      <c r="OWP348" s="25"/>
      <c r="OWQ348" s="24"/>
      <c r="OWR348" s="25"/>
      <c r="OWS348" s="24"/>
      <c r="OWT348" s="25"/>
      <c r="OWU348" s="24"/>
      <c r="OWV348" s="25"/>
      <c r="OWW348" s="24"/>
      <c r="OWX348" s="25"/>
      <c r="OWY348" s="24"/>
      <c r="OWZ348" s="25"/>
      <c r="OXA348" s="24"/>
      <c r="OXB348" s="25"/>
      <c r="OXC348" s="24"/>
      <c r="OXD348" s="25"/>
      <c r="OXE348" s="24"/>
      <c r="OXF348" s="25"/>
      <c r="OXG348" s="24"/>
      <c r="OXH348" s="25"/>
      <c r="OXI348" s="24"/>
      <c r="OXJ348" s="25"/>
      <c r="OXK348" s="24"/>
      <c r="OXL348" s="25"/>
      <c r="OXM348" s="24"/>
      <c r="OXN348" s="25"/>
      <c r="OXO348" s="24"/>
      <c r="OXP348" s="25"/>
      <c r="OXQ348" s="24"/>
      <c r="OXR348" s="25"/>
      <c r="OXS348" s="24"/>
      <c r="OXT348" s="25"/>
      <c r="OXU348" s="24"/>
      <c r="OXV348" s="25"/>
      <c r="OXW348" s="24"/>
      <c r="OXX348" s="25"/>
      <c r="OXY348" s="24"/>
      <c r="OXZ348" s="25"/>
      <c r="OYA348" s="24"/>
      <c r="OYB348" s="25"/>
      <c r="OYC348" s="24"/>
      <c r="OYD348" s="25"/>
      <c r="OYE348" s="24"/>
      <c r="OYF348" s="25"/>
      <c r="OYG348" s="24"/>
      <c r="OYH348" s="25"/>
      <c r="OYI348" s="24"/>
      <c r="OYJ348" s="25"/>
      <c r="OYK348" s="24"/>
      <c r="OYL348" s="25"/>
      <c r="OYM348" s="24"/>
      <c r="OYN348" s="25"/>
      <c r="OYO348" s="24"/>
      <c r="OYP348" s="25"/>
      <c r="OYQ348" s="24"/>
      <c r="OYR348" s="25"/>
      <c r="OYS348" s="24"/>
      <c r="OYT348" s="25"/>
      <c r="OYU348" s="24"/>
      <c r="OYV348" s="25"/>
      <c r="OYW348" s="24"/>
      <c r="OYX348" s="25"/>
      <c r="OYY348" s="24"/>
      <c r="OYZ348" s="25"/>
      <c r="OZA348" s="24"/>
      <c r="OZB348" s="25"/>
      <c r="OZC348" s="24"/>
      <c r="OZD348" s="25"/>
      <c r="OZE348" s="24"/>
      <c r="OZF348" s="25"/>
      <c r="OZG348" s="24"/>
      <c r="OZH348" s="25"/>
      <c r="OZI348" s="24"/>
      <c r="OZJ348" s="25"/>
      <c r="OZK348" s="24"/>
      <c r="OZL348" s="25"/>
      <c r="OZM348" s="24"/>
      <c r="OZN348" s="25"/>
      <c r="OZO348" s="24"/>
      <c r="OZP348" s="25"/>
      <c r="OZQ348" s="24"/>
      <c r="OZR348" s="25"/>
      <c r="OZS348" s="24"/>
      <c r="OZT348" s="25"/>
      <c r="OZU348" s="24"/>
      <c r="OZV348" s="25"/>
      <c r="OZW348" s="24"/>
      <c r="OZX348" s="25"/>
      <c r="OZY348" s="24"/>
      <c r="OZZ348" s="25"/>
      <c r="PAA348" s="24"/>
      <c r="PAB348" s="25"/>
      <c r="PAC348" s="24"/>
      <c r="PAD348" s="25"/>
      <c r="PAE348" s="24"/>
      <c r="PAF348" s="25"/>
      <c r="PAG348" s="24"/>
      <c r="PAH348" s="25"/>
      <c r="PAI348" s="24"/>
      <c r="PAJ348" s="25"/>
      <c r="PAK348" s="24"/>
      <c r="PAL348" s="25"/>
      <c r="PAM348" s="24"/>
      <c r="PAN348" s="25"/>
      <c r="PAO348" s="24"/>
      <c r="PAP348" s="25"/>
      <c r="PAQ348" s="24"/>
      <c r="PAR348" s="25"/>
      <c r="PAS348" s="24"/>
      <c r="PAT348" s="25"/>
      <c r="PAU348" s="24"/>
      <c r="PAV348" s="25"/>
      <c r="PAW348" s="24"/>
      <c r="PAX348" s="25"/>
      <c r="PAY348" s="24"/>
      <c r="PAZ348" s="25"/>
      <c r="PBA348" s="24"/>
      <c r="PBB348" s="25"/>
      <c r="PBC348" s="24"/>
      <c r="PBD348" s="25"/>
      <c r="PBE348" s="24"/>
      <c r="PBF348" s="25"/>
      <c r="PBG348" s="24"/>
      <c r="PBH348" s="25"/>
      <c r="PBI348" s="24"/>
      <c r="PBJ348" s="25"/>
      <c r="PBK348" s="24"/>
      <c r="PBL348" s="25"/>
      <c r="PBM348" s="24"/>
      <c r="PBN348" s="25"/>
      <c r="PBO348" s="24"/>
      <c r="PBP348" s="25"/>
      <c r="PBQ348" s="24"/>
      <c r="PBR348" s="25"/>
      <c r="PBS348" s="24"/>
      <c r="PBT348" s="25"/>
      <c r="PBU348" s="24"/>
      <c r="PBV348" s="25"/>
      <c r="PBW348" s="24"/>
      <c r="PBX348" s="25"/>
      <c r="PBY348" s="24"/>
      <c r="PBZ348" s="25"/>
      <c r="PCA348" s="24"/>
      <c r="PCB348" s="25"/>
      <c r="PCC348" s="24"/>
      <c r="PCD348" s="25"/>
      <c r="PCE348" s="24"/>
      <c r="PCF348" s="25"/>
      <c r="PCG348" s="24"/>
      <c r="PCH348" s="25"/>
      <c r="PCI348" s="24"/>
      <c r="PCJ348" s="25"/>
      <c r="PCK348" s="24"/>
      <c r="PCL348" s="25"/>
      <c r="PCM348" s="24"/>
      <c r="PCN348" s="25"/>
      <c r="PCO348" s="24"/>
      <c r="PCP348" s="25"/>
      <c r="PCQ348" s="24"/>
      <c r="PCR348" s="25"/>
      <c r="PCS348" s="24"/>
      <c r="PCT348" s="25"/>
      <c r="PCU348" s="24"/>
      <c r="PCV348" s="25"/>
      <c r="PCW348" s="24"/>
      <c r="PCX348" s="25"/>
      <c r="PCY348" s="24"/>
      <c r="PCZ348" s="25"/>
      <c r="PDA348" s="24"/>
      <c r="PDB348" s="25"/>
      <c r="PDC348" s="24"/>
      <c r="PDD348" s="25"/>
      <c r="PDE348" s="24"/>
      <c r="PDF348" s="25"/>
      <c r="PDG348" s="24"/>
      <c r="PDH348" s="25"/>
      <c r="PDI348" s="24"/>
      <c r="PDJ348" s="25"/>
      <c r="PDK348" s="24"/>
      <c r="PDL348" s="25"/>
      <c r="PDM348" s="24"/>
      <c r="PDN348" s="25"/>
      <c r="PDO348" s="24"/>
      <c r="PDP348" s="25"/>
      <c r="PDQ348" s="24"/>
      <c r="PDR348" s="25"/>
      <c r="PDS348" s="24"/>
      <c r="PDT348" s="25"/>
      <c r="PDU348" s="24"/>
      <c r="PDV348" s="25"/>
      <c r="PDW348" s="24"/>
      <c r="PDX348" s="25"/>
      <c r="PDY348" s="24"/>
      <c r="PDZ348" s="25"/>
      <c r="PEA348" s="24"/>
      <c r="PEB348" s="25"/>
      <c r="PEC348" s="24"/>
      <c r="PED348" s="25"/>
      <c r="PEE348" s="24"/>
      <c r="PEF348" s="25"/>
      <c r="PEG348" s="24"/>
      <c r="PEH348" s="25"/>
      <c r="PEI348" s="24"/>
      <c r="PEJ348" s="25"/>
      <c r="PEK348" s="24"/>
      <c r="PEL348" s="25"/>
      <c r="PEM348" s="24"/>
      <c r="PEN348" s="25"/>
      <c r="PEO348" s="24"/>
      <c r="PEP348" s="25"/>
      <c r="PEQ348" s="24"/>
      <c r="PER348" s="25"/>
      <c r="PES348" s="24"/>
      <c r="PET348" s="25"/>
      <c r="PEU348" s="24"/>
      <c r="PEV348" s="25"/>
      <c r="PEW348" s="24"/>
      <c r="PEX348" s="25"/>
      <c r="PEY348" s="24"/>
      <c r="PEZ348" s="25"/>
      <c r="PFA348" s="24"/>
      <c r="PFB348" s="25"/>
      <c r="PFC348" s="24"/>
      <c r="PFD348" s="25"/>
      <c r="PFE348" s="24"/>
      <c r="PFF348" s="25"/>
      <c r="PFG348" s="24"/>
      <c r="PFH348" s="25"/>
      <c r="PFI348" s="24"/>
      <c r="PFJ348" s="25"/>
      <c r="PFK348" s="24"/>
      <c r="PFL348" s="25"/>
      <c r="PFM348" s="24"/>
      <c r="PFN348" s="25"/>
      <c r="PFO348" s="24"/>
      <c r="PFP348" s="25"/>
      <c r="PFQ348" s="24"/>
      <c r="PFR348" s="25"/>
      <c r="PFS348" s="24"/>
      <c r="PFT348" s="25"/>
      <c r="PFU348" s="24"/>
      <c r="PFV348" s="25"/>
      <c r="PFW348" s="24"/>
      <c r="PFX348" s="25"/>
      <c r="PFY348" s="24"/>
      <c r="PFZ348" s="25"/>
      <c r="PGA348" s="24"/>
      <c r="PGB348" s="25"/>
      <c r="PGC348" s="24"/>
      <c r="PGD348" s="25"/>
      <c r="PGE348" s="24"/>
      <c r="PGF348" s="25"/>
      <c r="PGG348" s="24"/>
      <c r="PGH348" s="25"/>
      <c r="PGI348" s="24"/>
      <c r="PGJ348" s="25"/>
      <c r="PGK348" s="24"/>
      <c r="PGL348" s="25"/>
      <c r="PGM348" s="24"/>
      <c r="PGN348" s="25"/>
      <c r="PGO348" s="24"/>
      <c r="PGP348" s="25"/>
      <c r="PGQ348" s="24"/>
      <c r="PGR348" s="25"/>
      <c r="PGS348" s="24"/>
      <c r="PGT348" s="25"/>
      <c r="PGU348" s="24"/>
      <c r="PGV348" s="25"/>
      <c r="PGW348" s="24"/>
      <c r="PGX348" s="25"/>
      <c r="PGY348" s="24"/>
      <c r="PGZ348" s="25"/>
      <c r="PHA348" s="24"/>
      <c r="PHB348" s="25"/>
      <c r="PHC348" s="24"/>
      <c r="PHD348" s="25"/>
      <c r="PHE348" s="24"/>
      <c r="PHF348" s="25"/>
      <c r="PHG348" s="24"/>
      <c r="PHH348" s="25"/>
      <c r="PHI348" s="24"/>
      <c r="PHJ348" s="25"/>
      <c r="PHK348" s="24"/>
      <c r="PHL348" s="25"/>
      <c r="PHM348" s="24"/>
      <c r="PHN348" s="25"/>
      <c r="PHO348" s="24"/>
      <c r="PHP348" s="25"/>
      <c r="PHQ348" s="24"/>
      <c r="PHR348" s="25"/>
      <c r="PHS348" s="24"/>
      <c r="PHT348" s="25"/>
      <c r="PHU348" s="24"/>
      <c r="PHV348" s="25"/>
      <c r="PHW348" s="24"/>
      <c r="PHX348" s="25"/>
      <c r="PHY348" s="24"/>
      <c r="PHZ348" s="25"/>
      <c r="PIA348" s="24"/>
      <c r="PIB348" s="25"/>
      <c r="PIC348" s="24"/>
      <c r="PID348" s="25"/>
      <c r="PIE348" s="24"/>
      <c r="PIF348" s="25"/>
      <c r="PIG348" s="24"/>
      <c r="PIH348" s="25"/>
      <c r="PII348" s="24"/>
      <c r="PIJ348" s="25"/>
      <c r="PIK348" s="24"/>
      <c r="PIL348" s="25"/>
      <c r="PIM348" s="24"/>
      <c r="PIN348" s="25"/>
      <c r="PIO348" s="24"/>
      <c r="PIP348" s="25"/>
      <c r="PIQ348" s="24"/>
      <c r="PIR348" s="25"/>
      <c r="PIS348" s="24"/>
      <c r="PIT348" s="25"/>
      <c r="PIU348" s="24"/>
      <c r="PIV348" s="25"/>
      <c r="PIW348" s="24"/>
      <c r="PIX348" s="25"/>
      <c r="PIY348" s="24"/>
      <c r="PIZ348" s="25"/>
      <c r="PJA348" s="24"/>
      <c r="PJB348" s="25"/>
      <c r="PJC348" s="24"/>
      <c r="PJD348" s="25"/>
      <c r="PJE348" s="24"/>
      <c r="PJF348" s="25"/>
      <c r="PJG348" s="24"/>
      <c r="PJH348" s="25"/>
      <c r="PJI348" s="24"/>
      <c r="PJJ348" s="25"/>
      <c r="PJK348" s="24"/>
      <c r="PJL348" s="25"/>
      <c r="PJM348" s="24"/>
      <c r="PJN348" s="25"/>
      <c r="PJO348" s="24"/>
      <c r="PJP348" s="25"/>
      <c r="PJQ348" s="24"/>
      <c r="PJR348" s="25"/>
      <c r="PJS348" s="24"/>
      <c r="PJT348" s="25"/>
      <c r="PJU348" s="24"/>
      <c r="PJV348" s="25"/>
      <c r="PJW348" s="24"/>
      <c r="PJX348" s="25"/>
      <c r="PJY348" s="24"/>
      <c r="PJZ348" s="25"/>
      <c r="PKA348" s="24"/>
      <c r="PKB348" s="25"/>
      <c r="PKC348" s="24"/>
      <c r="PKD348" s="25"/>
      <c r="PKE348" s="24"/>
      <c r="PKF348" s="25"/>
      <c r="PKG348" s="24"/>
      <c r="PKH348" s="25"/>
      <c r="PKI348" s="24"/>
      <c r="PKJ348" s="25"/>
      <c r="PKK348" s="24"/>
      <c r="PKL348" s="25"/>
      <c r="PKM348" s="24"/>
      <c r="PKN348" s="25"/>
      <c r="PKO348" s="24"/>
      <c r="PKP348" s="25"/>
      <c r="PKQ348" s="24"/>
      <c r="PKR348" s="25"/>
      <c r="PKS348" s="24"/>
      <c r="PKT348" s="25"/>
      <c r="PKU348" s="24"/>
      <c r="PKV348" s="25"/>
      <c r="PKW348" s="24"/>
      <c r="PKX348" s="25"/>
      <c r="PKY348" s="24"/>
      <c r="PKZ348" s="25"/>
      <c r="PLA348" s="24"/>
      <c r="PLB348" s="25"/>
      <c r="PLC348" s="24"/>
      <c r="PLD348" s="25"/>
      <c r="PLE348" s="24"/>
      <c r="PLF348" s="25"/>
      <c r="PLG348" s="24"/>
      <c r="PLH348" s="25"/>
      <c r="PLI348" s="24"/>
      <c r="PLJ348" s="25"/>
      <c r="PLK348" s="24"/>
      <c r="PLL348" s="25"/>
      <c r="PLM348" s="24"/>
      <c r="PLN348" s="25"/>
      <c r="PLO348" s="24"/>
      <c r="PLP348" s="25"/>
      <c r="PLQ348" s="24"/>
      <c r="PLR348" s="25"/>
      <c r="PLS348" s="24"/>
      <c r="PLT348" s="25"/>
      <c r="PLU348" s="24"/>
      <c r="PLV348" s="25"/>
      <c r="PLW348" s="24"/>
      <c r="PLX348" s="25"/>
      <c r="PLY348" s="24"/>
      <c r="PLZ348" s="25"/>
      <c r="PMA348" s="24"/>
      <c r="PMB348" s="25"/>
      <c r="PMC348" s="24"/>
      <c r="PMD348" s="25"/>
      <c r="PME348" s="24"/>
      <c r="PMF348" s="25"/>
      <c r="PMG348" s="24"/>
      <c r="PMH348" s="25"/>
      <c r="PMI348" s="24"/>
      <c r="PMJ348" s="25"/>
      <c r="PMK348" s="24"/>
      <c r="PML348" s="25"/>
      <c r="PMM348" s="24"/>
      <c r="PMN348" s="25"/>
      <c r="PMO348" s="24"/>
      <c r="PMP348" s="25"/>
      <c r="PMQ348" s="24"/>
      <c r="PMR348" s="25"/>
      <c r="PMS348" s="24"/>
      <c r="PMT348" s="25"/>
      <c r="PMU348" s="24"/>
      <c r="PMV348" s="25"/>
      <c r="PMW348" s="24"/>
      <c r="PMX348" s="25"/>
      <c r="PMY348" s="24"/>
      <c r="PMZ348" s="25"/>
      <c r="PNA348" s="24"/>
      <c r="PNB348" s="25"/>
      <c r="PNC348" s="24"/>
      <c r="PND348" s="25"/>
      <c r="PNE348" s="24"/>
      <c r="PNF348" s="25"/>
      <c r="PNG348" s="24"/>
      <c r="PNH348" s="25"/>
      <c r="PNI348" s="24"/>
      <c r="PNJ348" s="25"/>
      <c r="PNK348" s="24"/>
      <c r="PNL348" s="25"/>
      <c r="PNM348" s="24"/>
      <c r="PNN348" s="25"/>
      <c r="PNO348" s="24"/>
      <c r="PNP348" s="25"/>
      <c r="PNQ348" s="24"/>
      <c r="PNR348" s="25"/>
      <c r="PNS348" s="24"/>
      <c r="PNT348" s="25"/>
      <c r="PNU348" s="24"/>
      <c r="PNV348" s="25"/>
      <c r="PNW348" s="24"/>
      <c r="PNX348" s="25"/>
      <c r="PNY348" s="24"/>
      <c r="PNZ348" s="25"/>
      <c r="POA348" s="24"/>
      <c r="POB348" s="25"/>
      <c r="POC348" s="24"/>
      <c r="POD348" s="25"/>
      <c r="POE348" s="24"/>
      <c r="POF348" s="25"/>
      <c r="POG348" s="24"/>
      <c r="POH348" s="25"/>
      <c r="POI348" s="24"/>
      <c r="POJ348" s="25"/>
      <c r="POK348" s="24"/>
      <c r="POL348" s="25"/>
      <c r="POM348" s="24"/>
      <c r="PON348" s="25"/>
      <c r="POO348" s="24"/>
      <c r="POP348" s="25"/>
      <c r="POQ348" s="24"/>
      <c r="POR348" s="25"/>
      <c r="POS348" s="24"/>
      <c r="POT348" s="25"/>
      <c r="POU348" s="24"/>
      <c r="POV348" s="25"/>
      <c r="POW348" s="24"/>
      <c r="POX348" s="25"/>
      <c r="POY348" s="24"/>
      <c r="POZ348" s="25"/>
      <c r="PPA348" s="24"/>
      <c r="PPB348" s="25"/>
      <c r="PPC348" s="24"/>
      <c r="PPD348" s="25"/>
      <c r="PPE348" s="24"/>
      <c r="PPF348" s="25"/>
      <c r="PPG348" s="24"/>
      <c r="PPH348" s="25"/>
      <c r="PPI348" s="24"/>
      <c r="PPJ348" s="25"/>
      <c r="PPK348" s="24"/>
      <c r="PPL348" s="25"/>
      <c r="PPM348" s="24"/>
      <c r="PPN348" s="25"/>
      <c r="PPO348" s="24"/>
      <c r="PPP348" s="25"/>
      <c r="PPQ348" s="24"/>
      <c r="PPR348" s="25"/>
      <c r="PPS348" s="24"/>
      <c r="PPT348" s="25"/>
      <c r="PPU348" s="24"/>
      <c r="PPV348" s="25"/>
      <c r="PPW348" s="24"/>
      <c r="PPX348" s="25"/>
      <c r="PPY348" s="24"/>
      <c r="PPZ348" s="25"/>
      <c r="PQA348" s="24"/>
      <c r="PQB348" s="25"/>
      <c r="PQC348" s="24"/>
      <c r="PQD348" s="25"/>
      <c r="PQE348" s="24"/>
      <c r="PQF348" s="25"/>
      <c r="PQG348" s="24"/>
      <c r="PQH348" s="25"/>
      <c r="PQI348" s="24"/>
      <c r="PQJ348" s="25"/>
      <c r="PQK348" s="24"/>
      <c r="PQL348" s="25"/>
      <c r="PQM348" s="24"/>
      <c r="PQN348" s="25"/>
      <c r="PQO348" s="24"/>
      <c r="PQP348" s="25"/>
      <c r="PQQ348" s="24"/>
      <c r="PQR348" s="25"/>
      <c r="PQS348" s="24"/>
      <c r="PQT348" s="25"/>
      <c r="PQU348" s="24"/>
      <c r="PQV348" s="25"/>
      <c r="PQW348" s="24"/>
      <c r="PQX348" s="25"/>
      <c r="PQY348" s="24"/>
      <c r="PQZ348" s="25"/>
      <c r="PRA348" s="24"/>
      <c r="PRB348" s="25"/>
      <c r="PRC348" s="24"/>
      <c r="PRD348" s="25"/>
      <c r="PRE348" s="24"/>
      <c r="PRF348" s="25"/>
      <c r="PRG348" s="24"/>
      <c r="PRH348" s="25"/>
      <c r="PRI348" s="24"/>
      <c r="PRJ348" s="25"/>
      <c r="PRK348" s="24"/>
      <c r="PRL348" s="25"/>
      <c r="PRM348" s="24"/>
      <c r="PRN348" s="25"/>
      <c r="PRO348" s="24"/>
      <c r="PRP348" s="25"/>
      <c r="PRQ348" s="24"/>
      <c r="PRR348" s="25"/>
      <c r="PRS348" s="24"/>
      <c r="PRT348" s="25"/>
      <c r="PRU348" s="24"/>
      <c r="PRV348" s="25"/>
      <c r="PRW348" s="24"/>
      <c r="PRX348" s="25"/>
      <c r="PRY348" s="24"/>
      <c r="PRZ348" s="25"/>
      <c r="PSA348" s="24"/>
      <c r="PSB348" s="25"/>
      <c r="PSC348" s="24"/>
      <c r="PSD348" s="25"/>
      <c r="PSE348" s="24"/>
      <c r="PSF348" s="25"/>
      <c r="PSG348" s="24"/>
      <c r="PSH348" s="25"/>
      <c r="PSI348" s="24"/>
      <c r="PSJ348" s="25"/>
      <c r="PSK348" s="24"/>
      <c r="PSL348" s="25"/>
      <c r="PSM348" s="24"/>
      <c r="PSN348" s="25"/>
      <c r="PSO348" s="24"/>
      <c r="PSP348" s="25"/>
      <c r="PSQ348" s="24"/>
      <c r="PSR348" s="25"/>
      <c r="PSS348" s="24"/>
      <c r="PST348" s="25"/>
      <c r="PSU348" s="24"/>
      <c r="PSV348" s="25"/>
      <c r="PSW348" s="24"/>
      <c r="PSX348" s="25"/>
      <c r="PSY348" s="24"/>
      <c r="PSZ348" s="25"/>
      <c r="PTA348" s="24"/>
      <c r="PTB348" s="25"/>
      <c r="PTC348" s="24"/>
      <c r="PTD348" s="25"/>
      <c r="PTE348" s="24"/>
      <c r="PTF348" s="25"/>
      <c r="PTG348" s="24"/>
      <c r="PTH348" s="25"/>
      <c r="PTI348" s="24"/>
      <c r="PTJ348" s="25"/>
      <c r="PTK348" s="24"/>
      <c r="PTL348" s="25"/>
      <c r="PTM348" s="24"/>
      <c r="PTN348" s="25"/>
      <c r="PTO348" s="24"/>
      <c r="PTP348" s="25"/>
      <c r="PTQ348" s="24"/>
      <c r="PTR348" s="25"/>
      <c r="PTS348" s="24"/>
      <c r="PTT348" s="25"/>
      <c r="PTU348" s="24"/>
      <c r="PTV348" s="25"/>
      <c r="PTW348" s="24"/>
      <c r="PTX348" s="25"/>
      <c r="PTY348" s="24"/>
      <c r="PTZ348" s="25"/>
      <c r="PUA348" s="24"/>
      <c r="PUB348" s="25"/>
      <c r="PUC348" s="24"/>
      <c r="PUD348" s="25"/>
      <c r="PUE348" s="24"/>
      <c r="PUF348" s="25"/>
      <c r="PUG348" s="24"/>
      <c r="PUH348" s="25"/>
      <c r="PUI348" s="24"/>
      <c r="PUJ348" s="25"/>
      <c r="PUK348" s="24"/>
      <c r="PUL348" s="25"/>
      <c r="PUM348" s="24"/>
      <c r="PUN348" s="25"/>
      <c r="PUO348" s="24"/>
      <c r="PUP348" s="25"/>
      <c r="PUQ348" s="24"/>
      <c r="PUR348" s="25"/>
      <c r="PUS348" s="24"/>
      <c r="PUT348" s="25"/>
      <c r="PUU348" s="24"/>
      <c r="PUV348" s="25"/>
      <c r="PUW348" s="24"/>
      <c r="PUX348" s="25"/>
      <c r="PUY348" s="24"/>
      <c r="PUZ348" s="25"/>
      <c r="PVA348" s="24"/>
      <c r="PVB348" s="25"/>
      <c r="PVC348" s="24"/>
      <c r="PVD348" s="25"/>
      <c r="PVE348" s="24"/>
      <c r="PVF348" s="25"/>
      <c r="PVG348" s="24"/>
      <c r="PVH348" s="25"/>
      <c r="PVI348" s="24"/>
      <c r="PVJ348" s="25"/>
      <c r="PVK348" s="24"/>
      <c r="PVL348" s="25"/>
      <c r="PVM348" s="24"/>
      <c r="PVN348" s="25"/>
      <c r="PVO348" s="24"/>
      <c r="PVP348" s="25"/>
      <c r="PVQ348" s="24"/>
      <c r="PVR348" s="25"/>
      <c r="PVS348" s="24"/>
      <c r="PVT348" s="25"/>
      <c r="PVU348" s="24"/>
      <c r="PVV348" s="25"/>
      <c r="PVW348" s="24"/>
      <c r="PVX348" s="25"/>
      <c r="PVY348" s="24"/>
      <c r="PVZ348" s="25"/>
      <c r="PWA348" s="24"/>
      <c r="PWB348" s="25"/>
      <c r="PWC348" s="24"/>
      <c r="PWD348" s="25"/>
      <c r="PWE348" s="24"/>
      <c r="PWF348" s="25"/>
      <c r="PWG348" s="24"/>
      <c r="PWH348" s="25"/>
      <c r="PWI348" s="24"/>
      <c r="PWJ348" s="25"/>
      <c r="PWK348" s="24"/>
      <c r="PWL348" s="25"/>
      <c r="PWM348" s="24"/>
      <c r="PWN348" s="25"/>
      <c r="PWO348" s="24"/>
      <c r="PWP348" s="25"/>
      <c r="PWQ348" s="24"/>
      <c r="PWR348" s="25"/>
      <c r="PWS348" s="24"/>
      <c r="PWT348" s="25"/>
      <c r="PWU348" s="24"/>
      <c r="PWV348" s="25"/>
      <c r="PWW348" s="24"/>
      <c r="PWX348" s="25"/>
      <c r="PWY348" s="24"/>
      <c r="PWZ348" s="25"/>
      <c r="PXA348" s="24"/>
      <c r="PXB348" s="25"/>
      <c r="PXC348" s="24"/>
      <c r="PXD348" s="25"/>
      <c r="PXE348" s="24"/>
      <c r="PXF348" s="25"/>
      <c r="PXG348" s="24"/>
      <c r="PXH348" s="25"/>
      <c r="PXI348" s="24"/>
      <c r="PXJ348" s="25"/>
      <c r="PXK348" s="24"/>
      <c r="PXL348" s="25"/>
      <c r="PXM348" s="24"/>
      <c r="PXN348" s="25"/>
      <c r="PXO348" s="24"/>
      <c r="PXP348" s="25"/>
      <c r="PXQ348" s="24"/>
      <c r="PXR348" s="25"/>
      <c r="PXS348" s="24"/>
      <c r="PXT348" s="25"/>
      <c r="PXU348" s="24"/>
      <c r="PXV348" s="25"/>
      <c r="PXW348" s="24"/>
      <c r="PXX348" s="25"/>
      <c r="PXY348" s="24"/>
      <c r="PXZ348" s="25"/>
      <c r="PYA348" s="24"/>
      <c r="PYB348" s="25"/>
      <c r="PYC348" s="24"/>
      <c r="PYD348" s="25"/>
      <c r="PYE348" s="24"/>
      <c r="PYF348" s="25"/>
      <c r="PYG348" s="24"/>
      <c r="PYH348" s="25"/>
      <c r="PYI348" s="24"/>
      <c r="PYJ348" s="25"/>
      <c r="PYK348" s="24"/>
      <c r="PYL348" s="25"/>
      <c r="PYM348" s="24"/>
      <c r="PYN348" s="25"/>
      <c r="PYO348" s="24"/>
      <c r="PYP348" s="25"/>
      <c r="PYQ348" s="24"/>
      <c r="PYR348" s="25"/>
      <c r="PYS348" s="24"/>
      <c r="PYT348" s="25"/>
      <c r="PYU348" s="24"/>
      <c r="PYV348" s="25"/>
      <c r="PYW348" s="24"/>
      <c r="PYX348" s="25"/>
      <c r="PYY348" s="24"/>
      <c r="PYZ348" s="25"/>
      <c r="PZA348" s="24"/>
      <c r="PZB348" s="25"/>
      <c r="PZC348" s="24"/>
      <c r="PZD348" s="25"/>
      <c r="PZE348" s="24"/>
      <c r="PZF348" s="25"/>
      <c r="PZG348" s="24"/>
      <c r="PZH348" s="25"/>
      <c r="PZI348" s="24"/>
      <c r="PZJ348" s="25"/>
      <c r="PZK348" s="24"/>
      <c r="PZL348" s="25"/>
      <c r="PZM348" s="24"/>
      <c r="PZN348" s="25"/>
      <c r="PZO348" s="24"/>
      <c r="PZP348" s="25"/>
      <c r="PZQ348" s="24"/>
      <c r="PZR348" s="25"/>
      <c r="PZS348" s="24"/>
      <c r="PZT348" s="25"/>
      <c r="PZU348" s="24"/>
      <c r="PZV348" s="25"/>
      <c r="PZW348" s="24"/>
      <c r="PZX348" s="25"/>
      <c r="PZY348" s="24"/>
      <c r="PZZ348" s="25"/>
      <c r="QAA348" s="24"/>
      <c r="QAB348" s="25"/>
      <c r="QAC348" s="24"/>
      <c r="QAD348" s="25"/>
      <c r="QAE348" s="24"/>
      <c r="QAF348" s="25"/>
      <c r="QAG348" s="24"/>
      <c r="QAH348" s="25"/>
      <c r="QAI348" s="24"/>
      <c r="QAJ348" s="25"/>
      <c r="QAK348" s="24"/>
      <c r="QAL348" s="25"/>
      <c r="QAM348" s="24"/>
      <c r="QAN348" s="25"/>
      <c r="QAO348" s="24"/>
      <c r="QAP348" s="25"/>
      <c r="QAQ348" s="24"/>
      <c r="QAR348" s="25"/>
      <c r="QAS348" s="24"/>
      <c r="QAT348" s="25"/>
      <c r="QAU348" s="24"/>
      <c r="QAV348" s="25"/>
      <c r="QAW348" s="24"/>
      <c r="QAX348" s="25"/>
      <c r="QAY348" s="24"/>
      <c r="QAZ348" s="25"/>
      <c r="QBA348" s="24"/>
      <c r="QBB348" s="25"/>
      <c r="QBC348" s="24"/>
      <c r="QBD348" s="25"/>
      <c r="QBE348" s="24"/>
      <c r="QBF348" s="25"/>
      <c r="QBG348" s="24"/>
      <c r="QBH348" s="25"/>
      <c r="QBI348" s="24"/>
      <c r="QBJ348" s="25"/>
      <c r="QBK348" s="24"/>
      <c r="QBL348" s="25"/>
      <c r="QBM348" s="24"/>
      <c r="QBN348" s="25"/>
      <c r="QBO348" s="24"/>
      <c r="QBP348" s="25"/>
      <c r="QBQ348" s="24"/>
      <c r="QBR348" s="25"/>
      <c r="QBS348" s="24"/>
      <c r="QBT348" s="25"/>
      <c r="QBU348" s="24"/>
      <c r="QBV348" s="25"/>
      <c r="QBW348" s="24"/>
      <c r="QBX348" s="25"/>
      <c r="QBY348" s="24"/>
      <c r="QBZ348" s="25"/>
      <c r="QCA348" s="24"/>
      <c r="QCB348" s="25"/>
      <c r="QCC348" s="24"/>
      <c r="QCD348" s="25"/>
      <c r="QCE348" s="24"/>
      <c r="QCF348" s="25"/>
      <c r="QCG348" s="24"/>
      <c r="QCH348" s="25"/>
      <c r="QCI348" s="24"/>
      <c r="QCJ348" s="25"/>
      <c r="QCK348" s="24"/>
      <c r="QCL348" s="25"/>
      <c r="QCM348" s="24"/>
      <c r="QCN348" s="25"/>
      <c r="QCO348" s="24"/>
      <c r="QCP348" s="25"/>
      <c r="QCQ348" s="24"/>
      <c r="QCR348" s="25"/>
      <c r="QCS348" s="24"/>
      <c r="QCT348" s="25"/>
      <c r="QCU348" s="24"/>
      <c r="QCV348" s="25"/>
      <c r="QCW348" s="24"/>
      <c r="QCX348" s="25"/>
      <c r="QCY348" s="24"/>
      <c r="QCZ348" s="25"/>
      <c r="QDA348" s="24"/>
      <c r="QDB348" s="25"/>
      <c r="QDC348" s="24"/>
      <c r="QDD348" s="25"/>
      <c r="QDE348" s="24"/>
      <c r="QDF348" s="25"/>
      <c r="QDG348" s="24"/>
      <c r="QDH348" s="25"/>
      <c r="QDI348" s="24"/>
      <c r="QDJ348" s="25"/>
      <c r="QDK348" s="24"/>
      <c r="QDL348" s="25"/>
      <c r="QDM348" s="24"/>
      <c r="QDN348" s="25"/>
      <c r="QDO348" s="24"/>
      <c r="QDP348" s="25"/>
      <c r="QDQ348" s="24"/>
      <c r="QDR348" s="25"/>
      <c r="QDS348" s="24"/>
      <c r="QDT348" s="25"/>
      <c r="QDU348" s="24"/>
      <c r="QDV348" s="25"/>
      <c r="QDW348" s="24"/>
      <c r="QDX348" s="25"/>
      <c r="QDY348" s="24"/>
      <c r="QDZ348" s="25"/>
      <c r="QEA348" s="24"/>
      <c r="QEB348" s="25"/>
      <c r="QEC348" s="24"/>
      <c r="QED348" s="25"/>
      <c r="QEE348" s="24"/>
      <c r="QEF348" s="25"/>
      <c r="QEG348" s="24"/>
      <c r="QEH348" s="25"/>
      <c r="QEI348" s="24"/>
      <c r="QEJ348" s="25"/>
      <c r="QEK348" s="24"/>
      <c r="QEL348" s="25"/>
      <c r="QEM348" s="24"/>
      <c r="QEN348" s="25"/>
      <c r="QEO348" s="24"/>
      <c r="QEP348" s="25"/>
      <c r="QEQ348" s="24"/>
      <c r="QER348" s="25"/>
      <c r="QES348" s="24"/>
      <c r="QET348" s="25"/>
      <c r="QEU348" s="24"/>
      <c r="QEV348" s="25"/>
      <c r="QEW348" s="24"/>
      <c r="QEX348" s="25"/>
      <c r="QEY348" s="24"/>
      <c r="QEZ348" s="25"/>
      <c r="QFA348" s="24"/>
      <c r="QFB348" s="25"/>
      <c r="QFC348" s="24"/>
      <c r="QFD348" s="25"/>
      <c r="QFE348" s="24"/>
      <c r="QFF348" s="25"/>
      <c r="QFG348" s="24"/>
      <c r="QFH348" s="25"/>
      <c r="QFI348" s="24"/>
      <c r="QFJ348" s="25"/>
      <c r="QFK348" s="24"/>
      <c r="QFL348" s="25"/>
      <c r="QFM348" s="24"/>
      <c r="QFN348" s="25"/>
      <c r="QFO348" s="24"/>
      <c r="QFP348" s="25"/>
      <c r="QFQ348" s="24"/>
      <c r="QFR348" s="25"/>
      <c r="QFS348" s="24"/>
      <c r="QFT348" s="25"/>
      <c r="QFU348" s="24"/>
      <c r="QFV348" s="25"/>
      <c r="QFW348" s="24"/>
      <c r="QFX348" s="25"/>
      <c r="QFY348" s="24"/>
      <c r="QFZ348" s="25"/>
      <c r="QGA348" s="24"/>
      <c r="QGB348" s="25"/>
      <c r="QGC348" s="24"/>
      <c r="QGD348" s="25"/>
      <c r="QGE348" s="24"/>
      <c r="QGF348" s="25"/>
      <c r="QGG348" s="24"/>
      <c r="QGH348" s="25"/>
      <c r="QGI348" s="24"/>
      <c r="QGJ348" s="25"/>
      <c r="QGK348" s="24"/>
      <c r="QGL348" s="25"/>
      <c r="QGM348" s="24"/>
      <c r="QGN348" s="25"/>
      <c r="QGO348" s="24"/>
      <c r="QGP348" s="25"/>
      <c r="QGQ348" s="24"/>
      <c r="QGR348" s="25"/>
      <c r="QGS348" s="24"/>
      <c r="QGT348" s="25"/>
      <c r="QGU348" s="24"/>
      <c r="QGV348" s="25"/>
      <c r="QGW348" s="24"/>
      <c r="QGX348" s="25"/>
      <c r="QGY348" s="24"/>
      <c r="QGZ348" s="25"/>
      <c r="QHA348" s="24"/>
      <c r="QHB348" s="25"/>
      <c r="QHC348" s="24"/>
      <c r="QHD348" s="25"/>
      <c r="QHE348" s="24"/>
      <c r="QHF348" s="25"/>
      <c r="QHG348" s="24"/>
      <c r="QHH348" s="25"/>
      <c r="QHI348" s="24"/>
      <c r="QHJ348" s="25"/>
      <c r="QHK348" s="24"/>
      <c r="QHL348" s="25"/>
      <c r="QHM348" s="24"/>
      <c r="QHN348" s="25"/>
      <c r="QHO348" s="24"/>
      <c r="QHP348" s="25"/>
      <c r="QHQ348" s="24"/>
      <c r="QHR348" s="25"/>
      <c r="QHS348" s="24"/>
      <c r="QHT348" s="25"/>
      <c r="QHU348" s="24"/>
      <c r="QHV348" s="25"/>
      <c r="QHW348" s="24"/>
      <c r="QHX348" s="25"/>
      <c r="QHY348" s="24"/>
      <c r="QHZ348" s="25"/>
      <c r="QIA348" s="24"/>
      <c r="QIB348" s="25"/>
      <c r="QIC348" s="24"/>
      <c r="QID348" s="25"/>
      <c r="QIE348" s="24"/>
      <c r="QIF348" s="25"/>
      <c r="QIG348" s="24"/>
      <c r="QIH348" s="25"/>
      <c r="QII348" s="24"/>
      <c r="QIJ348" s="25"/>
      <c r="QIK348" s="24"/>
      <c r="QIL348" s="25"/>
      <c r="QIM348" s="24"/>
      <c r="QIN348" s="25"/>
      <c r="QIO348" s="24"/>
      <c r="QIP348" s="25"/>
      <c r="QIQ348" s="24"/>
      <c r="QIR348" s="25"/>
      <c r="QIS348" s="24"/>
      <c r="QIT348" s="25"/>
      <c r="QIU348" s="24"/>
      <c r="QIV348" s="25"/>
      <c r="QIW348" s="24"/>
      <c r="QIX348" s="25"/>
      <c r="QIY348" s="24"/>
      <c r="QIZ348" s="25"/>
      <c r="QJA348" s="24"/>
      <c r="QJB348" s="25"/>
      <c r="QJC348" s="24"/>
      <c r="QJD348" s="25"/>
      <c r="QJE348" s="24"/>
      <c r="QJF348" s="25"/>
      <c r="QJG348" s="24"/>
      <c r="QJH348" s="25"/>
      <c r="QJI348" s="24"/>
      <c r="QJJ348" s="25"/>
      <c r="QJK348" s="24"/>
      <c r="QJL348" s="25"/>
      <c r="QJM348" s="24"/>
      <c r="QJN348" s="25"/>
      <c r="QJO348" s="24"/>
      <c r="QJP348" s="25"/>
      <c r="QJQ348" s="24"/>
      <c r="QJR348" s="25"/>
      <c r="QJS348" s="24"/>
      <c r="QJT348" s="25"/>
      <c r="QJU348" s="24"/>
      <c r="QJV348" s="25"/>
      <c r="QJW348" s="24"/>
      <c r="QJX348" s="25"/>
      <c r="QJY348" s="24"/>
      <c r="QJZ348" s="25"/>
      <c r="QKA348" s="24"/>
      <c r="QKB348" s="25"/>
      <c r="QKC348" s="24"/>
      <c r="QKD348" s="25"/>
      <c r="QKE348" s="24"/>
      <c r="QKF348" s="25"/>
      <c r="QKG348" s="24"/>
      <c r="QKH348" s="25"/>
      <c r="QKI348" s="24"/>
      <c r="QKJ348" s="25"/>
      <c r="QKK348" s="24"/>
      <c r="QKL348" s="25"/>
      <c r="QKM348" s="24"/>
      <c r="QKN348" s="25"/>
      <c r="QKO348" s="24"/>
      <c r="QKP348" s="25"/>
      <c r="QKQ348" s="24"/>
      <c r="QKR348" s="25"/>
      <c r="QKS348" s="24"/>
      <c r="QKT348" s="25"/>
      <c r="QKU348" s="24"/>
      <c r="QKV348" s="25"/>
      <c r="QKW348" s="24"/>
      <c r="QKX348" s="25"/>
      <c r="QKY348" s="24"/>
      <c r="QKZ348" s="25"/>
      <c r="QLA348" s="24"/>
      <c r="QLB348" s="25"/>
      <c r="QLC348" s="24"/>
      <c r="QLD348" s="25"/>
      <c r="QLE348" s="24"/>
      <c r="QLF348" s="25"/>
      <c r="QLG348" s="24"/>
      <c r="QLH348" s="25"/>
      <c r="QLI348" s="24"/>
      <c r="QLJ348" s="25"/>
      <c r="QLK348" s="24"/>
      <c r="QLL348" s="25"/>
      <c r="QLM348" s="24"/>
      <c r="QLN348" s="25"/>
      <c r="QLO348" s="24"/>
      <c r="QLP348" s="25"/>
      <c r="QLQ348" s="24"/>
      <c r="QLR348" s="25"/>
      <c r="QLS348" s="24"/>
      <c r="QLT348" s="25"/>
      <c r="QLU348" s="24"/>
      <c r="QLV348" s="25"/>
      <c r="QLW348" s="24"/>
      <c r="QLX348" s="25"/>
      <c r="QLY348" s="24"/>
      <c r="QLZ348" s="25"/>
      <c r="QMA348" s="24"/>
      <c r="QMB348" s="25"/>
      <c r="QMC348" s="24"/>
      <c r="QMD348" s="25"/>
      <c r="QME348" s="24"/>
      <c r="QMF348" s="25"/>
      <c r="QMG348" s="24"/>
      <c r="QMH348" s="25"/>
      <c r="QMI348" s="24"/>
      <c r="QMJ348" s="25"/>
      <c r="QMK348" s="24"/>
      <c r="QML348" s="25"/>
      <c r="QMM348" s="24"/>
      <c r="QMN348" s="25"/>
      <c r="QMO348" s="24"/>
      <c r="QMP348" s="25"/>
      <c r="QMQ348" s="24"/>
      <c r="QMR348" s="25"/>
      <c r="QMS348" s="24"/>
      <c r="QMT348" s="25"/>
      <c r="QMU348" s="24"/>
      <c r="QMV348" s="25"/>
      <c r="QMW348" s="24"/>
      <c r="QMX348" s="25"/>
      <c r="QMY348" s="24"/>
      <c r="QMZ348" s="25"/>
      <c r="QNA348" s="24"/>
      <c r="QNB348" s="25"/>
      <c r="QNC348" s="24"/>
      <c r="QND348" s="25"/>
      <c r="QNE348" s="24"/>
      <c r="QNF348" s="25"/>
      <c r="QNG348" s="24"/>
      <c r="QNH348" s="25"/>
      <c r="QNI348" s="24"/>
      <c r="QNJ348" s="25"/>
      <c r="QNK348" s="24"/>
      <c r="QNL348" s="25"/>
      <c r="QNM348" s="24"/>
      <c r="QNN348" s="25"/>
      <c r="QNO348" s="24"/>
      <c r="QNP348" s="25"/>
      <c r="QNQ348" s="24"/>
      <c r="QNR348" s="25"/>
      <c r="QNS348" s="24"/>
      <c r="QNT348" s="25"/>
      <c r="QNU348" s="24"/>
      <c r="QNV348" s="25"/>
      <c r="QNW348" s="24"/>
      <c r="QNX348" s="25"/>
      <c r="QNY348" s="24"/>
      <c r="QNZ348" s="25"/>
      <c r="QOA348" s="24"/>
      <c r="QOB348" s="25"/>
      <c r="QOC348" s="24"/>
      <c r="QOD348" s="25"/>
      <c r="QOE348" s="24"/>
      <c r="QOF348" s="25"/>
      <c r="QOG348" s="24"/>
      <c r="QOH348" s="25"/>
      <c r="QOI348" s="24"/>
      <c r="QOJ348" s="25"/>
      <c r="QOK348" s="24"/>
      <c r="QOL348" s="25"/>
      <c r="QOM348" s="24"/>
      <c r="QON348" s="25"/>
      <c r="QOO348" s="24"/>
      <c r="QOP348" s="25"/>
      <c r="QOQ348" s="24"/>
      <c r="QOR348" s="25"/>
      <c r="QOS348" s="24"/>
      <c r="QOT348" s="25"/>
      <c r="QOU348" s="24"/>
      <c r="QOV348" s="25"/>
      <c r="QOW348" s="24"/>
      <c r="QOX348" s="25"/>
      <c r="QOY348" s="24"/>
      <c r="QOZ348" s="25"/>
      <c r="QPA348" s="24"/>
      <c r="QPB348" s="25"/>
      <c r="QPC348" s="24"/>
      <c r="QPD348" s="25"/>
      <c r="QPE348" s="24"/>
      <c r="QPF348" s="25"/>
      <c r="QPG348" s="24"/>
      <c r="QPH348" s="25"/>
      <c r="QPI348" s="24"/>
      <c r="QPJ348" s="25"/>
      <c r="QPK348" s="24"/>
      <c r="QPL348" s="25"/>
      <c r="QPM348" s="24"/>
      <c r="QPN348" s="25"/>
      <c r="QPO348" s="24"/>
      <c r="QPP348" s="25"/>
      <c r="QPQ348" s="24"/>
      <c r="QPR348" s="25"/>
      <c r="QPS348" s="24"/>
      <c r="QPT348" s="25"/>
      <c r="QPU348" s="24"/>
      <c r="QPV348" s="25"/>
      <c r="QPW348" s="24"/>
      <c r="QPX348" s="25"/>
      <c r="QPY348" s="24"/>
      <c r="QPZ348" s="25"/>
      <c r="QQA348" s="24"/>
      <c r="QQB348" s="25"/>
      <c r="QQC348" s="24"/>
      <c r="QQD348" s="25"/>
      <c r="QQE348" s="24"/>
      <c r="QQF348" s="25"/>
      <c r="QQG348" s="24"/>
      <c r="QQH348" s="25"/>
      <c r="QQI348" s="24"/>
      <c r="QQJ348" s="25"/>
      <c r="QQK348" s="24"/>
      <c r="QQL348" s="25"/>
      <c r="QQM348" s="24"/>
      <c r="QQN348" s="25"/>
      <c r="QQO348" s="24"/>
      <c r="QQP348" s="25"/>
      <c r="QQQ348" s="24"/>
      <c r="QQR348" s="25"/>
      <c r="QQS348" s="24"/>
      <c r="QQT348" s="25"/>
      <c r="QQU348" s="24"/>
      <c r="QQV348" s="25"/>
      <c r="QQW348" s="24"/>
      <c r="QQX348" s="25"/>
      <c r="QQY348" s="24"/>
      <c r="QQZ348" s="25"/>
      <c r="QRA348" s="24"/>
      <c r="QRB348" s="25"/>
      <c r="QRC348" s="24"/>
      <c r="QRD348" s="25"/>
      <c r="QRE348" s="24"/>
      <c r="QRF348" s="25"/>
      <c r="QRG348" s="24"/>
      <c r="QRH348" s="25"/>
      <c r="QRI348" s="24"/>
      <c r="QRJ348" s="25"/>
      <c r="QRK348" s="24"/>
      <c r="QRL348" s="25"/>
      <c r="QRM348" s="24"/>
      <c r="QRN348" s="25"/>
      <c r="QRO348" s="24"/>
      <c r="QRP348" s="25"/>
      <c r="QRQ348" s="24"/>
      <c r="QRR348" s="25"/>
      <c r="QRS348" s="24"/>
      <c r="QRT348" s="25"/>
      <c r="QRU348" s="24"/>
      <c r="QRV348" s="25"/>
      <c r="QRW348" s="24"/>
      <c r="QRX348" s="25"/>
      <c r="QRY348" s="24"/>
      <c r="QRZ348" s="25"/>
      <c r="QSA348" s="24"/>
      <c r="QSB348" s="25"/>
      <c r="QSC348" s="24"/>
      <c r="QSD348" s="25"/>
      <c r="QSE348" s="24"/>
      <c r="QSF348" s="25"/>
      <c r="QSG348" s="24"/>
      <c r="QSH348" s="25"/>
      <c r="QSI348" s="24"/>
      <c r="QSJ348" s="25"/>
      <c r="QSK348" s="24"/>
      <c r="QSL348" s="25"/>
      <c r="QSM348" s="24"/>
      <c r="QSN348" s="25"/>
      <c r="QSO348" s="24"/>
      <c r="QSP348" s="25"/>
      <c r="QSQ348" s="24"/>
      <c r="QSR348" s="25"/>
      <c r="QSS348" s="24"/>
      <c r="QST348" s="25"/>
      <c r="QSU348" s="24"/>
      <c r="QSV348" s="25"/>
      <c r="QSW348" s="24"/>
      <c r="QSX348" s="25"/>
      <c r="QSY348" s="24"/>
      <c r="QSZ348" s="25"/>
      <c r="QTA348" s="24"/>
      <c r="QTB348" s="25"/>
      <c r="QTC348" s="24"/>
      <c r="QTD348" s="25"/>
      <c r="QTE348" s="24"/>
      <c r="QTF348" s="25"/>
      <c r="QTG348" s="24"/>
      <c r="QTH348" s="25"/>
      <c r="QTI348" s="24"/>
      <c r="QTJ348" s="25"/>
      <c r="QTK348" s="24"/>
      <c r="QTL348" s="25"/>
      <c r="QTM348" s="24"/>
      <c r="QTN348" s="25"/>
      <c r="QTO348" s="24"/>
      <c r="QTP348" s="25"/>
      <c r="QTQ348" s="24"/>
      <c r="QTR348" s="25"/>
      <c r="QTS348" s="24"/>
      <c r="QTT348" s="25"/>
      <c r="QTU348" s="24"/>
      <c r="QTV348" s="25"/>
      <c r="QTW348" s="24"/>
      <c r="QTX348" s="25"/>
      <c r="QTY348" s="24"/>
      <c r="QTZ348" s="25"/>
      <c r="QUA348" s="24"/>
      <c r="QUB348" s="25"/>
      <c r="QUC348" s="24"/>
      <c r="QUD348" s="25"/>
      <c r="QUE348" s="24"/>
      <c r="QUF348" s="25"/>
      <c r="QUG348" s="24"/>
      <c r="QUH348" s="25"/>
      <c r="QUI348" s="24"/>
      <c r="QUJ348" s="25"/>
      <c r="QUK348" s="24"/>
      <c r="QUL348" s="25"/>
      <c r="QUM348" s="24"/>
      <c r="QUN348" s="25"/>
      <c r="QUO348" s="24"/>
      <c r="QUP348" s="25"/>
      <c r="QUQ348" s="24"/>
      <c r="QUR348" s="25"/>
      <c r="QUS348" s="24"/>
      <c r="QUT348" s="25"/>
      <c r="QUU348" s="24"/>
      <c r="QUV348" s="25"/>
      <c r="QUW348" s="24"/>
      <c r="QUX348" s="25"/>
      <c r="QUY348" s="24"/>
      <c r="QUZ348" s="25"/>
      <c r="QVA348" s="24"/>
      <c r="QVB348" s="25"/>
      <c r="QVC348" s="24"/>
      <c r="QVD348" s="25"/>
      <c r="QVE348" s="24"/>
      <c r="QVF348" s="25"/>
      <c r="QVG348" s="24"/>
      <c r="QVH348" s="25"/>
      <c r="QVI348" s="24"/>
      <c r="QVJ348" s="25"/>
      <c r="QVK348" s="24"/>
      <c r="QVL348" s="25"/>
      <c r="QVM348" s="24"/>
      <c r="QVN348" s="25"/>
      <c r="QVO348" s="24"/>
      <c r="QVP348" s="25"/>
      <c r="QVQ348" s="24"/>
      <c r="QVR348" s="25"/>
      <c r="QVS348" s="24"/>
      <c r="QVT348" s="25"/>
      <c r="QVU348" s="24"/>
      <c r="QVV348" s="25"/>
      <c r="QVW348" s="24"/>
      <c r="QVX348" s="25"/>
      <c r="QVY348" s="24"/>
      <c r="QVZ348" s="25"/>
      <c r="QWA348" s="24"/>
      <c r="QWB348" s="25"/>
      <c r="QWC348" s="24"/>
      <c r="QWD348" s="25"/>
      <c r="QWE348" s="24"/>
      <c r="QWF348" s="25"/>
      <c r="QWG348" s="24"/>
      <c r="QWH348" s="25"/>
      <c r="QWI348" s="24"/>
      <c r="QWJ348" s="25"/>
      <c r="QWK348" s="24"/>
      <c r="QWL348" s="25"/>
      <c r="QWM348" s="24"/>
      <c r="QWN348" s="25"/>
      <c r="QWO348" s="24"/>
      <c r="QWP348" s="25"/>
      <c r="QWQ348" s="24"/>
      <c r="QWR348" s="25"/>
      <c r="QWS348" s="24"/>
      <c r="QWT348" s="25"/>
      <c r="QWU348" s="24"/>
      <c r="QWV348" s="25"/>
      <c r="QWW348" s="24"/>
      <c r="QWX348" s="25"/>
      <c r="QWY348" s="24"/>
      <c r="QWZ348" s="25"/>
      <c r="QXA348" s="24"/>
      <c r="QXB348" s="25"/>
      <c r="QXC348" s="24"/>
      <c r="QXD348" s="25"/>
      <c r="QXE348" s="24"/>
      <c r="QXF348" s="25"/>
      <c r="QXG348" s="24"/>
      <c r="QXH348" s="25"/>
      <c r="QXI348" s="24"/>
      <c r="QXJ348" s="25"/>
      <c r="QXK348" s="24"/>
      <c r="QXL348" s="25"/>
      <c r="QXM348" s="24"/>
      <c r="QXN348" s="25"/>
      <c r="QXO348" s="24"/>
      <c r="QXP348" s="25"/>
      <c r="QXQ348" s="24"/>
      <c r="QXR348" s="25"/>
      <c r="QXS348" s="24"/>
      <c r="QXT348" s="25"/>
      <c r="QXU348" s="24"/>
      <c r="QXV348" s="25"/>
      <c r="QXW348" s="24"/>
      <c r="QXX348" s="25"/>
      <c r="QXY348" s="24"/>
      <c r="QXZ348" s="25"/>
      <c r="QYA348" s="24"/>
      <c r="QYB348" s="25"/>
      <c r="QYC348" s="24"/>
      <c r="QYD348" s="25"/>
      <c r="QYE348" s="24"/>
      <c r="QYF348" s="25"/>
      <c r="QYG348" s="24"/>
      <c r="QYH348" s="25"/>
      <c r="QYI348" s="24"/>
      <c r="QYJ348" s="25"/>
      <c r="QYK348" s="24"/>
      <c r="QYL348" s="25"/>
      <c r="QYM348" s="24"/>
      <c r="QYN348" s="25"/>
      <c r="QYO348" s="24"/>
      <c r="QYP348" s="25"/>
      <c r="QYQ348" s="24"/>
      <c r="QYR348" s="25"/>
      <c r="QYS348" s="24"/>
      <c r="QYT348" s="25"/>
      <c r="QYU348" s="24"/>
      <c r="QYV348" s="25"/>
      <c r="QYW348" s="24"/>
      <c r="QYX348" s="25"/>
      <c r="QYY348" s="24"/>
      <c r="QYZ348" s="25"/>
      <c r="QZA348" s="24"/>
      <c r="QZB348" s="25"/>
      <c r="QZC348" s="24"/>
      <c r="QZD348" s="25"/>
      <c r="QZE348" s="24"/>
      <c r="QZF348" s="25"/>
      <c r="QZG348" s="24"/>
      <c r="QZH348" s="25"/>
      <c r="QZI348" s="24"/>
      <c r="QZJ348" s="25"/>
      <c r="QZK348" s="24"/>
      <c r="QZL348" s="25"/>
      <c r="QZM348" s="24"/>
      <c r="QZN348" s="25"/>
      <c r="QZO348" s="24"/>
      <c r="QZP348" s="25"/>
      <c r="QZQ348" s="24"/>
      <c r="QZR348" s="25"/>
      <c r="QZS348" s="24"/>
      <c r="QZT348" s="25"/>
      <c r="QZU348" s="24"/>
      <c r="QZV348" s="25"/>
      <c r="QZW348" s="24"/>
      <c r="QZX348" s="25"/>
      <c r="QZY348" s="24"/>
      <c r="QZZ348" s="25"/>
      <c r="RAA348" s="24"/>
      <c r="RAB348" s="25"/>
      <c r="RAC348" s="24"/>
      <c r="RAD348" s="25"/>
      <c r="RAE348" s="24"/>
      <c r="RAF348" s="25"/>
      <c r="RAG348" s="24"/>
      <c r="RAH348" s="25"/>
      <c r="RAI348" s="24"/>
      <c r="RAJ348" s="25"/>
      <c r="RAK348" s="24"/>
      <c r="RAL348" s="25"/>
      <c r="RAM348" s="24"/>
      <c r="RAN348" s="25"/>
      <c r="RAO348" s="24"/>
      <c r="RAP348" s="25"/>
      <c r="RAQ348" s="24"/>
      <c r="RAR348" s="25"/>
      <c r="RAS348" s="24"/>
      <c r="RAT348" s="25"/>
      <c r="RAU348" s="24"/>
      <c r="RAV348" s="25"/>
      <c r="RAW348" s="24"/>
      <c r="RAX348" s="25"/>
      <c r="RAY348" s="24"/>
      <c r="RAZ348" s="25"/>
      <c r="RBA348" s="24"/>
      <c r="RBB348" s="25"/>
      <c r="RBC348" s="24"/>
      <c r="RBD348" s="25"/>
      <c r="RBE348" s="24"/>
      <c r="RBF348" s="25"/>
      <c r="RBG348" s="24"/>
      <c r="RBH348" s="25"/>
      <c r="RBI348" s="24"/>
      <c r="RBJ348" s="25"/>
      <c r="RBK348" s="24"/>
      <c r="RBL348" s="25"/>
      <c r="RBM348" s="24"/>
      <c r="RBN348" s="25"/>
      <c r="RBO348" s="24"/>
      <c r="RBP348" s="25"/>
      <c r="RBQ348" s="24"/>
      <c r="RBR348" s="25"/>
      <c r="RBS348" s="24"/>
      <c r="RBT348" s="25"/>
      <c r="RBU348" s="24"/>
      <c r="RBV348" s="25"/>
      <c r="RBW348" s="24"/>
      <c r="RBX348" s="25"/>
      <c r="RBY348" s="24"/>
      <c r="RBZ348" s="25"/>
      <c r="RCA348" s="24"/>
      <c r="RCB348" s="25"/>
      <c r="RCC348" s="24"/>
      <c r="RCD348" s="25"/>
      <c r="RCE348" s="24"/>
      <c r="RCF348" s="25"/>
      <c r="RCG348" s="24"/>
      <c r="RCH348" s="25"/>
      <c r="RCI348" s="24"/>
      <c r="RCJ348" s="25"/>
      <c r="RCK348" s="24"/>
      <c r="RCL348" s="25"/>
      <c r="RCM348" s="24"/>
      <c r="RCN348" s="25"/>
      <c r="RCO348" s="24"/>
      <c r="RCP348" s="25"/>
      <c r="RCQ348" s="24"/>
      <c r="RCR348" s="25"/>
      <c r="RCS348" s="24"/>
      <c r="RCT348" s="25"/>
      <c r="RCU348" s="24"/>
      <c r="RCV348" s="25"/>
      <c r="RCW348" s="24"/>
      <c r="RCX348" s="25"/>
      <c r="RCY348" s="24"/>
      <c r="RCZ348" s="25"/>
      <c r="RDA348" s="24"/>
      <c r="RDB348" s="25"/>
      <c r="RDC348" s="24"/>
      <c r="RDD348" s="25"/>
      <c r="RDE348" s="24"/>
      <c r="RDF348" s="25"/>
      <c r="RDG348" s="24"/>
      <c r="RDH348" s="25"/>
      <c r="RDI348" s="24"/>
      <c r="RDJ348" s="25"/>
      <c r="RDK348" s="24"/>
      <c r="RDL348" s="25"/>
      <c r="RDM348" s="24"/>
      <c r="RDN348" s="25"/>
      <c r="RDO348" s="24"/>
      <c r="RDP348" s="25"/>
      <c r="RDQ348" s="24"/>
      <c r="RDR348" s="25"/>
      <c r="RDS348" s="24"/>
      <c r="RDT348" s="25"/>
      <c r="RDU348" s="24"/>
      <c r="RDV348" s="25"/>
      <c r="RDW348" s="24"/>
      <c r="RDX348" s="25"/>
      <c r="RDY348" s="24"/>
      <c r="RDZ348" s="25"/>
      <c r="REA348" s="24"/>
      <c r="REB348" s="25"/>
      <c r="REC348" s="24"/>
      <c r="RED348" s="25"/>
      <c r="REE348" s="24"/>
      <c r="REF348" s="25"/>
      <c r="REG348" s="24"/>
      <c r="REH348" s="25"/>
      <c r="REI348" s="24"/>
      <c r="REJ348" s="25"/>
      <c r="REK348" s="24"/>
      <c r="REL348" s="25"/>
      <c r="REM348" s="24"/>
      <c r="REN348" s="25"/>
      <c r="REO348" s="24"/>
      <c r="REP348" s="25"/>
      <c r="REQ348" s="24"/>
      <c r="RER348" s="25"/>
      <c r="RES348" s="24"/>
      <c r="RET348" s="25"/>
      <c r="REU348" s="24"/>
      <c r="REV348" s="25"/>
      <c r="REW348" s="24"/>
      <c r="REX348" s="25"/>
      <c r="REY348" s="24"/>
      <c r="REZ348" s="25"/>
      <c r="RFA348" s="24"/>
      <c r="RFB348" s="25"/>
      <c r="RFC348" s="24"/>
      <c r="RFD348" s="25"/>
      <c r="RFE348" s="24"/>
      <c r="RFF348" s="25"/>
      <c r="RFG348" s="24"/>
      <c r="RFH348" s="25"/>
      <c r="RFI348" s="24"/>
      <c r="RFJ348" s="25"/>
      <c r="RFK348" s="24"/>
      <c r="RFL348" s="25"/>
      <c r="RFM348" s="24"/>
      <c r="RFN348" s="25"/>
      <c r="RFO348" s="24"/>
      <c r="RFP348" s="25"/>
      <c r="RFQ348" s="24"/>
      <c r="RFR348" s="25"/>
      <c r="RFS348" s="24"/>
      <c r="RFT348" s="25"/>
      <c r="RFU348" s="24"/>
      <c r="RFV348" s="25"/>
      <c r="RFW348" s="24"/>
      <c r="RFX348" s="25"/>
      <c r="RFY348" s="24"/>
      <c r="RFZ348" s="25"/>
      <c r="RGA348" s="24"/>
      <c r="RGB348" s="25"/>
      <c r="RGC348" s="24"/>
      <c r="RGD348" s="25"/>
      <c r="RGE348" s="24"/>
      <c r="RGF348" s="25"/>
      <c r="RGG348" s="24"/>
      <c r="RGH348" s="25"/>
      <c r="RGI348" s="24"/>
      <c r="RGJ348" s="25"/>
      <c r="RGK348" s="24"/>
      <c r="RGL348" s="25"/>
      <c r="RGM348" s="24"/>
      <c r="RGN348" s="25"/>
      <c r="RGO348" s="24"/>
      <c r="RGP348" s="25"/>
      <c r="RGQ348" s="24"/>
      <c r="RGR348" s="25"/>
      <c r="RGS348" s="24"/>
      <c r="RGT348" s="25"/>
      <c r="RGU348" s="24"/>
      <c r="RGV348" s="25"/>
      <c r="RGW348" s="24"/>
      <c r="RGX348" s="25"/>
      <c r="RGY348" s="24"/>
      <c r="RGZ348" s="25"/>
      <c r="RHA348" s="24"/>
      <c r="RHB348" s="25"/>
      <c r="RHC348" s="24"/>
      <c r="RHD348" s="25"/>
      <c r="RHE348" s="24"/>
      <c r="RHF348" s="25"/>
      <c r="RHG348" s="24"/>
      <c r="RHH348" s="25"/>
      <c r="RHI348" s="24"/>
      <c r="RHJ348" s="25"/>
      <c r="RHK348" s="24"/>
      <c r="RHL348" s="25"/>
      <c r="RHM348" s="24"/>
      <c r="RHN348" s="25"/>
      <c r="RHO348" s="24"/>
      <c r="RHP348" s="25"/>
      <c r="RHQ348" s="24"/>
      <c r="RHR348" s="25"/>
      <c r="RHS348" s="24"/>
      <c r="RHT348" s="25"/>
      <c r="RHU348" s="24"/>
      <c r="RHV348" s="25"/>
      <c r="RHW348" s="24"/>
      <c r="RHX348" s="25"/>
      <c r="RHY348" s="24"/>
      <c r="RHZ348" s="25"/>
      <c r="RIA348" s="24"/>
      <c r="RIB348" s="25"/>
      <c r="RIC348" s="24"/>
      <c r="RID348" s="25"/>
      <c r="RIE348" s="24"/>
      <c r="RIF348" s="25"/>
      <c r="RIG348" s="24"/>
      <c r="RIH348" s="25"/>
      <c r="RII348" s="24"/>
      <c r="RIJ348" s="25"/>
      <c r="RIK348" s="24"/>
      <c r="RIL348" s="25"/>
      <c r="RIM348" s="24"/>
      <c r="RIN348" s="25"/>
      <c r="RIO348" s="24"/>
      <c r="RIP348" s="25"/>
      <c r="RIQ348" s="24"/>
      <c r="RIR348" s="25"/>
      <c r="RIS348" s="24"/>
      <c r="RIT348" s="25"/>
      <c r="RIU348" s="24"/>
      <c r="RIV348" s="25"/>
      <c r="RIW348" s="24"/>
      <c r="RIX348" s="25"/>
      <c r="RIY348" s="24"/>
      <c r="RIZ348" s="25"/>
      <c r="RJA348" s="24"/>
      <c r="RJB348" s="25"/>
      <c r="RJC348" s="24"/>
      <c r="RJD348" s="25"/>
      <c r="RJE348" s="24"/>
      <c r="RJF348" s="25"/>
      <c r="RJG348" s="24"/>
      <c r="RJH348" s="25"/>
      <c r="RJI348" s="24"/>
      <c r="RJJ348" s="25"/>
      <c r="RJK348" s="24"/>
      <c r="RJL348" s="25"/>
      <c r="RJM348" s="24"/>
      <c r="RJN348" s="25"/>
      <c r="RJO348" s="24"/>
      <c r="RJP348" s="25"/>
      <c r="RJQ348" s="24"/>
      <c r="RJR348" s="25"/>
      <c r="RJS348" s="24"/>
      <c r="RJT348" s="25"/>
      <c r="RJU348" s="24"/>
      <c r="RJV348" s="25"/>
      <c r="RJW348" s="24"/>
      <c r="RJX348" s="25"/>
      <c r="RJY348" s="24"/>
      <c r="RJZ348" s="25"/>
      <c r="RKA348" s="24"/>
      <c r="RKB348" s="25"/>
      <c r="RKC348" s="24"/>
      <c r="RKD348" s="25"/>
      <c r="RKE348" s="24"/>
      <c r="RKF348" s="25"/>
      <c r="RKG348" s="24"/>
      <c r="RKH348" s="25"/>
      <c r="RKI348" s="24"/>
      <c r="RKJ348" s="25"/>
      <c r="RKK348" s="24"/>
      <c r="RKL348" s="25"/>
      <c r="RKM348" s="24"/>
      <c r="RKN348" s="25"/>
      <c r="RKO348" s="24"/>
      <c r="RKP348" s="25"/>
      <c r="RKQ348" s="24"/>
      <c r="RKR348" s="25"/>
      <c r="RKS348" s="24"/>
      <c r="RKT348" s="25"/>
      <c r="RKU348" s="24"/>
      <c r="RKV348" s="25"/>
      <c r="RKW348" s="24"/>
      <c r="RKX348" s="25"/>
      <c r="RKY348" s="24"/>
      <c r="RKZ348" s="25"/>
      <c r="RLA348" s="24"/>
      <c r="RLB348" s="25"/>
      <c r="RLC348" s="24"/>
      <c r="RLD348" s="25"/>
      <c r="RLE348" s="24"/>
      <c r="RLF348" s="25"/>
      <c r="RLG348" s="24"/>
      <c r="RLH348" s="25"/>
      <c r="RLI348" s="24"/>
      <c r="RLJ348" s="25"/>
      <c r="RLK348" s="24"/>
      <c r="RLL348" s="25"/>
      <c r="RLM348" s="24"/>
      <c r="RLN348" s="25"/>
      <c r="RLO348" s="24"/>
      <c r="RLP348" s="25"/>
      <c r="RLQ348" s="24"/>
      <c r="RLR348" s="25"/>
      <c r="RLS348" s="24"/>
      <c r="RLT348" s="25"/>
      <c r="RLU348" s="24"/>
      <c r="RLV348" s="25"/>
      <c r="RLW348" s="24"/>
      <c r="RLX348" s="25"/>
      <c r="RLY348" s="24"/>
      <c r="RLZ348" s="25"/>
      <c r="RMA348" s="24"/>
      <c r="RMB348" s="25"/>
      <c r="RMC348" s="24"/>
      <c r="RMD348" s="25"/>
      <c r="RME348" s="24"/>
      <c r="RMF348" s="25"/>
      <c r="RMG348" s="24"/>
      <c r="RMH348" s="25"/>
      <c r="RMI348" s="24"/>
      <c r="RMJ348" s="25"/>
      <c r="RMK348" s="24"/>
      <c r="RML348" s="25"/>
      <c r="RMM348" s="24"/>
      <c r="RMN348" s="25"/>
      <c r="RMO348" s="24"/>
      <c r="RMP348" s="25"/>
      <c r="RMQ348" s="24"/>
      <c r="RMR348" s="25"/>
      <c r="RMS348" s="24"/>
      <c r="RMT348" s="25"/>
      <c r="RMU348" s="24"/>
      <c r="RMV348" s="25"/>
      <c r="RMW348" s="24"/>
      <c r="RMX348" s="25"/>
      <c r="RMY348" s="24"/>
      <c r="RMZ348" s="25"/>
      <c r="RNA348" s="24"/>
      <c r="RNB348" s="25"/>
      <c r="RNC348" s="24"/>
      <c r="RND348" s="25"/>
      <c r="RNE348" s="24"/>
      <c r="RNF348" s="25"/>
      <c r="RNG348" s="24"/>
      <c r="RNH348" s="25"/>
      <c r="RNI348" s="24"/>
      <c r="RNJ348" s="25"/>
      <c r="RNK348" s="24"/>
      <c r="RNL348" s="25"/>
      <c r="RNM348" s="24"/>
      <c r="RNN348" s="25"/>
      <c r="RNO348" s="24"/>
      <c r="RNP348" s="25"/>
      <c r="RNQ348" s="24"/>
      <c r="RNR348" s="25"/>
      <c r="RNS348" s="24"/>
      <c r="RNT348" s="25"/>
      <c r="RNU348" s="24"/>
      <c r="RNV348" s="25"/>
      <c r="RNW348" s="24"/>
      <c r="RNX348" s="25"/>
      <c r="RNY348" s="24"/>
      <c r="RNZ348" s="25"/>
      <c r="ROA348" s="24"/>
      <c r="ROB348" s="25"/>
      <c r="ROC348" s="24"/>
      <c r="ROD348" s="25"/>
      <c r="ROE348" s="24"/>
      <c r="ROF348" s="25"/>
      <c r="ROG348" s="24"/>
      <c r="ROH348" s="25"/>
      <c r="ROI348" s="24"/>
      <c r="ROJ348" s="25"/>
      <c r="ROK348" s="24"/>
      <c r="ROL348" s="25"/>
      <c r="ROM348" s="24"/>
      <c r="RON348" s="25"/>
      <c r="ROO348" s="24"/>
      <c r="ROP348" s="25"/>
      <c r="ROQ348" s="24"/>
      <c r="ROR348" s="25"/>
      <c r="ROS348" s="24"/>
      <c r="ROT348" s="25"/>
      <c r="ROU348" s="24"/>
      <c r="ROV348" s="25"/>
      <c r="ROW348" s="24"/>
      <c r="ROX348" s="25"/>
      <c r="ROY348" s="24"/>
      <c r="ROZ348" s="25"/>
      <c r="RPA348" s="24"/>
      <c r="RPB348" s="25"/>
      <c r="RPC348" s="24"/>
      <c r="RPD348" s="25"/>
      <c r="RPE348" s="24"/>
      <c r="RPF348" s="25"/>
      <c r="RPG348" s="24"/>
      <c r="RPH348" s="25"/>
      <c r="RPI348" s="24"/>
      <c r="RPJ348" s="25"/>
      <c r="RPK348" s="24"/>
      <c r="RPL348" s="25"/>
      <c r="RPM348" s="24"/>
      <c r="RPN348" s="25"/>
      <c r="RPO348" s="24"/>
      <c r="RPP348" s="25"/>
      <c r="RPQ348" s="24"/>
      <c r="RPR348" s="25"/>
      <c r="RPS348" s="24"/>
      <c r="RPT348" s="25"/>
      <c r="RPU348" s="24"/>
      <c r="RPV348" s="25"/>
      <c r="RPW348" s="24"/>
      <c r="RPX348" s="25"/>
      <c r="RPY348" s="24"/>
      <c r="RPZ348" s="25"/>
      <c r="RQA348" s="24"/>
      <c r="RQB348" s="25"/>
      <c r="RQC348" s="24"/>
      <c r="RQD348" s="25"/>
      <c r="RQE348" s="24"/>
      <c r="RQF348" s="25"/>
      <c r="RQG348" s="24"/>
      <c r="RQH348" s="25"/>
      <c r="RQI348" s="24"/>
      <c r="RQJ348" s="25"/>
      <c r="RQK348" s="24"/>
      <c r="RQL348" s="25"/>
      <c r="RQM348" s="24"/>
      <c r="RQN348" s="25"/>
      <c r="RQO348" s="24"/>
      <c r="RQP348" s="25"/>
      <c r="RQQ348" s="24"/>
      <c r="RQR348" s="25"/>
      <c r="RQS348" s="24"/>
      <c r="RQT348" s="25"/>
      <c r="RQU348" s="24"/>
      <c r="RQV348" s="25"/>
      <c r="RQW348" s="24"/>
      <c r="RQX348" s="25"/>
      <c r="RQY348" s="24"/>
      <c r="RQZ348" s="25"/>
      <c r="RRA348" s="24"/>
      <c r="RRB348" s="25"/>
      <c r="RRC348" s="24"/>
      <c r="RRD348" s="25"/>
      <c r="RRE348" s="24"/>
      <c r="RRF348" s="25"/>
      <c r="RRG348" s="24"/>
      <c r="RRH348" s="25"/>
      <c r="RRI348" s="24"/>
      <c r="RRJ348" s="25"/>
      <c r="RRK348" s="24"/>
      <c r="RRL348" s="25"/>
      <c r="RRM348" s="24"/>
      <c r="RRN348" s="25"/>
      <c r="RRO348" s="24"/>
      <c r="RRP348" s="25"/>
      <c r="RRQ348" s="24"/>
      <c r="RRR348" s="25"/>
      <c r="RRS348" s="24"/>
      <c r="RRT348" s="25"/>
      <c r="RRU348" s="24"/>
      <c r="RRV348" s="25"/>
      <c r="RRW348" s="24"/>
      <c r="RRX348" s="25"/>
      <c r="RRY348" s="24"/>
      <c r="RRZ348" s="25"/>
      <c r="RSA348" s="24"/>
      <c r="RSB348" s="25"/>
      <c r="RSC348" s="24"/>
      <c r="RSD348" s="25"/>
      <c r="RSE348" s="24"/>
      <c r="RSF348" s="25"/>
      <c r="RSG348" s="24"/>
      <c r="RSH348" s="25"/>
      <c r="RSI348" s="24"/>
      <c r="RSJ348" s="25"/>
      <c r="RSK348" s="24"/>
      <c r="RSL348" s="25"/>
      <c r="RSM348" s="24"/>
      <c r="RSN348" s="25"/>
      <c r="RSO348" s="24"/>
      <c r="RSP348" s="25"/>
      <c r="RSQ348" s="24"/>
      <c r="RSR348" s="25"/>
      <c r="RSS348" s="24"/>
      <c r="RST348" s="25"/>
      <c r="RSU348" s="24"/>
      <c r="RSV348" s="25"/>
      <c r="RSW348" s="24"/>
      <c r="RSX348" s="25"/>
      <c r="RSY348" s="24"/>
      <c r="RSZ348" s="25"/>
      <c r="RTA348" s="24"/>
      <c r="RTB348" s="25"/>
      <c r="RTC348" s="24"/>
      <c r="RTD348" s="25"/>
      <c r="RTE348" s="24"/>
      <c r="RTF348" s="25"/>
      <c r="RTG348" s="24"/>
      <c r="RTH348" s="25"/>
      <c r="RTI348" s="24"/>
      <c r="RTJ348" s="25"/>
      <c r="RTK348" s="24"/>
      <c r="RTL348" s="25"/>
      <c r="RTM348" s="24"/>
      <c r="RTN348" s="25"/>
      <c r="RTO348" s="24"/>
      <c r="RTP348" s="25"/>
      <c r="RTQ348" s="24"/>
      <c r="RTR348" s="25"/>
      <c r="RTS348" s="24"/>
      <c r="RTT348" s="25"/>
      <c r="RTU348" s="24"/>
      <c r="RTV348" s="25"/>
      <c r="RTW348" s="24"/>
      <c r="RTX348" s="25"/>
      <c r="RTY348" s="24"/>
      <c r="RTZ348" s="25"/>
      <c r="RUA348" s="24"/>
      <c r="RUB348" s="25"/>
      <c r="RUC348" s="24"/>
      <c r="RUD348" s="25"/>
      <c r="RUE348" s="24"/>
      <c r="RUF348" s="25"/>
      <c r="RUG348" s="24"/>
      <c r="RUH348" s="25"/>
      <c r="RUI348" s="24"/>
      <c r="RUJ348" s="25"/>
      <c r="RUK348" s="24"/>
      <c r="RUL348" s="25"/>
      <c r="RUM348" s="24"/>
      <c r="RUN348" s="25"/>
      <c r="RUO348" s="24"/>
      <c r="RUP348" s="25"/>
      <c r="RUQ348" s="24"/>
      <c r="RUR348" s="25"/>
      <c r="RUS348" s="24"/>
      <c r="RUT348" s="25"/>
      <c r="RUU348" s="24"/>
      <c r="RUV348" s="25"/>
      <c r="RUW348" s="24"/>
      <c r="RUX348" s="25"/>
      <c r="RUY348" s="24"/>
      <c r="RUZ348" s="25"/>
      <c r="RVA348" s="24"/>
      <c r="RVB348" s="25"/>
      <c r="RVC348" s="24"/>
      <c r="RVD348" s="25"/>
      <c r="RVE348" s="24"/>
      <c r="RVF348" s="25"/>
      <c r="RVG348" s="24"/>
      <c r="RVH348" s="25"/>
      <c r="RVI348" s="24"/>
      <c r="RVJ348" s="25"/>
      <c r="RVK348" s="24"/>
      <c r="RVL348" s="25"/>
      <c r="RVM348" s="24"/>
      <c r="RVN348" s="25"/>
      <c r="RVO348" s="24"/>
      <c r="RVP348" s="25"/>
      <c r="RVQ348" s="24"/>
      <c r="RVR348" s="25"/>
      <c r="RVS348" s="24"/>
      <c r="RVT348" s="25"/>
      <c r="RVU348" s="24"/>
      <c r="RVV348" s="25"/>
      <c r="RVW348" s="24"/>
      <c r="RVX348" s="25"/>
      <c r="RVY348" s="24"/>
      <c r="RVZ348" s="25"/>
      <c r="RWA348" s="24"/>
      <c r="RWB348" s="25"/>
      <c r="RWC348" s="24"/>
      <c r="RWD348" s="25"/>
      <c r="RWE348" s="24"/>
      <c r="RWF348" s="25"/>
      <c r="RWG348" s="24"/>
      <c r="RWH348" s="25"/>
      <c r="RWI348" s="24"/>
      <c r="RWJ348" s="25"/>
      <c r="RWK348" s="24"/>
      <c r="RWL348" s="25"/>
      <c r="RWM348" s="24"/>
      <c r="RWN348" s="25"/>
      <c r="RWO348" s="24"/>
      <c r="RWP348" s="25"/>
      <c r="RWQ348" s="24"/>
      <c r="RWR348" s="25"/>
      <c r="RWS348" s="24"/>
      <c r="RWT348" s="25"/>
      <c r="RWU348" s="24"/>
      <c r="RWV348" s="25"/>
      <c r="RWW348" s="24"/>
      <c r="RWX348" s="25"/>
      <c r="RWY348" s="24"/>
      <c r="RWZ348" s="25"/>
      <c r="RXA348" s="24"/>
      <c r="RXB348" s="25"/>
      <c r="RXC348" s="24"/>
      <c r="RXD348" s="25"/>
      <c r="RXE348" s="24"/>
      <c r="RXF348" s="25"/>
      <c r="RXG348" s="24"/>
      <c r="RXH348" s="25"/>
      <c r="RXI348" s="24"/>
      <c r="RXJ348" s="25"/>
      <c r="RXK348" s="24"/>
      <c r="RXL348" s="25"/>
      <c r="RXM348" s="24"/>
      <c r="RXN348" s="25"/>
      <c r="RXO348" s="24"/>
      <c r="RXP348" s="25"/>
      <c r="RXQ348" s="24"/>
      <c r="RXR348" s="25"/>
      <c r="RXS348" s="24"/>
      <c r="RXT348" s="25"/>
      <c r="RXU348" s="24"/>
      <c r="RXV348" s="25"/>
      <c r="RXW348" s="24"/>
      <c r="RXX348" s="25"/>
      <c r="RXY348" s="24"/>
      <c r="RXZ348" s="25"/>
      <c r="RYA348" s="24"/>
      <c r="RYB348" s="25"/>
      <c r="RYC348" s="24"/>
      <c r="RYD348" s="25"/>
      <c r="RYE348" s="24"/>
      <c r="RYF348" s="25"/>
      <c r="RYG348" s="24"/>
      <c r="RYH348" s="25"/>
      <c r="RYI348" s="24"/>
      <c r="RYJ348" s="25"/>
      <c r="RYK348" s="24"/>
      <c r="RYL348" s="25"/>
      <c r="RYM348" s="24"/>
      <c r="RYN348" s="25"/>
      <c r="RYO348" s="24"/>
      <c r="RYP348" s="25"/>
      <c r="RYQ348" s="24"/>
      <c r="RYR348" s="25"/>
      <c r="RYS348" s="24"/>
      <c r="RYT348" s="25"/>
      <c r="RYU348" s="24"/>
      <c r="RYV348" s="25"/>
      <c r="RYW348" s="24"/>
      <c r="RYX348" s="25"/>
      <c r="RYY348" s="24"/>
      <c r="RYZ348" s="25"/>
      <c r="RZA348" s="24"/>
      <c r="RZB348" s="25"/>
      <c r="RZC348" s="24"/>
      <c r="RZD348" s="25"/>
      <c r="RZE348" s="24"/>
      <c r="RZF348" s="25"/>
      <c r="RZG348" s="24"/>
      <c r="RZH348" s="25"/>
      <c r="RZI348" s="24"/>
      <c r="RZJ348" s="25"/>
      <c r="RZK348" s="24"/>
      <c r="RZL348" s="25"/>
      <c r="RZM348" s="24"/>
      <c r="RZN348" s="25"/>
      <c r="RZO348" s="24"/>
      <c r="RZP348" s="25"/>
      <c r="RZQ348" s="24"/>
      <c r="RZR348" s="25"/>
      <c r="RZS348" s="24"/>
      <c r="RZT348" s="25"/>
      <c r="RZU348" s="24"/>
      <c r="RZV348" s="25"/>
      <c r="RZW348" s="24"/>
      <c r="RZX348" s="25"/>
      <c r="RZY348" s="24"/>
      <c r="RZZ348" s="25"/>
      <c r="SAA348" s="24"/>
      <c r="SAB348" s="25"/>
      <c r="SAC348" s="24"/>
      <c r="SAD348" s="25"/>
      <c r="SAE348" s="24"/>
      <c r="SAF348" s="25"/>
      <c r="SAG348" s="24"/>
      <c r="SAH348" s="25"/>
      <c r="SAI348" s="24"/>
      <c r="SAJ348" s="25"/>
      <c r="SAK348" s="24"/>
      <c r="SAL348" s="25"/>
      <c r="SAM348" s="24"/>
      <c r="SAN348" s="25"/>
      <c r="SAO348" s="24"/>
      <c r="SAP348" s="25"/>
      <c r="SAQ348" s="24"/>
      <c r="SAR348" s="25"/>
      <c r="SAS348" s="24"/>
      <c r="SAT348" s="25"/>
      <c r="SAU348" s="24"/>
      <c r="SAV348" s="25"/>
      <c r="SAW348" s="24"/>
      <c r="SAX348" s="25"/>
      <c r="SAY348" s="24"/>
      <c r="SAZ348" s="25"/>
      <c r="SBA348" s="24"/>
      <c r="SBB348" s="25"/>
      <c r="SBC348" s="24"/>
      <c r="SBD348" s="25"/>
      <c r="SBE348" s="24"/>
      <c r="SBF348" s="25"/>
      <c r="SBG348" s="24"/>
      <c r="SBH348" s="25"/>
      <c r="SBI348" s="24"/>
      <c r="SBJ348" s="25"/>
      <c r="SBK348" s="24"/>
      <c r="SBL348" s="25"/>
      <c r="SBM348" s="24"/>
      <c r="SBN348" s="25"/>
      <c r="SBO348" s="24"/>
      <c r="SBP348" s="25"/>
      <c r="SBQ348" s="24"/>
      <c r="SBR348" s="25"/>
      <c r="SBS348" s="24"/>
      <c r="SBT348" s="25"/>
      <c r="SBU348" s="24"/>
      <c r="SBV348" s="25"/>
      <c r="SBW348" s="24"/>
      <c r="SBX348" s="25"/>
      <c r="SBY348" s="24"/>
      <c r="SBZ348" s="25"/>
      <c r="SCA348" s="24"/>
      <c r="SCB348" s="25"/>
      <c r="SCC348" s="24"/>
      <c r="SCD348" s="25"/>
      <c r="SCE348" s="24"/>
      <c r="SCF348" s="25"/>
      <c r="SCG348" s="24"/>
      <c r="SCH348" s="25"/>
      <c r="SCI348" s="24"/>
      <c r="SCJ348" s="25"/>
      <c r="SCK348" s="24"/>
      <c r="SCL348" s="25"/>
      <c r="SCM348" s="24"/>
      <c r="SCN348" s="25"/>
      <c r="SCO348" s="24"/>
      <c r="SCP348" s="25"/>
      <c r="SCQ348" s="24"/>
      <c r="SCR348" s="25"/>
      <c r="SCS348" s="24"/>
      <c r="SCT348" s="25"/>
      <c r="SCU348" s="24"/>
      <c r="SCV348" s="25"/>
      <c r="SCW348" s="24"/>
      <c r="SCX348" s="25"/>
      <c r="SCY348" s="24"/>
      <c r="SCZ348" s="25"/>
      <c r="SDA348" s="24"/>
      <c r="SDB348" s="25"/>
      <c r="SDC348" s="24"/>
      <c r="SDD348" s="25"/>
      <c r="SDE348" s="24"/>
      <c r="SDF348" s="25"/>
      <c r="SDG348" s="24"/>
      <c r="SDH348" s="25"/>
      <c r="SDI348" s="24"/>
      <c r="SDJ348" s="25"/>
      <c r="SDK348" s="24"/>
      <c r="SDL348" s="25"/>
      <c r="SDM348" s="24"/>
      <c r="SDN348" s="25"/>
      <c r="SDO348" s="24"/>
      <c r="SDP348" s="25"/>
      <c r="SDQ348" s="24"/>
      <c r="SDR348" s="25"/>
      <c r="SDS348" s="24"/>
      <c r="SDT348" s="25"/>
      <c r="SDU348" s="24"/>
      <c r="SDV348" s="25"/>
      <c r="SDW348" s="24"/>
      <c r="SDX348" s="25"/>
      <c r="SDY348" s="24"/>
      <c r="SDZ348" s="25"/>
      <c r="SEA348" s="24"/>
      <c r="SEB348" s="25"/>
      <c r="SEC348" s="24"/>
      <c r="SED348" s="25"/>
      <c r="SEE348" s="24"/>
      <c r="SEF348" s="25"/>
      <c r="SEG348" s="24"/>
      <c r="SEH348" s="25"/>
      <c r="SEI348" s="24"/>
      <c r="SEJ348" s="25"/>
      <c r="SEK348" s="24"/>
      <c r="SEL348" s="25"/>
      <c r="SEM348" s="24"/>
      <c r="SEN348" s="25"/>
      <c r="SEO348" s="24"/>
      <c r="SEP348" s="25"/>
      <c r="SEQ348" s="24"/>
      <c r="SER348" s="25"/>
      <c r="SES348" s="24"/>
      <c r="SET348" s="25"/>
      <c r="SEU348" s="24"/>
      <c r="SEV348" s="25"/>
      <c r="SEW348" s="24"/>
      <c r="SEX348" s="25"/>
      <c r="SEY348" s="24"/>
      <c r="SEZ348" s="25"/>
      <c r="SFA348" s="24"/>
      <c r="SFB348" s="25"/>
      <c r="SFC348" s="24"/>
      <c r="SFD348" s="25"/>
      <c r="SFE348" s="24"/>
      <c r="SFF348" s="25"/>
      <c r="SFG348" s="24"/>
      <c r="SFH348" s="25"/>
      <c r="SFI348" s="24"/>
      <c r="SFJ348" s="25"/>
      <c r="SFK348" s="24"/>
      <c r="SFL348" s="25"/>
      <c r="SFM348" s="24"/>
      <c r="SFN348" s="25"/>
      <c r="SFO348" s="24"/>
      <c r="SFP348" s="25"/>
      <c r="SFQ348" s="24"/>
      <c r="SFR348" s="25"/>
      <c r="SFS348" s="24"/>
      <c r="SFT348" s="25"/>
      <c r="SFU348" s="24"/>
      <c r="SFV348" s="25"/>
      <c r="SFW348" s="24"/>
      <c r="SFX348" s="25"/>
      <c r="SFY348" s="24"/>
      <c r="SFZ348" s="25"/>
      <c r="SGA348" s="24"/>
      <c r="SGB348" s="25"/>
      <c r="SGC348" s="24"/>
      <c r="SGD348" s="25"/>
      <c r="SGE348" s="24"/>
      <c r="SGF348" s="25"/>
      <c r="SGG348" s="24"/>
      <c r="SGH348" s="25"/>
      <c r="SGI348" s="24"/>
      <c r="SGJ348" s="25"/>
      <c r="SGK348" s="24"/>
      <c r="SGL348" s="25"/>
      <c r="SGM348" s="24"/>
      <c r="SGN348" s="25"/>
      <c r="SGO348" s="24"/>
      <c r="SGP348" s="25"/>
      <c r="SGQ348" s="24"/>
      <c r="SGR348" s="25"/>
      <c r="SGS348" s="24"/>
      <c r="SGT348" s="25"/>
      <c r="SGU348" s="24"/>
      <c r="SGV348" s="25"/>
      <c r="SGW348" s="24"/>
      <c r="SGX348" s="25"/>
      <c r="SGY348" s="24"/>
      <c r="SGZ348" s="25"/>
      <c r="SHA348" s="24"/>
      <c r="SHB348" s="25"/>
      <c r="SHC348" s="24"/>
      <c r="SHD348" s="25"/>
      <c r="SHE348" s="24"/>
      <c r="SHF348" s="25"/>
      <c r="SHG348" s="24"/>
      <c r="SHH348" s="25"/>
      <c r="SHI348" s="24"/>
      <c r="SHJ348" s="25"/>
      <c r="SHK348" s="24"/>
      <c r="SHL348" s="25"/>
      <c r="SHM348" s="24"/>
      <c r="SHN348" s="25"/>
      <c r="SHO348" s="24"/>
      <c r="SHP348" s="25"/>
      <c r="SHQ348" s="24"/>
      <c r="SHR348" s="25"/>
      <c r="SHS348" s="24"/>
      <c r="SHT348" s="25"/>
      <c r="SHU348" s="24"/>
      <c r="SHV348" s="25"/>
      <c r="SHW348" s="24"/>
      <c r="SHX348" s="25"/>
      <c r="SHY348" s="24"/>
      <c r="SHZ348" s="25"/>
      <c r="SIA348" s="24"/>
      <c r="SIB348" s="25"/>
      <c r="SIC348" s="24"/>
      <c r="SID348" s="25"/>
      <c r="SIE348" s="24"/>
      <c r="SIF348" s="25"/>
      <c r="SIG348" s="24"/>
      <c r="SIH348" s="25"/>
      <c r="SII348" s="24"/>
      <c r="SIJ348" s="25"/>
      <c r="SIK348" s="24"/>
      <c r="SIL348" s="25"/>
      <c r="SIM348" s="24"/>
      <c r="SIN348" s="25"/>
      <c r="SIO348" s="24"/>
      <c r="SIP348" s="25"/>
      <c r="SIQ348" s="24"/>
      <c r="SIR348" s="25"/>
      <c r="SIS348" s="24"/>
      <c r="SIT348" s="25"/>
      <c r="SIU348" s="24"/>
      <c r="SIV348" s="25"/>
      <c r="SIW348" s="24"/>
      <c r="SIX348" s="25"/>
      <c r="SIY348" s="24"/>
      <c r="SIZ348" s="25"/>
      <c r="SJA348" s="24"/>
      <c r="SJB348" s="25"/>
      <c r="SJC348" s="24"/>
      <c r="SJD348" s="25"/>
      <c r="SJE348" s="24"/>
      <c r="SJF348" s="25"/>
      <c r="SJG348" s="24"/>
      <c r="SJH348" s="25"/>
      <c r="SJI348" s="24"/>
      <c r="SJJ348" s="25"/>
      <c r="SJK348" s="24"/>
      <c r="SJL348" s="25"/>
      <c r="SJM348" s="24"/>
      <c r="SJN348" s="25"/>
      <c r="SJO348" s="24"/>
      <c r="SJP348" s="25"/>
      <c r="SJQ348" s="24"/>
      <c r="SJR348" s="25"/>
      <c r="SJS348" s="24"/>
      <c r="SJT348" s="25"/>
      <c r="SJU348" s="24"/>
      <c r="SJV348" s="25"/>
      <c r="SJW348" s="24"/>
      <c r="SJX348" s="25"/>
      <c r="SJY348" s="24"/>
      <c r="SJZ348" s="25"/>
      <c r="SKA348" s="24"/>
      <c r="SKB348" s="25"/>
      <c r="SKC348" s="24"/>
      <c r="SKD348" s="25"/>
      <c r="SKE348" s="24"/>
      <c r="SKF348" s="25"/>
      <c r="SKG348" s="24"/>
      <c r="SKH348" s="25"/>
      <c r="SKI348" s="24"/>
      <c r="SKJ348" s="25"/>
      <c r="SKK348" s="24"/>
      <c r="SKL348" s="25"/>
      <c r="SKM348" s="24"/>
      <c r="SKN348" s="25"/>
      <c r="SKO348" s="24"/>
      <c r="SKP348" s="25"/>
      <c r="SKQ348" s="24"/>
      <c r="SKR348" s="25"/>
      <c r="SKS348" s="24"/>
      <c r="SKT348" s="25"/>
      <c r="SKU348" s="24"/>
      <c r="SKV348" s="25"/>
      <c r="SKW348" s="24"/>
      <c r="SKX348" s="25"/>
      <c r="SKY348" s="24"/>
      <c r="SKZ348" s="25"/>
      <c r="SLA348" s="24"/>
      <c r="SLB348" s="25"/>
      <c r="SLC348" s="24"/>
      <c r="SLD348" s="25"/>
      <c r="SLE348" s="24"/>
      <c r="SLF348" s="25"/>
      <c r="SLG348" s="24"/>
      <c r="SLH348" s="25"/>
      <c r="SLI348" s="24"/>
      <c r="SLJ348" s="25"/>
      <c r="SLK348" s="24"/>
      <c r="SLL348" s="25"/>
      <c r="SLM348" s="24"/>
      <c r="SLN348" s="25"/>
      <c r="SLO348" s="24"/>
      <c r="SLP348" s="25"/>
      <c r="SLQ348" s="24"/>
      <c r="SLR348" s="25"/>
      <c r="SLS348" s="24"/>
      <c r="SLT348" s="25"/>
      <c r="SLU348" s="24"/>
      <c r="SLV348" s="25"/>
      <c r="SLW348" s="24"/>
      <c r="SLX348" s="25"/>
      <c r="SLY348" s="24"/>
      <c r="SLZ348" s="25"/>
      <c r="SMA348" s="24"/>
      <c r="SMB348" s="25"/>
      <c r="SMC348" s="24"/>
      <c r="SMD348" s="25"/>
      <c r="SME348" s="24"/>
      <c r="SMF348" s="25"/>
      <c r="SMG348" s="24"/>
      <c r="SMH348" s="25"/>
      <c r="SMI348" s="24"/>
      <c r="SMJ348" s="25"/>
      <c r="SMK348" s="24"/>
      <c r="SML348" s="25"/>
      <c r="SMM348" s="24"/>
      <c r="SMN348" s="25"/>
      <c r="SMO348" s="24"/>
      <c r="SMP348" s="25"/>
      <c r="SMQ348" s="24"/>
      <c r="SMR348" s="25"/>
      <c r="SMS348" s="24"/>
      <c r="SMT348" s="25"/>
      <c r="SMU348" s="24"/>
      <c r="SMV348" s="25"/>
      <c r="SMW348" s="24"/>
      <c r="SMX348" s="25"/>
      <c r="SMY348" s="24"/>
      <c r="SMZ348" s="25"/>
      <c r="SNA348" s="24"/>
      <c r="SNB348" s="25"/>
      <c r="SNC348" s="24"/>
      <c r="SND348" s="25"/>
      <c r="SNE348" s="24"/>
      <c r="SNF348" s="25"/>
      <c r="SNG348" s="24"/>
      <c r="SNH348" s="25"/>
      <c r="SNI348" s="24"/>
      <c r="SNJ348" s="25"/>
      <c r="SNK348" s="24"/>
      <c r="SNL348" s="25"/>
      <c r="SNM348" s="24"/>
      <c r="SNN348" s="25"/>
      <c r="SNO348" s="24"/>
      <c r="SNP348" s="25"/>
      <c r="SNQ348" s="24"/>
      <c r="SNR348" s="25"/>
      <c r="SNS348" s="24"/>
      <c r="SNT348" s="25"/>
      <c r="SNU348" s="24"/>
      <c r="SNV348" s="25"/>
      <c r="SNW348" s="24"/>
      <c r="SNX348" s="25"/>
      <c r="SNY348" s="24"/>
      <c r="SNZ348" s="25"/>
      <c r="SOA348" s="24"/>
      <c r="SOB348" s="25"/>
      <c r="SOC348" s="24"/>
      <c r="SOD348" s="25"/>
      <c r="SOE348" s="24"/>
      <c r="SOF348" s="25"/>
      <c r="SOG348" s="24"/>
      <c r="SOH348" s="25"/>
      <c r="SOI348" s="24"/>
      <c r="SOJ348" s="25"/>
      <c r="SOK348" s="24"/>
      <c r="SOL348" s="25"/>
      <c r="SOM348" s="24"/>
      <c r="SON348" s="25"/>
      <c r="SOO348" s="24"/>
      <c r="SOP348" s="25"/>
      <c r="SOQ348" s="24"/>
      <c r="SOR348" s="25"/>
      <c r="SOS348" s="24"/>
      <c r="SOT348" s="25"/>
      <c r="SOU348" s="24"/>
      <c r="SOV348" s="25"/>
      <c r="SOW348" s="24"/>
      <c r="SOX348" s="25"/>
      <c r="SOY348" s="24"/>
      <c r="SOZ348" s="25"/>
      <c r="SPA348" s="24"/>
      <c r="SPB348" s="25"/>
      <c r="SPC348" s="24"/>
      <c r="SPD348" s="25"/>
      <c r="SPE348" s="24"/>
      <c r="SPF348" s="25"/>
      <c r="SPG348" s="24"/>
      <c r="SPH348" s="25"/>
      <c r="SPI348" s="24"/>
      <c r="SPJ348" s="25"/>
      <c r="SPK348" s="24"/>
      <c r="SPL348" s="25"/>
      <c r="SPM348" s="24"/>
      <c r="SPN348" s="25"/>
      <c r="SPO348" s="24"/>
      <c r="SPP348" s="25"/>
      <c r="SPQ348" s="24"/>
      <c r="SPR348" s="25"/>
      <c r="SPS348" s="24"/>
      <c r="SPT348" s="25"/>
      <c r="SPU348" s="24"/>
      <c r="SPV348" s="25"/>
      <c r="SPW348" s="24"/>
      <c r="SPX348" s="25"/>
      <c r="SPY348" s="24"/>
      <c r="SPZ348" s="25"/>
      <c r="SQA348" s="24"/>
      <c r="SQB348" s="25"/>
      <c r="SQC348" s="24"/>
      <c r="SQD348" s="25"/>
      <c r="SQE348" s="24"/>
      <c r="SQF348" s="25"/>
      <c r="SQG348" s="24"/>
      <c r="SQH348" s="25"/>
      <c r="SQI348" s="24"/>
      <c r="SQJ348" s="25"/>
      <c r="SQK348" s="24"/>
      <c r="SQL348" s="25"/>
      <c r="SQM348" s="24"/>
      <c r="SQN348" s="25"/>
      <c r="SQO348" s="24"/>
      <c r="SQP348" s="25"/>
      <c r="SQQ348" s="24"/>
      <c r="SQR348" s="25"/>
      <c r="SQS348" s="24"/>
      <c r="SQT348" s="25"/>
      <c r="SQU348" s="24"/>
      <c r="SQV348" s="25"/>
      <c r="SQW348" s="24"/>
      <c r="SQX348" s="25"/>
      <c r="SQY348" s="24"/>
      <c r="SQZ348" s="25"/>
      <c r="SRA348" s="24"/>
      <c r="SRB348" s="25"/>
      <c r="SRC348" s="24"/>
      <c r="SRD348" s="25"/>
      <c r="SRE348" s="24"/>
      <c r="SRF348" s="25"/>
      <c r="SRG348" s="24"/>
      <c r="SRH348" s="25"/>
      <c r="SRI348" s="24"/>
      <c r="SRJ348" s="25"/>
      <c r="SRK348" s="24"/>
      <c r="SRL348" s="25"/>
      <c r="SRM348" s="24"/>
      <c r="SRN348" s="25"/>
      <c r="SRO348" s="24"/>
      <c r="SRP348" s="25"/>
      <c r="SRQ348" s="24"/>
      <c r="SRR348" s="25"/>
      <c r="SRS348" s="24"/>
      <c r="SRT348" s="25"/>
      <c r="SRU348" s="24"/>
      <c r="SRV348" s="25"/>
      <c r="SRW348" s="24"/>
      <c r="SRX348" s="25"/>
      <c r="SRY348" s="24"/>
      <c r="SRZ348" s="25"/>
      <c r="SSA348" s="24"/>
      <c r="SSB348" s="25"/>
      <c r="SSC348" s="24"/>
      <c r="SSD348" s="25"/>
      <c r="SSE348" s="24"/>
      <c r="SSF348" s="25"/>
      <c r="SSG348" s="24"/>
      <c r="SSH348" s="25"/>
      <c r="SSI348" s="24"/>
      <c r="SSJ348" s="25"/>
      <c r="SSK348" s="24"/>
      <c r="SSL348" s="25"/>
      <c r="SSM348" s="24"/>
      <c r="SSN348" s="25"/>
      <c r="SSO348" s="24"/>
      <c r="SSP348" s="25"/>
      <c r="SSQ348" s="24"/>
      <c r="SSR348" s="25"/>
      <c r="SSS348" s="24"/>
      <c r="SST348" s="25"/>
      <c r="SSU348" s="24"/>
      <c r="SSV348" s="25"/>
      <c r="SSW348" s="24"/>
      <c r="SSX348" s="25"/>
      <c r="SSY348" s="24"/>
      <c r="SSZ348" s="25"/>
      <c r="STA348" s="24"/>
      <c r="STB348" s="25"/>
      <c r="STC348" s="24"/>
      <c r="STD348" s="25"/>
      <c r="STE348" s="24"/>
      <c r="STF348" s="25"/>
      <c r="STG348" s="24"/>
      <c r="STH348" s="25"/>
      <c r="STI348" s="24"/>
      <c r="STJ348" s="25"/>
      <c r="STK348" s="24"/>
      <c r="STL348" s="25"/>
      <c r="STM348" s="24"/>
      <c r="STN348" s="25"/>
      <c r="STO348" s="24"/>
      <c r="STP348" s="25"/>
      <c r="STQ348" s="24"/>
      <c r="STR348" s="25"/>
      <c r="STS348" s="24"/>
      <c r="STT348" s="25"/>
      <c r="STU348" s="24"/>
      <c r="STV348" s="25"/>
      <c r="STW348" s="24"/>
      <c r="STX348" s="25"/>
      <c r="STY348" s="24"/>
      <c r="STZ348" s="25"/>
      <c r="SUA348" s="24"/>
      <c r="SUB348" s="25"/>
      <c r="SUC348" s="24"/>
      <c r="SUD348" s="25"/>
      <c r="SUE348" s="24"/>
      <c r="SUF348" s="25"/>
      <c r="SUG348" s="24"/>
      <c r="SUH348" s="25"/>
      <c r="SUI348" s="24"/>
      <c r="SUJ348" s="25"/>
      <c r="SUK348" s="24"/>
      <c r="SUL348" s="25"/>
      <c r="SUM348" s="24"/>
      <c r="SUN348" s="25"/>
      <c r="SUO348" s="24"/>
      <c r="SUP348" s="25"/>
      <c r="SUQ348" s="24"/>
      <c r="SUR348" s="25"/>
      <c r="SUS348" s="24"/>
      <c r="SUT348" s="25"/>
      <c r="SUU348" s="24"/>
      <c r="SUV348" s="25"/>
      <c r="SUW348" s="24"/>
      <c r="SUX348" s="25"/>
      <c r="SUY348" s="24"/>
      <c r="SUZ348" s="25"/>
      <c r="SVA348" s="24"/>
      <c r="SVB348" s="25"/>
      <c r="SVC348" s="24"/>
      <c r="SVD348" s="25"/>
      <c r="SVE348" s="24"/>
      <c r="SVF348" s="25"/>
      <c r="SVG348" s="24"/>
      <c r="SVH348" s="25"/>
      <c r="SVI348" s="24"/>
      <c r="SVJ348" s="25"/>
      <c r="SVK348" s="24"/>
      <c r="SVL348" s="25"/>
      <c r="SVM348" s="24"/>
      <c r="SVN348" s="25"/>
      <c r="SVO348" s="24"/>
      <c r="SVP348" s="25"/>
      <c r="SVQ348" s="24"/>
      <c r="SVR348" s="25"/>
      <c r="SVS348" s="24"/>
      <c r="SVT348" s="25"/>
      <c r="SVU348" s="24"/>
      <c r="SVV348" s="25"/>
      <c r="SVW348" s="24"/>
      <c r="SVX348" s="25"/>
      <c r="SVY348" s="24"/>
      <c r="SVZ348" s="25"/>
      <c r="SWA348" s="24"/>
      <c r="SWB348" s="25"/>
      <c r="SWC348" s="24"/>
      <c r="SWD348" s="25"/>
      <c r="SWE348" s="24"/>
      <c r="SWF348" s="25"/>
      <c r="SWG348" s="24"/>
      <c r="SWH348" s="25"/>
      <c r="SWI348" s="24"/>
      <c r="SWJ348" s="25"/>
      <c r="SWK348" s="24"/>
      <c r="SWL348" s="25"/>
      <c r="SWM348" s="24"/>
      <c r="SWN348" s="25"/>
      <c r="SWO348" s="24"/>
      <c r="SWP348" s="25"/>
      <c r="SWQ348" s="24"/>
      <c r="SWR348" s="25"/>
      <c r="SWS348" s="24"/>
      <c r="SWT348" s="25"/>
      <c r="SWU348" s="24"/>
      <c r="SWV348" s="25"/>
      <c r="SWW348" s="24"/>
      <c r="SWX348" s="25"/>
      <c r="SWY348" s="24"/>
      <c r="SWZ348" s="25"/>
      <c r="SXA348" s="24"/>
      <c r="SXB348" s="25"/>
      <c r="SXC348" s="24"/>
      <c r="SXD348" s="25"/>
      <c r="SXE348" s="24"/>
      <c r="SXF348" s="25"/>
      <c r="SXG348" s="24"/>
      <c r="SXH348" s="25"/>
      <c r="SXI348" s="24"/>
      <c r="SXJ348" s="25"/>
      <c r="SXK348" s="24"/>
      <c r="SXL348" s="25"/>
      <c r="SXM348" s="24"/>
      <c r="SXN348" s="25"/>
      <c r="SXO348" s="24"/>
      <c r="SXP348" s="25"/>
      <c r="SXQ348" s="24"/>
      <c r="SXR348" s="25"/>
      <c r="SXS348" s="24"/>
      <c r="SXT348" s="25"/>
      <c r="SXU348" s="24"/>
      <c r="SXV348" s="25"/>
      <c r="SXW348" s="24"/>
      <c r="SXX348" s="25"/>
      <c r="SXY348" s="24"/>
      <c r="SXZ348" s="25"/>
      <c r="SYA348" s="24"/>
      <c r="SYB348" s="25"/>
      <c r="SYC348" s="24"/>
      <c r="SYD348" s="25"/>
      <c r="SYE348" s="24"/>
      <c r="SYF348" s="25"/>
      <c r="SYG348" s="24"/>
      <c r="SYH348" s="25"/>
      <c r="SYI348" s="24"/>
      <c r="SYJ348" s="25"/>
      <c r="SYK348" s="24"/>
      <c r="SYL348" s="25"/>
      <c r="SYM348" s="24"/>
      <c r="SYN348" s="25"/>
      <c r="SYO348" s="24"/>
      <c r="SYP348" s="25"/>
      <c r="SYQ348" s="24"/>
      <c r="SYR348" s="25"/>
      <c r="SYS348" s="24"/>
      <c r="SYT348" s="25"/>
      <c r="SYU348" s="24"/>
      <c r="SYV348" s="25"/>
      <c r="SYW348" s="24"/>
      <c r="SYX348" s="25"/>
      <c r="SYY348" s="24"/>
      <c r="SYZ348" s="25"/>
      <c r="SZA348" s="24"/>
      <c r="SZB348" s="25"/>
      <c r="SZC348" s="24"/>
      <c r="SZD348" s="25"/>
      <c r="SZE348" s="24"/>
      <c r="SZF348" s="25"/>
      <c r="SZG348" s="24"/>
      <c r="SZH348" s="25"/>
      <c r="SZI348" s="24"/>
      <c r="SZJ348" s="25"/>
      <c r="SZK348" s="24"/>
      <c r="SZL348" s="25"/>
      <c r="SZM348" s="24"/>
      <c r="SZN348" s="25"/>
      <c r="SZO348" s="24"/>
      <c r="SZP348" s="25"/>
      <c r="SZQ348" s="24"/>
      <c r="SZR348" s="25"/>
      <c r="SZS348" s="24"/>
      <c r="SZT348" s="25"/>
      <c r="SZU348" s="24"/>
      <c r="SZV348" s="25"/>
      <c r="SZW348" s="24"/>
      <c r="SZX348" s="25"/>
      <c r="SZY348" s="24"/>
      <c r="SZZ348" s="25"/>
      <c r="TAA348" s="24"/>
      <c r="TAB348" s="25"/>
      <c r="TAC348" s="24"/>
      <c r="TAD348" s="25"/>
      <c r="TAE348" s="24"/>
      <c r="TAF348" s="25"/>
      <c r="TAG348" s="24"/>
      <c r="TAH348" s="25"/>
      <c r="TAI348" s="24"/>
      <c r="TAJ348" s="25"/>
      <c r="TAK348" s="24"/>
      <c r="TAL348" s="25"/>
      <c r="TAM348" s="24"/>
      <c r="TAN348" s="25"/>
      <c r="TAO348" s="24"/>
      <c r="TAP348" s="25"/>
      <c r="TAQ348" s="24"/>
      <c r="TAR348" s="25"/>
      <c r="TAS348" s="24"/>
      <c r="TAT348" s="25"/>
      <c r="TAU348" s="24"/>
      <c r="TAV348" s="25"/>
      <c r="TAW348" s="24"/>
      <c r="TAX348" s="25"/>
      <c r="TAY348" s="24"/>
      <c r="TAZ348" s="25"/>
      <c r="TBA348" s="24"/>
      <c r="TBB348" s="25"/>
      <c r="TBC348" s="24"/>
      <c r="TBD348" s="25"/>
      <c r="TBE348" s="24"/>
      <c r="TBF348" s="25"/>
      <c r="TBG348" s="24"/>
      <c r="TBH348" s="25"/>
      <c r="TBI348" s="24"/>
      <c r="TBJ348" s="25"/>
      <c r="TBK348" s="24"/>
      <c r="TBL348" s="25"/>
      <c r="TBM348" s="24"/>
      <c r="TBN348" s="25"/>
      <c r="TBO348" s="24"/>
      <c r="TBP348" s="25"/>
      <c r="TBQ348" s="24"/>
      <c r="TBR348" s="25"/>
      <c r="TBS348" s="24"/>
      <c r="TBT348" s="25"/>
      <c r="TBU348" s="24"/>
      <c r="TBV348" s="25"/>
      <c r="TBW348" s="24"/>
      <c r="TBX348" s="25"/>
      <c r="TBY348" s="24"/>
      <c r="TBZ348" s="25"/>
      <c r="TCA348" s="24"/>
      <c r="TCB348" s="25"/>
      <c r="TCC348" s="24"/>
      <c r="TCD348" s="25"/>
      <c r="TCE348" s="24"/>
      <c r="TCF348" s="25"/>
      <c r="TCG348" s="24"/>
      <c r="TCH348" s="25"/>
      <c r="TCI348" s="24"/>
      <c r="TCJ348" s="25"/>
      <c r="TCK348" s="24"/>
      <c r="TCL348" s="25"/>
      <c r="TCM348" s="24"/>
      <c r="TCN348" s="25"/>
      <c r="TCO348" s="24"/>
      <c r="TCP348" s="25"/>
      <c r="TCQ348" s="24"/>
      <c r="TCR348" s="25"/>
      <c r="TCS348" s="24"/>
      <c r="TCT348" s="25"/>
      <c r="TCU348" s="24"/>
      <c r="TCV348" s="25"/>
      <c r="TCW348" s="24"/>
      <c r="TCX348" s="25"/>
      <c r="TCY348" s="24"/>
      <c r="TCZ348" s="25"/>
      <c r="TDA348" s="24"/>
      <c r="TDB348" s="25"/>
      <c r="TDC348" s="24"/>
      <c r="TDD348" s="25"/>
      <c r="TDE348" s="24"/>
      <c r="TDF348" s="25"/>
      <c r="TDG348" s="24"/>
      <c r="TDH348" s="25"/>
      <c r="TDI348" s="24"/>
      <c r="TDJ348" s="25"/>
      <c r="TDK348" s="24"/>
      <c r="TDL348" s="25"/>
      <c r="TDM348" s="24"/>
      <c r="TDN348" s="25"/>
      <c r="TDO348" s="24"/>
      <c r="TDP348" s="25"/>
      <c r="TDQ348" s="24"/>
      <c r="TDR348" s="25"/>
      <c r="TDS348" s="24"/>
      <c r="TDT348" s="25"/>
      <c r="TDU348" s="24"/>
      <c r="TDV348" s="25"/>
      <c r="TDW348" s="24"/>
      <c r="TDX348" s="25"/>
      <c r="TDY348" s="24"/>
      <c r="TDZ348" s="25"/>
      <c r="TEA348" s="24"/>
      <c r="TEB348" s="25"/>
      <c r="TEC348" s="24"/>
      <c r="TED348" s="25"/>
      <c r="TEE348" s="24"/>
      <c r="TEF348" s="25"/>
      <c r="TEG348" s="24"/>
      <c r="TEH348" s="25"/>
      <c r="TEI348" s="24"/>
      <c r="TEJ348" s="25"/>
      <c r="TEK348" s="24"/>
      <c r="TEL348" s="25"/>
      <c r="TEM348" s="24"/>
      <c r="TEN348" s="25"/>
      <c r="TEO348" s="24"/>
      <c r="TEP348" s="25"/>
      <c r="TEQ348" s="24"/>
      <c r="TER348" s="25"/>
      <c r="TES348" s="24"/>
      <c r="TET348" s="25"/>
      <c r="TEU348" s="24"/>
      <c r="TEV348" s="25"/>
      <c r="TEW348" s="24"/>
      <c r="TEX348" s="25"/>
      <c r="TEY348" s="24"/>
      <c r="TEZ348" s="25"/>
      <c r="TFA348" s="24"/>
      <c r="TFB348" s="25"/>
      <c r="TFC348" s="24"/>
      <c r="TFD348" s="25"/>
      <c r="TFE348" s="24"/>
      <c r="TFF348" s="25"/>
      <c r="TFG348" s="24"/>
      <c r="TFH348" s="25"/>
      <c r="TFI348" s="24"/>
      <c r="TFJ348" s="25"/>
      <c r="TFK348" s="24"/>
      <c r="TFL348" s="25"/>
      <c r="TFM348" s="24"/>
      <c r="TFN348" s="25"/>
      <c r="TFO348" s="24"/>
      <c r="TFP348" s="25"/>
      <c r="TFQ348" s="24"/>
      <c r="TFR348" s="25"/>
      <c r="TFS348" s="24"/>
      <c r="TFT348" s="25"/>
      <c r="TFU348" s="24"/>
      <c r="TFV348" s="25"/>
      <c r="TFW348" s="24"/>
      <c r="TFX348" s="25"/>
      <c r="TFY348" s="24"/>
      <c r="TFZ348" s="25"/>
      <c r="TGA348" s="24"/>
      <c r="TGB348" s="25"/>
      <c r="TGC348" s="24"/>
      <c r="TGD348" s="25"/>
      <c r="TGE348" s="24"/>
      <c r="TGF348" s="25"/>
      <c r="TGG348" s="24"/>
      <c r="TGH348" s="25"/>
      <c r="TGI348" s="24"/>
      <c r="TGJ348" s="25"/>
      <c r="TGK348" s="24"/>
      <c r="TGL348" s="25"/>
      <c r="TGM348" s="24"/>
      <c r="TGN348" s="25"/>
      <c r="TGO348" s="24"/>
      <c r="TGP348" s="25"/>
      <c r="TGQ348" s="24"/>
      <c r="TGR348" s="25"/>
      <c r="TGS348" s="24"/>
      <c r="TGT348" s="25"/>
      <c r="TGU348" s="24"/>
      <c r="TGV348" s="25"/>
      <c r="TGW348" s="24"/>
      <c r="TGX348" s="25"/>
      <c r="TGY348" s="24"/>
      <c r="TGZ348" s="25"/>
      <c r="THA348" s="24"/>
      <c r="THB348" s="25"/>
      <c r="THC348" s="24"/>
      <c r="THD348" s="25"/>
      <c r="THE348" s="24"/>
      <c r="THF348" s="25"/>
      <c r="THG348" s="24"/>
      <c r="THH348" s="25"/>
      <c r="THI348" s="24"/>
      <c r="THJ348" s="25"/>
      <c r="THK348" s="24"/>
      <c r="THL348" s="25"/>
      <c r="THM348" s="24"/>
      <c r="THN348" s="25"/>
      <c r="THO348" s="24"/>
      <c r="THP348" s="25"/>
      <c r="THQ348" s="24"/>
      <c r="THR348" s="25"/>
      <c r="THS348" s="24"/>
      <c r="THT348" s="25"/>
      <c r="THU348" s="24"/>
      <c r="THV348" s="25"/>
      <c r="THW348" s="24"/>
      <c r="THX348" s="25"/>
      <c r="THY348" s="24"/>
      <c r="THZ348" s="25"/>
      <c r="TIA348" s="24"/>
      <c r="TIB348" s="25"/>
      <c r="TIC348" s="24"/>
      <c r="TID348" s="25"/>
      <c r="TIE348" s="24"/>
      <c r="TIF348" s="25"/>
      <c r="TIG348" s="24"/>
      <c r="TIH348" s="25"/>
      <c r="TII348" s="24"/>
      <c r="TIJ348" s="25"/>
      <c r="TIK348" s="24"/>
      <c r="TIL348" s="25"/>
      <c r="TIM348" s="24"/>
      <c r="TIN348" s="25"/>
      <c r="TIO348" s="24"/>
      <c r="TIP348" s="25"/>
      <c r="TIQ348" s="24"/>
      <c r="TIR348" s="25"/>
      <c r="TIS348" s="24"/>
      <c r="TIT348" s="25"/>
      <c r="TIU348" s="24"/>
      <c r="TIV348" s="25"/>
      <c r="TIW348" s="24"/>
      <c r="TIX348" s="25"/>
      <c r="TIY348" s="24"/>
      <c r="TIZ348" s="25"/>
      <c r="TJA348" s="24"/>
      <c r="TJB348" s="25"/>
      <c r="TJC348" s="24"/>
      <c r="TJD348" s="25"/>
      <c r="TJE348" s="24"/>
      <c r="TJF348" s="25"/>
      <c r="TJG348" s="24"/>
      <c r="TJH348" s="25"/>
      <c r="TJI348" s="24"/>
      <c r="TJJ348" s="25"/>
      <c r="TJK348" s="24"/>
      <c r="TJL348" s="25"/>
      <c r="TJM348" s="24"/>
      <c r="TJN348" s="25"/>
      <c r="TJO348" s="24"/>
      <c r="TJP348" s="25"/>
      <c r="TJQ348" s="24"/>
      <c r="TJR348" s="25"/>
      <c r="TJS348" s="24"/>
      <c r="TJT348" s="25"/>
      <c r="TJU348" s="24"/>
      <c r="TJV348" s="25"/>
      <c r="TJW348" s="24"/>
      <c r="TJX348" s="25"/>
      <c r="TJY348" s="24"/>
      <c r="TJZ348" s="25"/>
      <c r="TKA348" s="24"/>
      <c r="TKB348" s="25"/>
      <c r="TKC348" s="24"/>
      <c r="TKD348" s="25"/>
      <c r="TKE348" s="24"/>
      <c r="TKF348" s="25"/>
      <c r="TKG348" s="24"/>
      <c r="TKH348" s="25"/>
      <c r="TKI348" s="24"/>
      <c r="TKJ348" s="25"/>
      <c r="TKK348" s="24"/>
      <c r="TKL348" s="25"/>
      <c r="TKM348" s="24"/>
      <c r="TKN348" s="25"/>
      <c r="TKO348" s="24"/>
      <c r="TKP348" s="25"/>
      <c r="TKQ348" s="24"/>
      <c r="TKR348" s="25"/>
      <c r="TKS348" s="24"/>
      <c r="TKT348" s="25"/>
      <c r="TKU348" s="24"/>
      <c r="TKV348" s="25"/>
      <c r="TKW348" s="24"/>
      <c r="TKX348" s="25"/>
      <c r="TKY348" s="24"/>
      <c r="TKZ348" s="25"/>
      <c r="TLA348" s="24"/>
      <c r="TLB348" s="25"/>
      <c r="TLC348" s="24"/>
      <c r="TLD348" s="25"/>
      <c r="TLE348" s="24"/>
      <c r="TLF348" s="25"/>
      <c r="TLG348" s="24"/>
      <c r="TLH348" s="25"/>
      <c r="TLI348" s="24"/>
      <c r="TLJ348" s="25"/>
      <c r="TLK348" s="24"/>
      <c r="TLL348" s="25"/>
      <c r="TLM348" s="24"/>
      <c r="TLN348" s="25"/>
      <c r="TLO348" s="24"/>
      <c r="TLP348" s="25"/>
      <c r="TLQ348" s="24"/>
      <c r="TLR348" s="25"/>
      <c r="TLS348" s="24"/>
      <c r="TLT348" s="25"/>
      <c r="TLU348" s="24"/>
      <c r="TLV348" s="25"/>
      <c r="TLW348" s="24"/>
      <c r="TLX348" s="25"/>
      <c r="TLY348" s="24"/>
      <c r="TLZ348" s="25"/>
      <c r="TMA348" s="24"/>
      <c r="TMB348" s="25"/>
      <c r="TMC348" s="24"/>
      <c r="TMD348" s="25"/>
      <c r="TME348" s="24"/>
      <c r="TMF348" s="25"/>
      <c r="TMG348" s="24"/>
      <c r="TMH348" s="25"/>
      <c r="TMI348" s="24"/>
      <c r="TMJ348" s="25"/>
      <c r="TMK348" s="24"/>
      <c r="TML348" s="25"/>
      <c r="TMM348" s="24"/>
      <c r="TMN348" s="25"/>
      <c r="TMO348" s="24"/>
      <c r="TMP348" s="25"/>
      <c r="TMQ348" s="24"/>
      <c r="TMR348" s="25"/>
      <c r="TMS348" s="24"/>
      <c r="TMT348" s="25"/>
      <c r="TMU348" s="24"/>
      <c r="TMV348" s="25"/>
      <c r="TMW348" s="24"/>
      <c r="TMX348" s="25"/>
      <c r="TMY348" s="24"/>
      <c r="TMZ348" s="25"/>
      <c r="TNA348" s="24"/>
      <c r="TNB348" s="25"/>
      <c r="TNC348" s="24"/>
      <c r="TND348" s="25"/>
      <c r="TNE348" s="24"/>
      <c r="TNF348" s="25"/>
      <c r="TNG348" s="24"/>
      <c r="TNH348" s="25"/>
      <c r="TNI348" s="24"/>
      <c r="TNJ348" s="25"/>
      <c r="TNK348" s="24"/>
      <c r="TNL348" s="25"/>
      <c r="TNM348" s="24"/>
      <c r="TNN348" s="25"/>
      <c r="TNO348" s="24"/>
      <c r="TNP348" s="25"/>
      <c r="TNQ348" s="24"/>
      <c r="TNR348" s="25"/>
      <c r="TNS348" s="24"/>
      <c r="TNT348" s="25"/>
      <c r="TNU348" s="24"/>
      <c r="TNV348" s="25"/>
      <c r="TNW348" s="24"/>
      <c r="TNX348" s="25"/>
      <c r="TNY348" s="24"/>
      <c r="TNZ348" s="25"/>
      <c r="TOA348" s="24"/>
      <c r="TOB348" s="25"/>
      <c r="TOC348" s="24"/>
      <c r="TOD348" s="25"/>
      <c r="TOE348" s="24"/>
      <c r="TOF348" s="25"/>
      <c r="TOG348" s="24"/>
      <c r="TOH348" s="25"/>
      <c r="TOI348" s="24"/>
      <c r="TOJ348" s="25"/>
      <c r="TOK348" s="24"/>
      <c r="TOL348" s="25"/>
      <c r="TOM348" s="24"/>
      <c r="TON348" s="25"/>
      <c r="TOO348" s="24"/>
      <c r="TOP348" s="25"/>
      <c r="TOQ348" s="24"/>
      <c r="TOR348" s="25"/>
      <c r="TOS348" s="24"/>
      <c r="TOT348" s="25"/>
      <c r="TOU348" s="24"/>
      <c r="TOV348" s="25"/>
      <c r="TOW348" s="24"/>
      <c r="TOX348" s="25"/>
      <c r="TOY348" s="24"/>
      <c r="TOZ348" s="25"/>
      <c r="TPA348" s="24"/>
      <c r="TPB348" s="25"/>
      <c r="TPC348" s="24"/>
      <c r="TPD348" s="25"/>
      <c r="TPE348" s="24"/>
      <c r="TPF348" s="25"/>
      <c r="TPG348" s="24"/>
      <c r="TPH348" s="25"/>
      <c r="TPI348" s="24"/>
      <c r="TPJ348" s="25"/>
      <c r="TPK348" s="24"/>
      <c r="TPL348" s="25"/>
      <c r="TPM348" s="24"/>
      <c r="TPN348" s="25"/>
      <c r="TPO348" s="24"/>
      <c r="TPP348" s="25"/>
      <c r="TPQ348" s="24"/>
      <c r="TPR348" s="25"/>
      <c r="TPS348" s="24"/>
      <c r="TPT348" s="25"/>
      <c r="TPU348" s="24"/>
      <c r="TPV348" s="25"/>
      <c r="TPW348" s="24"/>
      <c r="TPX348" s="25"/>
      <c r="TPY348" s="24"/>
      <c r="TPZ348" s="25"/>
      <c r="TQA348" s="24"/>
      <c r="TQB348" s="25"/>
      <c r="TQC348" s="24"/>
      <c r="TQD348" s="25"/>
      <c r="TQE348" s="24"/>
      <c r="TQF348" s="25"/>
      <c r="TQG348" s="24"/>
      <c r="TQH348" s="25"/>
      <c r="TQI348" s="24"/>
      <c r="TQJ348" s="25"/>
      <c r="TQK348" s="24"/>
      <c r="TQL348" s="25"/>
      <c r="TQM348" s="24"/>
      <c r="TQN348" s="25"/>
      <c r="TQO348" s="24"/>
      <c r="TQP348" s="25"/>
      <c r="TQQ348" s="24"/>
      <c r="TQR348" s="25"/>
      <c r="TQS348" s="24"/>
      <c r="TQT348" s="25"/>
      <c r="TQU348" s="24"/>
      <c r="TQV348" s="25"/>
      <c r="TQW348" s="24"/>
      <c r="TQX348" s="25"/>
      <c r="TQY348" s="24"/>
      <c r="TQZ348" s="25"/>
      <c r="TRA348" s="24"/>
      <c r="TRB348" s="25"/>
      <c r="TRC348" s="24"/>
      <c r="TRD348" s="25"/>
      <c r="TRE348" s="24"/>
      <c r="TRF348" s="25"/>
      <c r="TRG348" s="24"/>
      <c r="TRH348" s="25"/>
      <c r="TRI348" s="24"/>
      <c r="TRJ348" s="25"/>
      <c r="TRK348" s="24"/>
      <c r="TRL348" s="25"/>
      <c r="TRM348" s="24"/>
      <c r="TRN348" s="25"/>
      <c r="TRO348" s="24"/>
      <c r="TRP348" s="25"/>
      <c r="TRQ348" s="24"/>
      <c r="TRR348" s="25"/>
      <c r="TRS348" s="24"/>
      <c r="TRT348" s="25"/>
      <c r="TRU348" s="24"/>
      <c r="TRV348" s="25"/>
      <c r="TRW348" s="24"/>
      <c r="TRX348" s="25"/>
      <c r="TRY348" s="24"/>
      <c r="TRZ348" s="25"/>
      <c r="TSA348" s="24"/>
      <c r="TSB348" s="25"/>
      <c r="TSC348" s="24"/>
      <c r="TSD348" s="25"/>
      <c r="TSE348" s="24"/>
      <c r="TSF348" s="25"/>
      <c r="TSG348" s="24"/>
      <c r="TSH348" s="25"/>
      <c r="TSI348" s="24"/>
      <c r="TSJ348" s="25"/>
      <c r="TSK348" s="24"/>
      <c r="TSL348" s="25"/>
      <c r="TSM348" s="24"/>
      <c r="TSN348" s="25"/>
      <c r="TSO348" s="24"/>
      <c r="TSP348" s="25"/>
      <c r="TSQ348" s="24"/>
      <c r="TSR348" s="25"/>
      <c r="TSS348" s="24"/>
      <c r="TST348" s="25"/>
      <c r="TSU348" s="24"/>
      <c r="TSV348" s="25"/>
      <c r="TSW348" s="24"/>
      <c r="TSX348" s="25"/>
      <c r="TSY348" s="24"/>
      <c r="TSZ348" s="25"/>
      <c r="TTA348" s="24"/>
      <c r="TTB348" s="25"/>
      <c r="TTC348" s="24"/>
      <c r="TTD348" s="25"/>
      <c r="TTE348" s="24"/>
      <c r="TTF348" s="25"/>
      <c r="TTG348" s="24"/>
      <c r="TTH348" s="25"/>
      <c r="TTI348" s="24"/>
      <c r="TTJ348" s="25"/>
      <c r="TTK348" s="24"/>
      <c r="TTL348" s="25"/>
      <c r="TTM348" s="24"/>
      <c r="TTN348" s="25"/>
      <c r="TTO348" s="24"/>
      <c r="TTP348" s="25"/>
      <c r="TTQ348" s="24"/>
      <c r="TTR348" s="25"/>
      <c r="TTS348" s="24"/>
      <c r="TTT348" s="25"/>
      <c r="TTU348" s="24"/>
      <c r="TTV348" s="25"/>
      <c r="TTW348" s="24"/>
      <c r="TTX348" s="25"/>
      <c r="TTY348" s="24"/>
      <c r="TTZ348" s="25"/>
      <c r="TUA348" s="24"/>
      <c r="TUB348" s="25"/>
      <c r="TUC348" s="24"/>
      <c r="TUD348" s="25"/>
      <c r="TUE348" s="24"/>
      <c r="TUF348" s="25"/>
      <c r="TUG348" s="24"/>
      <c r="TUH348" s="25"/>
      <c r="TUI348" s="24"/>
      <c r="TUJ348" s="25"/>
      <c r="TUK348" s="24"/>
      <c r="TUL348" s="25"/>
      <c r="TUM348" s="24"/>
      <c r="TUN348" s="25"/>
      <c r="TUO348" s="24"/>
      <c r="TUP348" s="25"/>
      <c r="TUQ348" s="24"/>
      <c r="TUR348" s="25"/>
      <c r="TUS348" s="24"/>
      <c r="TUT348" s="25"/>
      <c r="TUU348" s="24"/>
      <c r="TUV348" s="25"/>
      <c r="TUW348" s="24"/>
      <c r="TUX348" s="25"/>
      <c r="TUY348" s="24"/>
      <c r="TUZ348" s="25"/>
      <c r="TVA348" s="24"/>
      <c r="TVB348" s="25"/>
      <c r="TVC348" s="24"/>
      <c r="TVD348" s="25"/>
      <c r="TVE348" s="24"/>
      <c r="TVF348" s="25"/>
      <c r="TVG348" s="24"/>
      <c r="TVH348" s="25"/>
      <c r="TVI348" s="24"/>
      <c r="TVJ348" s="25"/>
      <c r="TVK348" s="24"/>
      <c r="TVL348" s="25"/>
      <c r="TVM348" s="24"/>
      <c r="TVN348" s="25"/>
      <c r="TVO348" s="24"/>
      <c r="TVP348" s="25"/>
      <c r="TVQ348" s="24"/>
      <c r="TVR348" s="25"/>
      <c r="TVS348" s="24"/>
      <c r="TVT348" s="25"/>
      <c r="TVU348" s="24"/>
      <c r="TVV348" s="25"/>
      <c r="TVW348" s="24"/>
      <c r="TVX348" s="25"/>
      <c r="TVY348" s="24"/>
      <c r="TVZ348" s="25"/>
      <c r="TWA348" s="24"/>
      <c r="TWB348" s="25"/>
      <c r="TWC348" s="24"/>
      <c r="TWD348" s="25"/>
      <c r="TWE348" s="24"/>
      <c r="TWF348" s="25"/>
      <c r="TWG348" s="24"/>
      <c r="TWH348" s="25"/>
      <c r="TWI348" s="24"/>
      <c r="TWJ348" s="25"/>
      <c r="TWK348" s="24"/>
      <c r="TWL348" s="25"/>
      <c r="TWM348" s="24"/>
      <c r="TWN348" s="25"/>
      <c r="TWO348" s="24"/>
      <c r="TWP348" s="25"/>
      <c r="TWQ348" s="24"/>
      <c r="TWR348" s="25"/>
      <c r="TWS348" s="24"/>
      <c r="TWT348" s="25"/>
      <c r="TWU348" s="24"/>
      <c r="TWV348" s="25"/>
      <c r="TWW348" s="24"/>
      <c r="TWX348" s="25"/>
      <c r="TWY348" s="24"/>
      <c r="TWZ348" s="25"/>
      <c r="TXA348" s="24"/>
      <c r="TXB348" s="25"/>
      <c r="TXC348" s="24"/>
      <c r="TXD348" s="25"/>
      <c r="TXE348" s="24"/>
      <c r="TXF348" s="25"/>
      <c r="TXG348" s="24"/>
      <c r="TXH348" s="25"/>
      <c r="TXI348" s="24"/>
      <c r="TXJ348" s="25"/>
      <c r="TXK348" s="24"/>
      <c r="TXL348" s="25"/>
      <c r="TXM348" s="24"/>
      <c r="TXN348" s="25"/>
      <c r="TXO348" s="24"/>
      <c r="TXP348" s="25"/>
      <c r="TXQ348" s="24"/>
      <c r="TXR348" s="25"/>
      <c r="TXS348" s="24"/>
      <c r="TXT348" s="25"/>
      <c r="TXU348" s="24"/>
      <c r="TXV348" s="25"/>
      <c r="TXW348" s="24"/>
      <c r="TXX348" s="25"/>
      <c r="TXY348" s="24"/>
      <c r="TXZ348" s="25"/>
      <c r="TYA348" s="24"/>
      <c r="TYB348" s="25"/>
      <c r="TYC348" s="24"/>
      <c r="TYD348" s="25"/>
      <c r="TYE348" s="24"/>
      <c r="TYF348" s="25"/>
      <c r="TYG348" s="24"/>
      <c r="TYH348" s="25"/>
      <c r="TYI348" s="24"/>
      <c r="TYJ348" s="25"/>
      <c r="TYK348" s="24"/>
      <c r="TYL348" s="25"/>
      <c r="TYM348" s="24"/>
      <c r="TYN348" s="25"/>
      <c r="TYO348" s="24"/>
      <c r="TYP348" s="25"/>
      <c r="TYQ348" s="24"/>
      <c r="TYR348" s="25"/>
      <c r="TYS348" s="24"/>
      <c r="TYT348" s="25"/>
      <c r="TYU348" s="24"/>
      <c r="TYV348" s="25"/>
      <c r="TYW348" s="24"/>
      <c r="TYX348" s="25"/>
      <c r="TYY348" s="24"/>
      <c r="TYZ348" s="25"/>
      <c r="TZA348" s="24"/>
      <c r="TZB348" s="25"/>
      <c r="TZC348" s="24"/>
      <c r="TZD348" s="25"/>
      <c r="TZE348" s="24"/>
      <c r="TZF348" s="25"/>
      <c r="TZG348" s="24"/>
      <c r="TZH348" s="25"/>
      <c r="TZI348" s="24"/>
      <c r="TZJ348" s="25"/>
      <c r="TZK348" s="24"/>
      <c r="TZL348" s="25"/>
      <c r="TZM348" s="24"/>
      <c r="TZN348" s="25"/>
      <c r="TZO348" s="24"/>
      <c r="TZP348" s="25"/>
      <c r="TZQ348" s="24"/>
      <c r="TZR348" s="25"/>
      <c r="TZS348" s="24"/>
      <c r="TZT348" s="25"/>
      <c r="TZU348" s="24"/>
      <c r="TZV348" s="25"/>
      <c r="TZW348" s="24"/>
      <c r="TZX348" s="25"/>
      <c r="TZY348" s="24"/>
      <c r="TZZ348" s="25"/>
      <c r="UAA348" s="24"/>
      <c r="UAB348" s="25"/>
      <c r="UAC348" s="24"/>
      <c r="UAD348" s="25"/>
      <c r="UAE348" s="24"/>
      <c r="UAF348" s="25"/>
      <c r="UAG348" s="24"/>
      <c r="UAH348" s="25"/>
      <c r="UAI348" s="24"/>
      <c r="UAJ348" s="25"/>
      <c r="UAK348" s="24"/>
      <c r="UAL348" s="25"/>
      <c r="UAM348" s="24"/>
      <c r="UAN348" s="25"/>
      <c r="UAO348" s="24"/>
      <c r="UAP348" s="25"/>
      <c r="UAQ348" s="24"/>
      <c r="UAR348" s="25"/>
      <c r="UAS348" s="24"/>
      <c r="UAT348" s="25"/>
      <c r="UAU348" s="24"/>
      <c r="UAV348" s="25"/>
      <c r="UAW348" s="24"/>
      <c r="UAX348" s="25"/>
      <c r="UAY348" s="24"/>
      <c r="UAZ348" s="25"/>
      <c r="UBA348" s="24"/>
      <c r="UBB348" s="25"/>
      <c r="UBC348" s="24"/>
      <c r="UBD348" s="25"/>
      <c r="UBE348" s="24"/>
      <c r="UBF348" s="25"/>
      <c r="UBG348" s="24"/>
      <c r="UBH348" s="25"/>
      <c r="UBI348" s="24"/>
      <c r="UBJ348" s="25"/>
      <c r="UBK348" s="24"/>
      <c r="UBL348" s="25"/>
      <c r="UBM348" s="24"/>
      <c r="UBN348" s="25"/>
      <c r="UBO348" s="24"/>
      <c r="UBP348" s="25"/>
      <c r="UBQ348" s="24"/>
      <c r="UBR348" s="25"/>
      <c r="UBS348" s="24"/>
      <c r="UBT348" s="25"/>
      <c r="UBU348" s="24"/>
      <c r="UBV348" s="25"/>
      <c r="UBW348" s="24"/>
      <c r="UBX348" s="25"/>
      <c r="UBY348" s="24"/>
      <c r="UBZ348" s="25"/>
      <c r="UCA348" s="24"/>
      <c r="UCB348" s="25"/>
      <c r="UCC348" s="24"/>
      <c r="UCD348" s="25"/>
      <c r="UCE348" s="24"/>
      <c r="UCF348" s="25"/>
      <c r="UCG348" s="24"/>
      <c r="UCH348" s="25"/>
      <c r="UCI348" s="24"/>
      <c r="UCJ348" s="25"/>
      <c r="UCK348" s="24"/>
      <c r="UCL348" s="25"/>
      <c r="UCM348" s="24"/>
      <c r="UCN348" s="25"/>
      <c r="UCO348" s="24"/>
      <c r="UCP348" s="25"/>
      <c r="UCQ348" s="24"/>
      <c r="UCR348" s="25"/>
      <c r="UCS348" s="24"/>
      <c r="UCT348" s="25"/>
      <c r="UCU348" s="24"/>
      <c r="UCV348" s="25"/>
      <c r="UCW348" s="24"/>
      <c r="UCX348" s="25"/>
      <c r="UCY348" s="24"/>
      <c r="UCZ348" s="25"/>
      <c r="UDA348" s="24"/>
      <c r="UDB348" s="25"/>
      <c r="UDC348" s="24"/>
      <c r="UDD348" s="25"/>
      <c r="UDE348" s="24"/>
      <c r="UDF348" s="25"/>
      <c r="UDG348" s="24"/>
      <c r="UDH348" s="25"/>
      <c r="UDI348" s="24"/>
      <c r="UDJ348" s="25"/>
      <c r="UDK348" s="24"/>
      <c r="UDL348" s="25"/>
      <c r="UDM348" s="24"/>
      <c r="UDN348" s="25"/>
      <c r="UDO348" s="24"/>
      <c r="UDP348" s="25"/>
      <c r="UDQ348" s="24"/>
      <c r="UDR348" s="25"/>
      <c r="UDS348" s="24"/>
      <c r="UDT348" s="25"/>
      <c r="UDU348" s="24"/>
      <c r="UDV348" s="25"/>
      <c r="UDW348" s="24"/>
      <c r="UDX348" s="25"/>
      <c r="UDY348" s="24"/>
      <c r="UDZ348" s="25"/>
      <c r="UEA348" s="24"/>
      <c r="UEB348" s="25"/>
      <c r="UEC348" s="24"/>
      <c r="UED348" s="25"/>
      <c r="UEE348" s="24"/>
      <c r="UEF348" s="25"/>
      <c r="UEG348" s="24"/>
      <c r="UEH348" s="25"/>
      <c r="UEI348" s="24"/>
      <c r="UEJ348" s="25"/>
      <c r="UEK348" s="24"/>
      <c r="UEL348" s="25"/>
      <c r="UEM348" s="24"/>
      <c r="UEN348" s="25"/>
      <c r="UEO348" s="24"/>
      <c r="UEP348" s="25"/>
      <c r="UEQ348" s="24"/>
      <c r="UER348" s="25"/>
      <c r="UES348" s="24"/>
      <c r="UET348" s="25"/>
      <c r="UEU348" s="24"/>
      <c r="UEV348" s="25"/>
      <c r="UEW348" s="24"/>
      <c r="UEX348" s="25"/>
      <c r="UEY348" s="24"/>
      <c r="UEZ348" s="25"/>
      <c r="UFA348" s="24"/>
      <c r="UFB348" s="25"/>
      <c r="UFC348" s="24"/>
      <c r="UFD348" s="25"/>
      <c r="UFE348" s="24"/>
      <c r="UFF348" s="25"/>
      <c r="UFG348" s="24"/>
      <c r="UFH348" s="25"/>
      <c r="UFI348" s="24"/>
      <c r="UFJ348" s="25"/>
      <c r="UFK348" s="24"/>
      <c r="UFL348" s="25"/>
      <c r="UFM348" s="24"/>
      <c r="UFN348" s="25"/>
      <c r="UFO348" s="24"/>
      <c r="UFP348" s="25"/>
      <c r="UFQ348" s="24"/>
      <c r="UFR348" s="25"/>
      <c r="UFS348" s="24"/>
      <c r="UFT348" s="25"/>
      <c r="UFU348" s="24"/>
      <c r="UFV348" s="25"/>
      <c r="UFW348" s="24"/>
      <c r="UFX348" s="25"/>
      <c r="UFY348" s="24"/>
      <c r="UFZ348" s="25"/>
      <c r="UGA348" s="24"/>
      <c r="UGB348" s="25"/>
      <c r="UGC348" s="24"/>
      <c r="UGD348" s="25"/>
      <c r="UGE348" s="24"/>
      <c r="UGF348" s="25"/>
      <c r="UGG348" s="24"/>
      <c r="UGH348" s="25"/>
      <c r="UGI348" s="24"/>
      <c r="UGJ348" s="25"/>
      <c r="UGK348" s="24"/>
      <c r="UGL348" s="25"/>
      <c r="UGM348" s="24"/>
      <c r="UGN348" s="25"/>
      <c r="UGO348" s="24"/>
      <c r="UGP348" s="25"/>
      <c r="UGQ348" s="24"/>
      <c r="UGR348" s="25"/>
      <c r="UGS348" s="24"/>
      <c r="UGT348" s="25"/>
      <c r="UGU348" s="24"/>
      <c r="UGV348" s="25"/>
      <c r="UGW348" s="24"/>
      <c r="UGX348" s="25"/>
      <c r="UGY348" s="24"/>
      <c r="UGZ348" s="25"/>
      <c r="UHA348" s="24"/>
      <c r="UHB348" s="25"/>
      <c r="UHC348" s="24"/>
      <c r="UHD348" s="25"/>
      <c r="UHE348" s="24"/>
      <c r="UHF348" s="25"/>
      <c r="UHG348" s="24"/>
      <c r="UHH348" s="25"/>
      <c r="UHI348" s="24"/>
      <c r="UHJ348" s="25"/>
      <c r="UHK348" s="24"/>
      <c r="UHL348" s="25"/>
      <c r="UHM348" s="24"/>
      <c r="UHN348" s="25"/>
      <c r="UHO348" s="24"/>
      <c r="UHP348" s="25"/>
      <c r="UHQ348" s="24"/>
      <c r="UHR348" s="25"/>
      <c r="UHS348" s="24"/>
      <c r="UHT348" s="25"/>
      <c r="UHU348" s="24"/>
      <c r="UHV348" s="25"/>
      <c r="UHW348" s="24"/>
      <c r="UHX348" s="25"/>
      <c r="UHY348" s="24"/>
      <c r="UHZ348" s="25"/>
      <c r="UIA348" s="24"/>
      <c r="UIB348" s="25"/>
      <c r="UIC348" s="24"/>
      <c r="UID348" s="25"/>
      <c r="UIE348" s="24"/>
      <c r="UIF348" s="25"/>
      <c r="UIG348" s="24"/>
      <c r="UIH348" s="25"/>
      <c r="UII348" s="24"/>
      <c r="UIJ348" s="25"/>
      <c r="UIK348" s="24"/>
      <c r="UIL348" s="25"/>
      <c r="UIM348" s="24"/>
      <c r="UIN348" s="25"/>
      <c r="UIO348" s="24"/>
      <c r="UIP348" s="25"/>
      <c r="UIQ348" s="24"/>
      <c r="UIR348" s="25"/>
      <c r="UIS348" s="24"/>
      <c r="UIT348" s="25"/>
      <c r="UIU348" s="24"/>
      <c r="UIV348" s="25"/>
      <c r="UIW348" s="24"/>
      <c r="UIX348" s="25"/>
      <c r="UIY348" s="24"/>
      <c r="UIZ348" s="25"/>
      <c r="UJA348" s="24"/>
      <c r="UJB348" s="25"/>
      <c r="UJC348" s="24"/>
      <c r="UJD348" s="25"/>
      <c r="UJE348" s="24"/>
      <c r="UJF348" s="25"/>
      <c r="UJG348" s="24"/>
      <c r="UJH348" s="25"/>
      <c r="UJI348" s="24"/>
      <c r="UJJ348" s="25"/>
      <c r="UJK348" s="24"/>
      <c r="UJL348" s="25"/>
      <c r="UJM348" s="24"/>
      <c r="UJN348" s="25"/>
      <c r="UJO348" s="24"/>
      <c r="UJP348" s="25"/>
      <c r="UJQ348" s="24"/>
      <c r="UJR348" s="25"/>
      <c r="UJS348" s="24"/>
      <c r="UJT348" s="25"/>
      <c r="UJU348" s="24"/>
      <c r="UJV348" s="25"/>
      <c r="UJW348" s="24"/>
      <c r="UJX348" s="25"/>
      <c r="UJY348" s="24"/>
      <c r="UJZ348" s="25"/>
      <c r="UKA348" s="24"/>
      <c r="UKB348" s="25"/>
      <c r="UKC348" s="24"/>
      <c r="UKD348" s="25"/>
      <c r="UKE348" s="24"/>
      <c r="UKF348" s="25"/>
      <c r="UKG348" s="24"/>
      <c r="UKH348" s="25"/>
      <c r="UKI348" s="24"/>
      <c r="UKJ348" s="25"/>
      <c r="UKK348" s="24"/>
      <c r="UKL348" s="25"/>
      <c r="UKM348" s="24"/>
      <c r="UKN348" s="25"/>
      <c r="UKO348" s="24"/>
      <c r="UKP348" s="25"/>
      <c r="UKQ348" s="24"/>
      <c r="UKR348" s="25"/>
      <c r="UKS348" s="24"/>
      <c r="UKT348" s="25"/>
      <c r="UKU348" s="24"/>
      <c r="UKV348" s="25"/>
      <c r="UKW348" s="24"/>
      <c r="UKX348" s="25"/>
      <c r="UKY348" s="24"/>
      <c r="UKZ348" s="25"/>
      <c r="ULA348" s="24"/>
      <c r="ULB348" s="25"/>
      <c r="ULC348" s="24"/>
      <c r="ULD348" s="25"/>
      <c r="ULE348" s="24"/>
      <c r="ULF348" s="25"/>
      <c r="ULG348" s="24"/>
      <c r="ULH348" s="25"/>
      <c r="ULI348" s="24"/>
      <c r="ULJ348" s="25"/>
      <c r="ULK348" s="24"/>
      <c r="ULL348" s="25"/>
      <c r="ULM348" s="24"/>
      <c r="ULN348" s="25"/>
      <c r="ULO348" s="24"/>
      <c r="ULP348" s="25"/>
      <c r="ULQ348" s="24"/>
      <c r="ULR348" s="25"/>
      <c r="ULS348" s="24"/>
      <c r="ULT348" s="25"/>
      <c r="ULU348" s="24"/>
      <c r="ULV348" s="25"/>
      <c r="ULW348" s="24"/>
      <c r="ULX348" s="25"/>
      <c r="ULY348" s="24"/>
      <c r="ULZ348" s="25"/>
      <c r="UMA348" s="24"/>
      <c r="UMB348" s="25"/>
      <c r="UMC348" s="24"/>
      <c r="UMD348" s="25"/>
      <c r="UME348" s="24"/>
      <c r="UMF348" s="25"/>
      <c r="UMG348" s="24"/>
      <c r="UMH348" s="25"/>
      <c r="UMI348" s="24"/>
      <c r="UMJ348" s="25"/>
      <c r="UMK348" s="24"/>
      <c r="UML348" s="25"/>
      <c r="UMM348" s="24"/>
      <c r="UMN348" s="25"/>
      <c r="UMO348" s="24"/>
      <c r="UMP348" s="25"/>
      <c r="UMQ348" s="24"/>
      <c r="UMR348" s="25"/>
      <c r="UMS348" s="24"/>
      <c r="UMT348" s="25"/>
      <c r="UMU348" s="24"/>
      <c r="UMV348" s="25"/>
      <c r="UMW348" s="24"/>
      <c r="UMX348" s="25"/>
      <c r="UMY348" s="24"/>
      <c r="UMZ348" s="25"/>
      <c r="UNA348" s="24"/>
      <c r="UNB348" s="25"/>
      <c r="UNC348" s="24"/>
      <c r="UND348" s="25"/>
      <c r="UNE348" s="24"/>
      <c r="UNF348" s="25"/>
      <c r="UNG348" s="24"/>
      <c r="UNH348" s="25"/>
      <c r="UNI348" s="24"/>
      <c r="UNJ348" s="25"/>
      <c r="UNK348" s="24"/>
      <c r="UNL348" s="25"/>
      <c r="UNM348" s="24"/>
      <c r="UNN348" s="25"/>
      <c r="UNO348" s="24"/>
      <c r="UNP348" s="25"/>
      <c r="UNQ348" s="24"/>
      <c r="UNR348" s="25"/>
      <c r="UNS348" s="24"/>
      <c r="UNT348" s="25"/>
      <c r="UNU348" s="24"/>
      <c r="UNV348" s="25"/>
      <c r="UNW348" s="24"/>
      <c r="UNX348" s="25"/>
      <c r="UNY348" s="24"/>
      <c r="UNZ348" s="25"/>
      <c r="UOA348" s="24"/>
      <c r="UOB348" s="25"/>
      <c r="UOC348" s="24"/>
      <c r="UOD348" s="25"/>
      <c r="UOE348" s="24"/>
      <c r="UOF348" s="25"/>
      <c r="UOG348" s="24"/>
      <c r="UOH348" s="25"/>
      <c r="UOI348" s="24"/>
      <c r="UOJ348" s="25"/>
      <c r="UOK348" s="24"/>
      <c r="UOL348" s="25"/>
      <c r="UOM348" s="24"/>
      <c r="UON348" s="25"/>
      <c r="UOO348" s="24"/>
      <c r="UOP348" s="25"/>
      <c r="UOQ348" s="24"/>
      <c r="UOR348" s="25"/>
      <c r="UOS348" s="24"/>
      <c r="UOT348" s="25"/>
      <c r="UOU348" s="24"/>
      <c r="UOV348" s="25"/>
      <c r="UOW348" s="24"/>
      <c r="UOX348" s="25"/>
      <c r="UOY348" s="24"/>
      <c r="UOZ348" s="25"/>
      <c r="UPA348" s="24"/>
      <c r="UPB348" s="25"/>
      <c r="UPC348" s="24"/>
      <c r="UPD348" s="25"/>
      <c r="UPE348" s="24"/>
      <c r="UPF348" s="25"/>
      <c r="UPG348" s="24"/>
      <c r="UPH348" s="25"/>
      <c r="UPI348" s="24"/>
      <c r="UPJ348" s="25"/>
      <c r="UPK348" s="24"/>
      <c r="UPL348" s="25"/>
      <c r="UPM348" s="24"/>
      <c r="UPN348" s="25"/>
      <c r="UPO348" s="24"/>
      <c r="UPP348" s="25"/>
      <c r="UPQ348" s="24"/>
      <c r="UPR348" s="25"/>
      <c r="UPS348" s="24"/>
      <c r="UPT348" s="25"/>
      <c r="UPU348" s="24"/>
      <c r="UPV348" s="25"/>
      <c r="UPW348" s="24"/>
      <c r="UPX348" s="25"/>
      <c r="UPY348" s="24"/>
      <c r="UPZ348" s="25"/>
      <c r="UQA348" s="24"/>
      <c r="UQB348" s="25"/>
      <c r="UQC348" s="24"/>
      <c r="UQD348" s="25"/>
      <c r="UQE348" s="24"/>
      <c r="UQF348" s="25"/>
      <c r="UQG348" s="24"/>
      <c r="UQH348" s="25"/>
      <c r="UQI348" s="24"/>
      <c r="UQJ348" s="25"/>
      <c r="UQK348" s="24"/>
      <c r="UQL348" s="25"/>
      <c r="UQM348" s="24"/>
      <c r="UQN348" s="25"/>
      <c r="UQO348" s="24"/>
      <c r="UQP348" s="25"/>
      <c r="UQQ348" s="24"/>
      <c r="UQR348" s="25"/>
      <c r="UQS348" s="24"/>
      <c r="UQT348" s="25"/>
      <c r="UQU348" s="24"/>
      <c r="UQV348" s="25"/>
      <c r="UQW348" s="24"/>
      <c r="UQX348" s="25"/>
      <c r="UQY348" s="24"/>
      <c r="UQZ348" s="25"/>
      <c r="URA348" s="24"/>
      <c r="URB348" s="25"/>
      <c r="URC348" s="24"/>
      <c r="URD348" s="25"/>
      <c r="URE348" s="24"/>
      <c r="URF348" s="25"/>
      <c r="URG348" s="24"/>
      <c r="URH348" s="25"/>
      <c r="URI348" s="24"/>
      <c r="URJ348" s="25"/>
      <c r="URK348" s="24"/>
      <c r="URL348" s="25"/>
      <c r="URM348" s="24"/>
      <c r="URN348" s="25"/>
      <c r="URO348" s="24"/>
      <c r="URP348" s="25"/>
      <c r="URQ348" s="24"/>
      <c r="URR348" s="25"/>
      <c r="URS348" s="24"/>
      <c r="URT348" s="25"/>
      <c r="URU348" s="24"/>
      <c r="URV348" s="25"/>
      <c r="URW348" s="24"/>
      <c r="URX348" s="25"/>
      <c r="URY348" s="24"/>
      <c r="URZ348" s="25"/>
      <c r="USA348" s="24"/>
      <c r="USB348" s="25"/>
      <c r="USC348" s="24"/>
      <c r="USD348" s="25"/>
      <c r="USE348" s="24"/>
      <c r="USF348" s="25"/>
      <c r="USG348" s="24"/>
      <c r="USH348" s="25"/>
      <c r="USI348" s="24"/>
      <c r="USJ348" s="25"/>
      <c r="USK348" s="24"/>
      <c r="USL348" s="25"/>
      <c r="USM348" s="24"/>
      <c r="USN348" s="25"/>
      <c r="USO348" s="24"/>
      <c r="USP348" s="25"/>
      <c r="USQ348" s="24"/>
      <c r="USR348" s="25"/>
      <c r="USS348" s="24"/>
      <c r="UST348" s="25"/>
      <c r="USU348" s="24"/>
      <c r="USV348" s="25"/>
      <c r="USW348" s="24"/>
      <c r="USX348" s="25"/>
      <c r="USY348" s="24"/>
      <c r="USZ348" s="25"/>
      <c r="UTA348" s="24"/>
      <c r="UTB348" s="25"/>
      <c r="UTC348" s="24"/>
      <c r="UTD348" s="25"/>
      <c r="UTE348" s="24"/>
      <c r="UTF348" s="25"/>
      <c r="UTG348" s="24"/>
      <c r="UTH348" s="25"/>
      <c r="UTI348" s="24"/>
      <c r="UTJ348" s="25"/>
      <c r="UTK348" s="24"/>
      <c r="UTL348" s="25"/>
      <c r="UTM348" s="24"/>
      <c r="UTN348" s="25"/>
      <c r="UTO348" s="24"/>
      <c r="UTP348" s="25"/>
      <c r="UTQ348" s="24"/>
      <c r="UTR348" s="25"/>
      <c r="UTS348" s="24"/>
      <c r="UTT348" s="25"/>
      <c r="UTU348" s="24"/>
      <c r="UTV348" s="25"/>
      <c r="UTW348" s="24"/>
      <c r="UTX348" s="25"/>
      <c r="UTY348" s="24"/>
      <c r="UTZ348" s="25"/>
      <c r="UUA348" s="24"/>
      <c r="UUB348" s="25"/>
      <c r="UUC348" s="24"/>
      <c r="UUD348" s="25"/>
      <c r="UUE348" s="24"/>
      <c r="UUF348" s="25"/>
      <c r="UUG348" s="24"/>
      <c r="UUH348" s="25"/>
      <c r="UUI348" s="24"/>
      <c r="UUJ348" s="25"/>
      <c r="UUK348" s="24"/>
      <c r="UUL348" s="25"/>
      <c r="UUM348" s="24"/>
      <c r="UUN348" s="25"/>
      <c r="UUO348" s="24"/>
      <c r="UUP348" s="25"/>
      <c r="UUQ348" s="24"/>
      <c r="UUR348" s="25"/>
      <c r="UUS348" s="24"/>
      <c r="UUT348" s="25"/>
      <c r="UUU348" s="24"/>
      <c r="UUV348" s="25"/>
      <c r="UUW348" s="24"/>
      <c r="UUX348" s="25"/>
      <c r="UUY348" s="24"/>
      <c r="UUZ348" s="25"/>
      <c r="UVA348" s="24"/>
      <c r="UVB348" s="25"/>
      <c r="UVC348" s="24"/>
      <c r="UVD348" s="25"/>
      <c r="UVE348" s="24"/>
      <c r="UVF348" s="25"/>
      <c r="UVG348" s="24"/>
      <c r="UVH348" s="25"/>
      <c r="UVI348" s="24"/>
      <c r="UVJ348" s="25"/>
      <c r="UVK348" s="24"/>
      <c r="UVL348" s="25"/>
      <c r="UVM348" s="24"/>
      <c r="UVN348" s="25"/>
      <c r="UVO348" s="24"/>
      <c r="UVP348" s="25"/>
      <c r="UVQ348" s="24"/>
      <c r="UVR348" s="25"/>
      <c r="UVS348" s="24"/>
      <c r="UVT348" s="25"/>
      <c r="UVU348" s="24"/>
      <c r="UVV348" s="25"/>
      <c r="UVW348" s="24"/>
      <c r="UVX348" s="25"/>
      <c r="UVY348" s="24"/>
      <c r="UVZ348" s="25"/>
      <c r="UWA348" s="24"/>
      <c r="UWB348" s="25"/>
      <c r="UWC348" s="24"/>
      <c r="UWD348" s="25"/>
      <c r="UWE348" s="24"/>
      <c r="UWF348" s="25"/>
      <c r="UWG348" s="24"/>
      <c r="UWH348" s="25"/>
      <c r="UWI348" s="24"/>
      <c r="UWJ348" s="25"/>
      <c r="UWK348" s="24"/>
      <c r="UWL348" s="25"/>
      <c r="UWM348" s="24"/>
      <c r="UWN348" s="25"/>
      <c r="UWO348" s="24"/>
      <c r="UWP348" s="25"/>
      <c r="UWQ348" s="24"/>
      <c r="UWR348" s="25"/>
      <c r="UWS348" s="24"/>
      <c r="UWT348" s="25"/>
      <c r="UWU348" s="24"/>
      <c r="UWV348" s="25"/>
      <c r="UWW348" s="24"/>
      <c r="UWX348" s="25"/>
      <c r="UWY348" s="24"/>
      <c r="UWZ348" s="25"/>
      <c r="UXA348" s="24"/>
      <c r="UXB348" s="25"/>
      <c r="UXC348" s="24"/>
      <c r="UXD348" s="25"/>
      <c r="UXE348" s="24"/>
      <c r="UXF348" s="25"/>
      <c r="UXG348" s="24"/>
      <c r="UXH348" s="25"/>
      <c r="UXI348" s="24"/>
      <c r="UXJ348" s="25"/>
      <c r="UXK348" s="24"/>
      <c r="UXL348" s="25"/>
      <c r="UXM348" s="24"/>
      <c r="UXN348" s="25"/>
      <c r="UXO348" s="24"/>
      <c r="UXP348" s="25"/>
      <c r="UXQ348" s="24"/>
      <c r="UXR348" s="25"/>
      <c r="UXS348" s="24"/>
      <c r="UXT348" s="25"/>
      <c r="UXU348" s="24"/>
      <c r="UXV348" s="25"/>
      <c r="UXW348" s="24"/>
      <c r="UXX348" s="25"/>
      <c r="UXY348" s="24"/>
      <c r="UXZ348" s="25"/>
      <c r="UYA348" s="24"/>
      <c r="UYB348" s="25"/>
      <c r="UYC348" s="24"/>
      <c r="UYD348" s="25"/>
      <c r="UYE348" s="24"/>
      <c r="UYF348" s="25"/>
      <c r="UYG348" s="24"/>
      <c r="UYH348" s="25"/>
      <c r="UYI348" s="24"/>
      <c r="UYJ348" s="25"/>
      <c r="UYK348" s="24"/>
      <c r="UYL348" s="25"/>
      <c r="UYM348" s="24"/>
      <c r="UYN348" s="25"/>
      <c r="UYO348" s="24"/>
      <c r="UYP348" s="25"/>
      <c r="UYQ348" s="24"/>
      <c r="UYR348" s="25"/>
      <c r="UYS348" s="24"/>
      <c r="UYT348" s="25"/>
      <c r="UYU348" s="24"/>
      <c r="UYV348" s="25"/>
      <c r="UYW348" s="24"/>
      <c r="UYX348" s="25"/>
      <c r="UYY348" s="24"/>
      <c r="UYZ348" s="25"/>
      <c r="UZA348" s="24"/>
      <c r="UZB348" s="25"/>
      <c r="UZC348" s="24"/>
      <c r="UZD348" s="25"/>
      <c r="UZE348" s="24"/>
      <c r="UZF348" s="25"/>
      <c r="UZG348" s="24"/>
      <c r="UZH348" s="25"/>
      <c r="UZI348" s="24"/>
      <c r="UZJ348" s="25"/>
      <c r="UZK348" s="24"/>
      <c r="UZL348" s="25"/>
      <c r="UZM348" s="24"/>
      <c r="UZN348" s="25"/>
      <c r="UZO348" s="24"/>
      <c r="UZP348" s="25"/>
      <c r="UZQ348" s="24"/>
      <c r="UZR348" s="25"/>
      <c r="UZS348" s="24"/>
      <c r="UZT348" s="25"/>
      <c r="UZU348" s="24"/>
      <c r="UZV348" s="25"/>
      <c r="UZW348" s="24"/>
      <c r="UZX348" s="25"/>
      <c r="UZY348" s="24"/>
      <c r="UZZ348" s="25"/>
      <c r="VAA348" s="24"/>
      <c r="VAB348" s="25"/>
      <c r="VAC348" s="24"/>
      <c r="VAD348" s="25"/>
      <c r="VAE348" s="24"/>
      <c r="VAF348" s="25"/>
      <c r="VAG348" s="24"/>
      <c r="VAH348" s="25"/>
      <c r="VAI348" s="24"/>
      <c r="VAJ348" s="25"/>
      <c r="VAK348" s="24"/>
      <c r="VAL348" s="25"/>
      <c r="VAM348" s="24"/>
      <c r="VAN348" s="25"/>
      <c r="VAO348" s="24"/>
      <c r="VAP348" s="25"/>
      <c r="VAQ348" s="24"/>
      <c r="VAR348" s="25"/>
      <c r="VAS348" s="24"/>
      <c r="VAT348" s="25"/>
      <c r="VAU348" s="24"/>
      <c r="VAV348" s="25"/>
      <c r="VAW348" s="24"/>
      <c r="VAX348" s="25"/>
      <c r="VAY348" s="24"/>
      <c r="VAZ348" s="25"/>
      <c r="VBA348" s="24"/>
      <c r="VBB348" s="25"/>
      <c r="VBC348" s="24"/>
      <c r="VBD348" s="25"/>
      <c r="VBE348" s="24"/>
      <c r="VBF348" s="25"/>
      <c r="VBG348" s="24"/>
      <c r="VBH348" s="25"/>
      <c r="VBI348" s="24"/>
      <c r="VBJ348" s="25"/>
      <c r="VBK348" s="24"/>
      <c r="VBL348" s="25"/>
      <c r="VBM348" s="24"/>
      <c r="VBN348" s="25"/>
      <c r="VBO348" s="24"/>
      <c r="VBP348" s="25"/>
      <c r="VBQ348" s="24"/>
      <c r="VBR348" s="25"/>
      <c r="VBS348" s="24"/>
      <c r="VBT348" s="25"/>
      <c r="VBU348" s="24"/>
      <c r="VBV348" s="25"/>
      <c r="VBW348" s="24"/>
      <c r="VBX348" s="25"/>
      <c r="VBY348" s="24"/>
      <c r="VBZ348" s="25"/>
      <c r="VCA348" s="24"/>
      <c r="VCB348" s="25"/>
      <c r="VCC348" s="24"/>
      <c r="VCD348" s="25"/>
      <c r="VCE348" s="24"/>
      <c r="VCF348" s="25"/>
      <c r="VCG348" s="24"/>
      <c r="VCH348" s="25"/>
      <c r="VCI348" s="24"/>
      <c r="VCJ348" s="25"/>
      <c r="VCK348" s="24"/>
      <c r="VCL348" s="25"/>
      <c r="VCM348" s="24"/>
      <c r="VCN348" s="25"/>
      <c r="VCO348" s="24"/>
      <c r="VCP348" s="25"/>
      <c r="VCQ348" s="24"/>
      <c r="VCR348" s="25"/>
      <c r="VCS348" s="24"/>
      <c r="VCT348" s="25"/>
      <c r="VCU348" s="24"/>
      <c r="VCV348" s="25"/>
      <c r="VCW348" s="24"/>
      <c r="VCX348" s="25"/>
      <c r="VCY348" s="24"/>
      <c r="VCZ348" s="25"/>
      <c r="VDA348" s="24"/>
      <c r="VDB348" s="25"/>
      <c r="VDC348" s="24"/>
      <c r="VDD348" s="25"/>
      <c r="VDE348" s="24"/>
      <c r="VDF348" s="25"/>
      <c r="VDG348" s="24"/>
      <c r="VDH348" s="25"/>
      <c r="VDI348" s="24"/>
      <c r="VDJ348" s="25"/>
      <c r="VDK348" s="24"/>
      <c r="VDL348" s="25"/>
      <c r="VDM348" s="24"/>
      <c r="VDN348" s="25"/>
      <c r="VDO348" s="24"/>
      <c r="VDP348" s="25"/>
      <c r="VDQ348" s="24"/>
      <c r="VDR348" s="25"/>
      <c r="VDS348" s="24"/>
      <c r="VDT348" s="25"/>
      <c r="VDU348" s="24"/>
      <c r="VDV348" s="25"/>
      <c r="VDW348" s="24"/>
      <c r="VDX348" s="25"/>
      <c r="VDY348" s="24"/>
      <c r="VDZ348" s="25"/>
      <c r="VEA348" s="24"/>
      <c r="VEB348" s="25"/>
      <c r="VEC348" s="24"/>
      <c r="VED348" s="25"/>
      <c r="VEE348" s="24"/>
      <c r="VEF348" s="25"/>
      <c r="VEG348" s="24"/>
      <c r="VEH348" s="25"/>
      <c r="VEI348" s="24"/>
      <c r="VEJ348" s="25"/>
      <c r="VEK348" s="24"/>
      <c r="VEL348" s="25"/>
      <c r="VEM348" s="24"/>
      <c r="VEN348" s="25"/>
      <c r="VEO348" s="24"/>
      <c r="VEP348" s="25"/>
      <c r="VEQ348" s="24"/>
      <c r="VER348" s="25"/>
      <c r="VES348" s="24"/>
      <c r="VET348" s="25"/>
      <c r="VEU348" s="24"/>
      <c r="VEV348" s="25"/>
      <c r="VEW348" s="24"/>
      <c r="VEX348" s="25"/>
      <c r="VEY348" s="24"/>
      <c r="VEZ348" s="25"/>
      <c r="VFA348" s="24"/>
      <c r="VFB348" s="25"/>
      <c r="VFC348" s="24"/>
      <c r="VFD348" s="25"/>
      <c r="VFE348" s="24"/>
      <c r="VFF348" s="25"/>
      <c r="VFG348" s="24"/>
      <c r="VFH348" s="25"/>
      <c r="VFI348" s="24"/>
      <c r="VFJ348" s="25"/>
      <c r="VFK348" s="24"/>
      <c r="VFL348" s="25"/>
      <c r="VFM348" s="24"/>
      <c r="VFN348" s="25"/>
      <c r="VFO348" s="24"/>
      <c r="VFP348" s="25"/>
      <c r="VFQ348" s="24"/>
      <c r="VFR348" s="25"/>
      <c r="VFS348" s="24"/>
      <c r="VFT348" s="25"/>
      <c r="VFU348" s="24"/>
      <c r="VFV348" s="25"/>
      <c r="VFW348" s="24"/>
      <c r="VFX348" s="25"/>
      <c r="VFY348" s="24"/>
      <c r="VFZ348" s="25"/>
      <c r="VGA348" s="24"/>
      <c r="VGB348" s="25"/>
      <c r="VGC348" s="24"/>
      <c r="VGD348" s="25"/>
      <c r="VGE348" s="24"/>
      <c r="VGF348" s="25"/>
      <c r="VGG348" s="24"/>
      <c r="VGH348" s="25"/>
      <c r="VGI348" s="24"/>
      <c r="VGJ348" s="25"/>
      <c r="VGK348" s="24"/>
      <c r="VGL348" s="25"/>
      <c r="VGM348" s="24"/>
      <c r="VGN348" s="25"/>
      <c r="VGO348" s="24"/>
      <c r="VGP348" s="25"/>
      <c r="VGQ348" s="24"/>
      <c r="VGR348" s="25"/>
      <c r="VGS348" s="24"/>
      <c r="VGT348" s="25"/>
      <c r="VGU348" s="24"/>
      <c r="VGV348" s="25"/>
      <c r="VGW348" s="24"/>
      <c r="VGX348" s="25"/>
      <c r="VGY348" s="24"/>
      <c r="VGZ348" s="25"/>
      <c r="VHA348" s="24"/>
      <c r="VHB348" s="25"/>
      <c r="VHC348" s="24"/>
      <c r="VHD348" s="25"/>
      <c r="VHE348" s="24"/>
      <c r="VHF348" s="25"/>
      <c r="VHG348" s="24"/>
      <c r="VHH348" s="25"/>
      <c r="VHI348" s="24"/>
      <c r="VHJ348" s="25"/>
      <c r="VHK348" s="24"/>
      <c r="VHL348" s="25"/>
      <c r="VHM348" s="24"/>
      <c r="VHN348" s="25"/>
      <c r="VHO348" s="24"/>
      <c r="VHP348" s="25"/>
      <c r="VHQ348" s="24"/>
      <c r="VHR348" s="25"/>
      <c r="VHS348" s="24"/>
      <c r="VHT348" s="25"/>
      <c r="VHU348" s="24"/>
      <c r="VHV348" s="25"/>
      <c r="VHW348" s="24"/>
      <c r="VHX348" s="25"/>
      <c r="VHY348" s="24"/>
      <c r="VHZ348" s="25"/>
      <c r="VIA348" s="24"/>
      <c r="VIB348" s="25"/>
      <c r="VIC348" s="24"/>
      <c r="VID348" s="25"/>
      <c r="VIE348" s="24"/>
      <c r="VIF348" s="25"/>
      <c r="VIG348" s="24"/>
      <c r="VIH348" s="25"/>
      <c r="VII348" s="24"/>
      <c r="VIJ348" s="25"/>
      <c r="VIK348" s="24"/>
      <c r="VIL348" s="25"/>
      <c r="VIM348" s="24"/>
      <c r="VIN348" s="25"/>
      <c r="VIO348" s="24"/>
      <c r="VIP348" s="25"/>
      <c r="VIQ348" s="24"/>
      <c r="VIR348" s="25"/>
      <c r="VIS348" s="24"/>
      <c r="VIT348" s="25"/>
      <c r="VIU348" s="24"/>
      <c r="VIV348" s="25"/>
      <c r="VIW348" s="24"/>
      <c r="VIX348" s="25"/>
      <c r="VIY348" s="24"/>
      <c r="VIZ348" s="25"/>
      <c r="VJA348" s="24"/>
      <c r="VJB348" s="25"/>
      <c r="VJC348" s="24"/>
      <c r="VJD348" s="25"/>
      <c r="VJE348" s="24"/>
      <c r="VJF348" s="25"/>
      <c r="VJG348" s="24"/>
      <c r="VJH348" s="25"/>
      <c r="VJI348" s="24"/>
      <c r="VJJ348" s="25"/>
      <c r="VJK348" s="24"/>
      <c r="VJL348" s="25"/>
      <c r="VJM348" s="24"/>
      <c r="VJN348" s="25"/>
      <c r="VJO348" s="24"/>
      <c r="VJP348" s="25"/>
      <c r="VJQ348" s="24"/>
      <c r="VJR348" s="25"/>
      <c r="VJS348" s="24"/>
      <c r="VJT348" s="25"/>
      <c r="VJU348" s="24"/>
      <c r="VJV348" s="25"/>
      <c r="VJW348" s="24"/>
      <c r="VJX348" s="25"/>
      <c r="VJY348" s="24"/>
      <c r="VJZ348" s="25"/>
      <c r="VKA348" s="24"/>
      <c r="VKB348" s="25"/>
      <c r="VKC348" s="24"/>
      <c r="VKD348" s="25"/>
      <c r="VKE348" s="24"/>
      <c r="VKF348" s="25"/>
      <c r="VKG348" s="24"/>
      <c r="VKH348" s="25"/>
      <c r="VKI348" s="24"/>
      <c r="VKJ348" s="25"/>
      <c r="VKK348" s="24"/>
      <c r="VKL348" s="25"/>
      <c r="VKM348" s="24"/>
      <c r="VKN348" s="25"/>
      <c r="VKO348" s="24"/>
      <c r="VKP348" s="25"/>
      <c r="VKQ348" s="24"/>
      <c r="VKR348" s="25"/>
      <c r="VKS348" s="24"/>
      <c r="VKT348" s="25"/>
      <c r="VKU348" s="24"/>
      <c r="VKV348" s="25"/>
      <c r="VKW348" s="24"/>
      <c r="VKX348" s="25"/>
      <c r="VKY348" s="24"/>
      <c r="VKZ348" s="25"/>
      <c r="VLA348" s="24"/>
      <c r="VLB348" s="25"/>
      <c r="VLC348" s="24"/>
      <c r="VLD348" s="25"/>
      <c r="VLE348" s="24"/>
      <c r="VLF348" s="25"/>
      <c r="VLG348" s="24"/>
      <c r="VLH348" s="25"/>
      <c r="VLI348" s="24"/>
      <c r="VLJ348" s="25"/>
      <c r="VLK348" s="24"/>
      <c r="VLL348" s="25"/>
      <c r="VLM348" s="24"/>
      <c r="VLN348" s="25"/>
      <c r="VLO348" s="24"/>
      <c r="VLP348" s="25"/>
      <c r="VLQ348" s="24"/>
      <c r="VLR348" s="25"/>
      <c r="VLS348" s="24"/>
      <c r="VLT348" s="25"/>
      <c r="VLU348" s="24"/>
      <c r="VLV348" s="25"/>
      <c r="VLW348" s="24"/>
      <c r="VLX348" s="25"/>
      <c r="VLY348" s="24"/>
      <c r="VLZ348" s="25"/>
      <c r="VMA348" s="24"/>
      <c r="VMB348" s="25"/>
      <c r="VMC348" s="24"/>
      <c r="VMD348" s="25"/>
      <c r="VME348" s="24"/>
      <c r="VMF348" s="25"/>
      <c r="VMG348" s="24"/>
      <c r="VMH348" s="25"/>
      <c r="VMI348" s="24"/>
      <c r="VMJ348" s="25"/>
      <c r="VMK348" s="24"/>
      <c r="VML348" s="25"/>
      <c r="VMM348" s="24"/>
      <c r="VMN348" s="25"/>
      <c r="VMO348" s="24"/>
      <c r="VMP348" s="25"/>
      <c r="VMQ348" s="24"/>
      <c r="VMR348" s="25"/>
      <c r="VMS348" s="24"/>
      <c r="VMT348" s="25"/>
      <c r="VMU348" s="24"/>
      <c r="VMV348" s="25"/>
      <c r="VMW348" s="24"/>
      <c r="VMX348" s="25"/>
      <c r="VMY348" s="24"/>
      <c r="VMZ348" s="25"/>
      <c r="VNA348" s="24"/>
      <c r="VNB348" s="25"/>
      <c r="VNC348" s="24"/>
      <c r="VND348" s="25"/>
      <c r="VNE348" s="24"/>
      <c r="VNF348" s="25"/>
      <c r="VNG348" s="24"/>
      <c r="VNH348" s="25"/>
      <c r="VNI348" s="24"/>
      <c r="VNJ348" s="25"/>
      <c r="VNK348" s="24"/>
      <c r="VNL348" s="25"/>
      <c r="VNM348" s="24"/>
      <c r="VNN348" s="25"/>
      <c r="VNO348" s="24"/>
      <c r="VNP348" s="25"/>
      <c r="VNQ348" s="24"/>
      <c r="VNR348" s="25"/>
      <c r="VNS348" s="24"/>
      <c r="VNT348" s="25"/>
      <c r="VNU348" s="24"/>
      <c r="VNV348" s="25"/>
      <c r="VNW348" s="24"/>
      <c r="VNX348" s="25"/>
      <c r="VNY348" s="24"/>
      <c r="VNZ348" s="25"/>
      <c r="VOA348" s="24"/>
      <c r="VOB348" s="25"/>
      <c r="VOC348" s="24"/>
      <c r="VOD348" s="25"/>
      <c r="VOE348" s="24"/>
      <c r="VOF348" s="25"/>
      <c r="VOG348" s="24"/>
      <c r="VOH348" s="25"/>
      <c r="VOI348" s="24"/>
      <c r="VOJ348" s="25"/>
      <c r="VOK348" s="24"/>
      <c r="VOL348" s="25"/>
      <c r="VOM348" s="24"/>
      <c r="VON348" s="25"/>
      <c r="VOO348" s="24"/>
      <c r="VOP348" s="25"/>
      <c r="VOQ348" s="24"/>
      <c r="VOR348" s="25"/>
      <c r="VOS348" s="24"/>
      <c r="VOT348" s="25"/>
      <c r="VOU348" s="24"/>
      <c r="VOV348" s="25"/>
      <c r="VOW348" s="24"/>
      <c r="VOX348" s="25"/>
      <c r="VOY348" s="24"/>
      <c r="VOZ348" s="25"/>
      <c r="VPA348" s="24"/>
      <c r="VPB348" s="25"/>
      <c r="VPC348" s="24"/>
      <c r="VPD348" s="25"/>
      <c r="VPE348" s="24"/>
      <c r="VPF348" s="25"/>
      <c r="VPG348" s="24"/>
      <c r="VPH348" s="25"/>
      <c r="VPI348" s="24"/>
      <c r="VPJ348" s="25"/>
      <c r="VPK348" s="24"/>
      <c r="VPL348" s="25"/>
      <c r="VPM348" s="24"/>
      <c r="VPN348" s="25"/>
      <c r="VPO348" s="24"/>
      <c r="VPP348" s="25"/>
      <c r="VPQ348" s="24"/>
      <c r="VPR348" s="25"/>
      <c r="VPS348" s="24"/>
      <c r="VPT348" s="25"/>
      <c r="VPU348" s="24"/>
      <c r="VPV348" s="25"/>
      <c r="VPW348" s="24"/>
      <c r="VPX348" s="25"/>
      <c r="VPY348" s="24"/>
      <c r="VPZ348" s="25"/>
      <c r="VQA348" s="24"/>
      <c r="VQB348" s="25"/>
      <c r="VQC348" s="24"/>
      <c r="VQD348" s="25"/>
      <c r="VQE348" s="24"/>
      <c r="VQF348" s="25"/>
      <c r="VQG348" s="24"/>
      <c r="VQH348" s="25"/>
      <c r="VQI348" s="24"/>
      <c r="VQJ348" s="25"/>
      <c r="VQK348" s="24"/>
      <c r="VQL348" s="25"/>
      <c r="VQM348" s="24"/>
      <c r="VQN348" s="25"/>
      <c r="VQO348" s="24"/>
      <c r="VQP348" s="25"/>
      <c r="VQQ348" s="24"/>
      <c r="VQR348" s="25"/>
      <c r="VQS348" s="24"/>
      <c r="VQT348" s="25"/>
      <c r="VQU348" s="24"/>
      <c r="VQV348" s="25"/>
      <c r="VQW348" s="24"/>
      <c r="VQX348" s="25"/>
      <c r="VQY348" s="24"/>
      <c r="VQZ348" s="25"/>
      <c r="VRA348" s="24"/>
      <c r="VRB348" s="25"/>
      <c r="VRC348" s="24"/>
      <c r="VRD348" s="25"/>
      <c r="VRE348" s="24"/>
      <c r="VRF348" s="25"/>
      <c r="VRG348" s="24"/>
      <c r="VRH348" s="25"/>
      <c r="VRI348" s="24"/>
      <c r="VRJ348" s="25"/>
      <c r="VRK348" s="24"/>
      <c r="VRL348" s="25"/>
      <c r="VRM348" s="24"/>
      <c r="VRN348" s="25"/>
      <c r="VRO348" s="24"/>
      <c r="VRP348" s="25"/>
      <c r="VRQ348" s="24"/>
      <c r="VRR348" s="25"/>
      <c r="VRS348" s="24"/>
      <c r="VRT348" s="25"/>
      <c r="VRU348" s="24"/>
      <c r="VRV348" s="25"/>
      <c r="VRW348" s="24"/>
      <c r="VRX348" s="25"/>
      <c r="VRY348" s="24"/>
      <c r="VRZ348" s="25"/>
      <c r="VSA348" s="24"/>
      <c r="VSB348" s="25"/>
      <c r="VSC348" s="24"/>
      <c r="VSD348" s="25"/>
      <c r="VSE348" s="24"/>
      <c r="VSF348" s="25"/>
      <c r="VSG348" s="24"/>
      <c r="VSH348" s="25"/>
      <c r="VSI348" s="24"/>
      <c r="VSJ348" s="25"/>
      <c r="VSK348" s="24"/>
      <c r="VSL348" s="25"/>
      <c r="VSM348" s="24"/>
      <c r="VSN348" s="25"/>
      <c r="VSO348" s="24"/>
      <c r="VSP348" s="25"/>
      <c r="VSQ348" s="24"/>
      <c r="VSR348" s="25"/>
      <c r="VSS348" s="24"/>
      <c r="VST348" s="25"/>
      <c r="VSU348" s="24"/>
      <c r="VSV348" s="25"/>
      <c r="VSW348" s="24"/>
      <c r="VSX348" s="25"/>
      <c r="VSY348" s="24"/>
      <c r="VSZ348" s="25"/>
      <c r="VTA348" s="24"/>
      <c r="VTB348" s="25"/>
      <c r="VTC348" s="24"/>
      <c r="VTD348" s="25"/>
      <c r="VTE348" s="24"/>
      <c r="VTF348" s="25"/>
      <c r="VTG348" s="24"/>
      <c r="VTH348" s="25"/>
      <c r="VTI348" s="24"/>
      <c r="VTJ348" s="25"/>
      <c r="VTK348" s="24"/>
      <c r="VTL348" s="25"/>
      <c r="VTM348" s="24"/>
      <c r="VTN348" s="25"/>
      <c r="VTO348" s="24"/>
      <c r="VTP348" s="25"/>
      <c r="VTQ348" s="24"/>
      <c r="VTR348" s="25"/>
      <c r="VTS348" s="24"/>
      <c r="VTT348" s="25"/>
      <c r="VTU348" s="24"/>
      <c r="VTV348" s="25"/>
      <c r="VTW348" s="24"/>
      <c r="VTX348" s="25"/>
      <c r="VTY348" s="24"/>
      <c r="VTZ348" s="25"/>
      <c r="VUA348" s="24"/>
      <c r="VUB348" s="25"/>
      <c r="VUC348" s="24"/>
      <c r="VUD348" s="25"/>
      <c r="VUE348" s="24"/>
      <c r="VUF348" s="25"/>
      <c r="VUG348" s="24"/>
      <c r="VUH348" s="25"/>
      <c r="VUI348" s="24"/>
      <c r="VUJ348" s="25"/>
      <c r="VUK348" s="24"/>
      <c r="VUL348" s="25"/>
      <c r="VUM348" s="24"/>
      <c r="VUN348" s="25"/>
      <c r="VUO348" s="24"/>
      <c r="VUP348" s="25"/>
      <c r="VUQ348" s="24"/>
      <c r="VUR348" s="25"/>
      <c r="VUS348" s="24"/>
      <c r="VUT348" s="25"/>
      <c r="VUU348" s="24"/>
      <c r="VUV348" s="25"/>
      <c r="VUW348" s="24"/>
      <c r="VUX348" s="25"/>
      <c r="VUY348" s="24"/>
      <c r="VUZ348" s="25"/>
      <c r="VVA348" s="24"/>
      <c r="VVB348" s="25"/>
      <c r="VVC348" s="24"/>
      <c r="VVD348" s="25"/>
      <c r="VVE348" s="24"/>
      <c r="VVF348" s="25"/>
      <c r="VVG348" s="24"/>
      <c r="VVH348" s="25"/>
      <c r="VVI348" s="24"/>
      <c r="VVJ348" s="25"/>
      <c r="VVK348" s="24"/>
      <c r="VVL348" s="25"/>
      <c r="VVM348" s="24"/>
      <c r="VVN348" s="25"/>
      <c r="VVO348" s="24"/>
      <c r="VVP348" s="25"/>
      <c r="VVQ348" s="24"/>
      <c r="VVR348" s="25"/>
      <c r="VVS348" s="24"/>
      <c r="VVT348" s="25"/>
      <c r="VVU348" s="24"/>
      <c r="VVV348" s="25"/>
      <c r="VVW348" s="24"/>
      <c r="VVX348" s="25"/>
      <c r="VVY348" s="24"/>
      <c r="VVZ348" s="25"/>
      <c r="VWA348" s="24"/>
      <c r="VWB348" s="25"/>
      <c r="VWC348" s="24"/>
      <c r="VWD348" s="25"/>
      <c r="VWE348" s="24"/>
      <c r="VWF348" s="25"/>
      <c r="VWG348" s="24"/>
      <c r="VWH348" s="25"/>
      <c r="VWI348" s="24"/>
      <c r="VWJ348" s="25"/>
      <c r="VWK348" s="24"/>
      <c r="VWL348" s="25"/>
      <c r="VWM348" s="24"/>
      <c r="VWN348" s="25"/>
      <c r="VWO348" s="24"/>
      <c r="VWP348" s="25"/>
      <c r="VWQ348" s="24"/>
      <c r="VWR348" s="25"/>
      <c r="VWS348" s="24"/>
      <c r="VWT348" s="25"/>
      <c r="VWU348" s="24"/>
      <c r="VWV348" s="25"/>
      <c r="VWW348" s="24"/>
      <c r="VWX348" s="25"/>
      <c r="VWY348" s="24"/>
      <c r="VWZ348" s="25"/>
      <c r="VXA348" s="24"/>
      <c r="VXB348" s="25"/>
      <c r="VXC348" s="24"/>
      <c r="VXD348" s="25"/>
      <c r="VXE348" s="24"/>
      <c r="VXF348" s="25"/>
      <c r="VXG348" s="24"/>
      <c r="VXH348" s="25"/>
      <c r="VXI348" s="24"/>
      <c r="VXJ348" s="25"/>
      <c r="VXK348" s="24"/>
      <c r="VXL348" s="25"/>
      <c r="VXM348" s="24"/>
      <c r="VXN348" s="25"/>
      <c r="VXO348" s="24"/>
      <c r="VXP348" s="25"/>
      <c r="VXQ348" s="24"/>
      <c r="VXR348" s="25"/>
      <c r="VXS348" s="24"/>
      <c r="VXT348" s="25"/>
      <c r="VXU348" s="24"/>
      <c r="VXV348" s="25"/>
      <c r="VXW348" s="24"/>
      <c r="VXX348" s="25"/>
      <c r="VXY348" s="24"/>
      <c r="VXZ348" s="25"/>
      <c r="VYA348" s="24"/>
      <c r="VYB348" s="25"/>
      <c r="VYC348" s="24"/>
      <c r="VYD348" s="25"/>
      <c r="VYE348" s="24"/>
      <c r="VYF348" s="25"/>
      <c r="VYG348" s="24"/>
      <c r="VYH348" s="25"/>
      <c r="VYI348" s="24"/>
      <c r="VYJ348" s="25"/>
      <c r="VYK348" s="24"/>
      <c r="VYL348" s="25"/>
      <c r="VYM348" s="24"/>
      <c r="VYN348" s="25"/>
      <c r="VYO348" s="24"/>
      <c r="VYP348" s="25"/>
      <c r="VYQ348" s="24"/>
      <c r="VYR348" s="25"/>
      <c r="VYS348" s="24"/>
      <c r="VYT348" s="25"/>
      <c r="VYU348" s="24"/>
      <c r="VYV348" s="25"/>
      <c r="VYW348" s="24"/>
      <c r="VYX348" s="25"/>
      <c r="VYY348" s="24"/>
      <c r="VYZ348" s="25"/>
      <c r="VZA348" s="24"/>
      <c r="VZB348" s="25"/>
      <c r="VZC348" s="24"/>
      <c r="VZD348" s="25"/>
      <c r="VZE348" s="24"/>
      <c r="VZF348" s="25"/>
      <c r="VZG348" s="24"/>
      <c r="VZH348" s="25"/>
      <c r="VZI348" s="24"/>
      <c r="VZJ348" s="25"/>
      <c r="VZK348" s="24"/>
      <c r="VZL348" s="25"/>
      <c r="VZM348" s="24"/>
      <c r="VZN348" s="25"/>
      <c r="VZO348" s="24"/>
      <c r="VZP348" s="25"/>
      <c r="VZQ348" s="24"/>
      <c r="VZR348" s="25"/>
      <c r="VZS348" s="24"/>
      <c r="VZT348" s="25"/>
      <c r="VZU348" s="24"/>
      <c r="VZV348" s="25"/>
      <c r="VZW348" s="24"/>
      <c r="VZX348" s="25"/>
      <c r="VZY348" s="24"/>
      <c r="VZZ348" s="25"/>
      <c r="WAA348" s="24"/>
      <c r="WAB348" s="25"/>
      <c r="WAC348" s="24"/>
      <c r="WAD348" s="25"/>
      <c r="WAE348" s="24"/>
      <c r="WAF348" s="25"/>
      <c r="WAG348" s="24"/>
      <c r="WAH348" s="25"/>
      <c r="WAI348" s="24"/>
      <c r="WAJ348" s="25"/>
      <c r="WAK348" s="24"/>
      <c r="WAL348" s="25"/>
      <c r="WAM348" s="24"/>
      <c r="WAN348" s="25"/>
      <c r="WAO348" s="24"/>
      <c r="WAP348" s="25"/>
      <c r="WAQ348" s="24"/>
      <c r="WAR348" s="25"/>
      <c r="WAS348" s="24"/>
      <c r="WAT348" s="25"/>
      <c r="WAU348" s="24"/>
      <c r="WAV348" s="25"/>
      <c r="WAW348" s="24"/>
      <c r="WAX348" s="25"/>
      <c r="WAY348" s="24"/>
      <c r="WAZ348" s="25"/>
      <c r="WBA348" s="24"/>
      <c r="WBB348" s="25"/>
      <c r="WBC348" s="24"/>
      <c r="WBD348" s="25"/>
      <c r="WBE348" s="24"/>
      <c r="WBF348" s="25"/>
      <c r="WBG348" s="24"/>
      <c r="WBH348" s="25"/>
      <c r="WBI348" s="24"/>
      <c r="WBJ348" s="25"/>
      <c r="WBK348" s="24"/>
      <c r="WBL348" s="25"/>
      <c r="WBM348" s="24"/>
      <c r="WBN348" s="25"/>
      <c r="WBO348" s="24"/>
      <c r="WBP348" s="25"/>
      <c r="WBQ348" s="24"/>
      <c r="WBR348" s="25"/>
      <c r="WBS348" s="24"/>
      <c r="WBT348" s="25"/>
      <c r="WBU348" s="24"/>
      <c r="WBV348" s="25"/>
      <c r="WBW348" s="24"/>
      <c r="WBX348" s="25"/>
      <c r="WBY348" s="24"/>
      <c r="WBZ348" s="25"/>
      <c r="WCA348" s="24"/>
      <c r="WCB348" s="25"/>
      <c r="WCC348" s="24"/>
      <c r="WCD348" s="25"/>
      <c r="WCE348" s="24"/>
      <c r="WCF348" s="25"/>
      <c r="WCG348" s="24"/>
      <c r="WCH348" s="25"/>
      <c r="WCI348" s="24"/>
      <c r="WCJ348" s="25"/>
      <c r="WCK348" s="24"/>
      <c r="WCL348" s="25"/>
      <c r="WCM348" s="24"/>
      <c r="WCN348" s="25"/>
      <c r="WCO348" s="24"/>
      <c r="WCP348" s="25"/>
      <c r="WCQ348" s="24"/>
      <c r="WCR348" s="25"/>
      <c r="WCS348" s="24"/>
      <c r="WCT348" s="25"/>
      <c r="WCU348" s="24"/>
      <c r="WCV348" s="25"/>
      <c r="WCW348" s="24"/>
      <c r="WCX348" s="25"/>
      <c r="WCY348" s="24"/>
      <c r="WCZ348" s="25"/>
      <c r="WDA348" s="24"/>
      <c r="WDB348" s="25"/>
      <c r="WDC348" s="24"/>
      <c r="WDD348" s="25"/>
      <c r="WDE348" s="24"/>
      <c r="WDF348" s="25"/>
      <c r="WDG348" s="24"/>
      <c r="WDH348" s="25"/>
      <c r="WDI348" s="24"/>
      <c r="WDJ348" s="25"/>
      <c r="WDK348" s="24"/>
      <c r="WDL348" s="25"/>
      <c r="WDM348" s="24"/>
      <c r="WDN348" s="25"/>
      <c r="WDO348" s="24"/>
      <c r="WDP348" s="25"/>
      <c r="WDQ348" s="24"/>
      <c r="WDR348" s="25"/>
      <c r="WDS348" s="24"/>
      <c r="WDT348" s="25"/>
      <c r="WDU348" s="24"/>
      <c r="WDV348" s="25"/>
      <c r="WDW348" s="24"/>
      <c r="WDX348" s="25"/>
      <c r="WDY348" s="24"/>
      <c r="WDZ348" s="25"/>
      <c r="WEA348" s="24"/>
      <c r="WEB348" s="25"/>
      <c r="WEC348" s="24"/>
      <c r="WED348" s="25"/>
      <c r="WEE348" s="24"/>
      <c r="WEF348" s="25"/>
      <c r="WEG348" s="24"/>
      <c r="WEH348" s="25"/>
      <c r="WEI348" s="24"/>
      <c r="WEJ348" s="25"/>
      <c r="WEK348" s="24"/>
      <c r="WEL348" s="25"/>
      <c r="WEM348" s="24"/>
      <c r="WEN348" s="25"/>
      <c r="WEO348" s="24"/>
      <c r="WEP348" s="25"/>
      <c r="WEQ348" s="24"/>
      <c r="WER348" s="25"/>
      <c r="WES348" s="24"/>
      <c r="WET348" s="25"/>
      <c r="WEU348" s="24"/>
      <c r="WEV348" s="25"/>
      <c r="WEW348" s="24"/>
      <c r="WEX348" s="25"/>
      <c r="WEY348" s="24"/>
      <c r="WEZ348" s="25"/>
      <c r="WFA348" s="24"/>
      <c r="WFB348" s="25"/>
      <c r="WFC348" s="24"/>
      <c r="WFD348" s="25"/>
      <c r="WFE348" s="24"/>
      <c r="WFF348" s="25"/>
      <c r="WFG348" s="24"/>
      <c r="WFH348" s="25"/>
      <c r="WFI348" s="24"/>
      <c r="WFJ348" s="25"/>
      <c r="WFK348" s="24"/>
      <c r="WFL348" s="25"/>
      <c r="WFM348" s="24"/>
      <c r="WFN348" s="25"/>
      <c r="WFO348" s="24"/>
      <c r="WFP348" s="25"/>
      <c r="WFQ348" s="24"/>
      <c r="WFR348" s="25"/>
      <c r="WFS348" s="24"/>
      <c r="WFT348" s="25"/>
      <c r="WFU348" s="24"/>
      <c r="WFV348" s="25"/>
      <c r="WFW348" s="24"/>
      <c r="WFX348" s="25"/>
      <c r="WFY348" s="24"/>
      <c r="WFZ348" s="25"/>
      <c r="WGA348" s="24"/>
      <c r="WGB348" s="25"/>
      <c r="WGC348" s="24"/>
      <c r="WGD348" s="25"/>
      <c r="WGE348" s="24"/>
      <c r="WGF348" s="25"/>
      <c r="WGG348" s="24"/>
      <c r="WGH348" s="25"/>
      <c r="WGI348" s="24"/>
      <c r="WGJ348" s="25"/>
      <c r="WGK348" s="24"/>
      <c r="WGL348" s="25"/>
      <c r="WGM348" s="24"/>
      <c r="WGN348" s="25"/>
      <c r="WGO348" s="24"/>
      <c r="WGP348" s="25"/>
      <c r="WGQ348" s="24"/>
      <c r="WGR348" s="25"/>
      <c r="WGS348" s="24"/>
      <c r="WGT348" s="25"/>
      <c r="WGU348" s="24"/>
      <c r="WGV348" s="25"/>
      <c r="WGW348" s="24"/>
      <c r="WGX348" s="25"/>
      <c r="WGY348" s="24"/>
      <c r="WGZ348" s="25"/>
      <c r="WHA348" s="24"/>
      <c r="WHB348" s="25"/>
      <c r="WHC348" s="24"/>
      <c r="WHD348" s="25"/>
      <c r="WHE348" s="24"/>
      <c r="WHF348" s="25"/>
      <c r="WHG348" s="24"/>
      <c r="WHH348" s="25"/>
      <c r="WHI348" s="24"/>
      <c r="WHJ348" s="25"/>
      <c r="WHK348" s="24"/>
      <c r="WHL348" s="25"/>
      <c r="WHM348" s="24"/>
      <c r="WHN348" s="25"/>
      <c r="WHO348" s="24"/>
      <c r="WHP348" s="25"/>
      <c r="WHQ348" s="24"/>
      <c r="WHR348" s="25"/>
      <c r="WHS348" s="24"/>
      <c r="WHT348" s="25"/>
      <c r="WHU348" s="24"/>
      <c r="WHV348" s="25"/>
      <c r="WHW348" s="24"/>
      <c r="WHX348" s="25"/>
      <c r="WHY348" s="24"/>
      <c r="WHZ348" s="25"/>
      <c r="WIA348" s="24"/>
      <c r="WIB348" s="25"/>
      <c r="WIC348" s="24"/>
      <c r="WID348" s="25"/>
      <c r="WIE348" s="24"/>
      <c r="WIF348" s="25"/>
      <c r="WIG348" s="24"/>
      <c r="WIH348" s="25"/>
      <c r="WII348" s="24"/>
      <c r="WIJ348" s="25"/>
      <c r="WIK348" s="24"/>
      <c r="WIL348" s="25"/>
      <c r="WIM348" s="24"/>
      <c r="WIN348" s="25"/>
      <c r="WIO348" s="24"/>
      <c r="WIP348" s="25"/>
      <c r="WIQ348" s="24"/>
      <c r="WIR348" s="25"/>
      <c r="WIS348" s="24"/>
      <c r="WIT348" s="25"/>
      <c r="WIU348" s="24"/>
      <c r="WIV348" s="25"/>
      <c r="WIW348" s="24"/>
      <c r="WIX348" s="25"/>
      <c r="WIY348" s="24"/>
      <c r="WIZ348" s="25"/>
      <c r="WJA348" s="24"/>
      <c r="WJB348" s="25"/>
      <c r="WJC348" s="24"/>
      <c r="WJD348" s="25"/>
      <c r="WJE348" s="24"/>
      <c r="WJF348" s="25"/>
      <c r="WJG348" s="24"/>
      <c r="WJH348" s="25"/>
      <c r="WJI348" s="24"/>
      <c r="WJJ348" s="25"/>
      <c r="WJK348" s="24"/>
      <c r="WJL348" s="25"/>
      <c r="WJM348" s="24"/>
      <c r="WJN348" s="25"/>
      <c r="WJO348" s="24"/>
      <c r="WJP348" s="25"/>
      <c r="WJQ348" s="24"/>
      <c r="WJR348" s="25"/>
      <c r="WJS348" s="24"/>
      <c r="WJT348" s="25"/>
      <c r="WJU348" s="24"/>
      <c r="WJV348" s="25"/>
      <c r="WJW348" s="24"/>
      <c r="WJX348" s="25"/>
      <c r="WJY348" s="24"/>
      <c r="WJZ348" s="25"/>
      <c r="WKA348" s="24"/>
      <c r="WKB348" s="25"/>
      <c r="WKC348" s="24"/>
      <c r="WKD348" s="25"/>
      <c r="WKE348" s="24"/>
      <c r="WKF348" s="25"/>
      <c r="WKG348" s="24"/>
      <c r="WKH348" s="25"/>
      <c r="WKI348" s="24"/>
      <c r="WKJ348" s="25"/>
      <c r="WKK348" s="24"/>
      <c r="WKL348" s="25"/>
      <c r="WKM348" s="24"/>
      <c r="WKN348" s="25"/>
      <c r="WKO348" s="24"/>
      <c r="WKP348" s="25"/>
      <c r="WKQ348" s="24"/>
      <c r="WKR348" s="25"/>
      <c r="WKS348" s="24"/>
      <c r="WKT348" s="25"/>
      <c r="WKU348" s="24"/>
      <c r="WKV348" s="25"/>
      <c r="WKW348" s="24"/>
      <c r="WKX348" s="25"/>
      <c r="WKY348" s="24"/>
      <c r="WKZ348" s="25"/>
      <c r="WLA348" s="24"/>
      <c r="WLB348" s="25"/>
      <c r="WLC348" s="24"/>
      <c r="WLD348" s="25"/>
      <c r="WLE348" s="24"/>
      <c r="WLF348" s="25"/>
      <c r="WLG348" s="24"/>
      <c r="WLH348" s="25"/>
      <c r="WLI348" s="24"/>
      <c r="WLJ348" s="25"/>
      <c r="WLK348" s="24"/>
      <c r="WLL348" s="25"/>
      <c r="WLM348" s="24"/>
      <c r="WLN348" s="25"/>
      <c r="WLO348" s="24"/>
      <c r="WLP348" s="25"/>
      <c r="WLQ348" s="24"/>
      <c r="WLR348" s="25"/>
      <c r="WLS348" s="24"/>
      <c r="WLT348" s="25"/>
      <c r="WLU348" s="24"/>
      <c r="WLV348" s="25"/>
      <c r="WLW348" s="24"/>
      <c r="WLX348" s="25"/>
      <c r="WLY348" s="24"/>
      <c r="WLZ348" s="25"/>
      <c r="WMA348" s="24"/>
      <c r="WMB348" s="25"/>
      <c r="WMC348" s="24"/>
      <c r="WMD348" s="25"/>
      <c r="WME348" s="24"/>
      <c r="WMF348" s="25"/>
      <c r="WMG348" s="24"/>
      <c r="WMH348" s="25"/>
      <c r="WMI348" s="24"/>
      <c r="WMJ348" s="25"/>
      <c r="WMK348" s="24"/>
      <c r="WML348" s="25"/>
      <c r="WMM348" s="24"/>
      <c r="WMN348" s="25"/>
      <c r="WMO348" s="24"/>
      <c r="WMP348" s="25"/>
      <c r="WMQ348" s="24"/>
      <c r="WMR348" s="25"/>
      <c r="WMS348" s="24"/>
      <c r="WMT348" s="25"/>
      <c r="WMU348" s="24"/>
      <c r="WMV348" s="25"/>
      <c r="WMW348" s="24"/>
      <c r="WMX348" s="25"/>
      <c r="WMY348" s="24"/>
      <c r="WMZ348" s="25"/>
      <c r="WNA348" s="24"/>
      <c r="WNB348" s="25"/>
      <c r="WNC348" s="24"/>
      <c r="WND348" s="25"/>
      <c r="WNE348" s="24"/>
      <c r="WNF348" s="25"/>
      <c r="WNG348" s="24"/>
      <c r="WNH348" s="25"/>
      <c r="WNI348" s="24"/>
      <c r="WNJ348" s="25"/>
      <c r="WNK348" s="24"/>
      <c r="WNL348" s="25"/>
      <c r="WNM348" s="24"/>
      <c r="WNN348" s="25"/>
      <c r="WNO348" s="24"/>
      <c r="WNP348" s="25"/>
      <c r="WNQ348" s="24"/>
      <c r="WNR348" s="25"/>
      <c r="WNS348" s="24"/>
      <c r="WNT348" s="25"/>
      <c r="WNU348" s="24"/>
      <c r="WNV348" s="25"/>
      <c r="WNW348" s="24"/>
      <c r="WNX348" s="25"/>
      <c r="WNY348" s="24"/>
      <c r="WNZ348" s="25"/>
      <c r="WOA348" s="24"/>
      <c r="WOB348" s="25"/>
      <c r="WOC348" s="24"/>
      <c r="WOD348" s="25"/>
      <c r="WOE348" s="24"/>
      <c r="WOF348" s="25"/>
      <c r="WOG348" s="24"/>
      <c r="WOH348" s="25"/>
      <c r="WOI348" s="24"/>
      <c r="WOJ348" s="25"/>
      <c r="WOK348" s="24"/>
      <c r="WOL348" s="25"/>
      <c r="WOM348" s="24"/>
      <c r="WON348" s="25"/>
      <c r="WOO348" s="24"/>
      <c r="WOP348" s="25"/>
      <c r="WOQ348" s="24"/>
      <c r="WOR348" s="25"/>
      <c r="WOS348" s="24"/>
      <c r="WOT348" s="25"/>
      <c r="WOU348" s="24"/>
      <c r="WOV348" s="25"/>
      <c r="WOW348" s="24"/>
      <c r="WOX348" s="25"/>
      <c r="WOY348" s="24"/>
      <c r="WOZ348" s="25"/>
      <c r="WPA348" s="24"/>
      <c r="WPB348" s="25"/>
      <c r="WPC348" s="24"/>
      <c r="WPD348" s="25"/>
      <c r="WPE348" s="24"/>
      <c r="WPF348" s="25"/>
      <c r="WPG348" s="24"/>
      <c r="WPH348" s="25"/>
      <c r="WPI348" s="24"/>
      <c r="WPJ348" s="25"/>
      <c r="WPK348" s="24"/>
      <c r="WPL348" s="25"/>
      <c r="WPM348" s="24"/>
      <c r="WPN348" s="25"/>
      <c r="WPO348" s="24"/>
      <c r="WPP348" s="25"/>
      <c r="WPQ348" s="24"/>
      <c r="WPR348" s="25"/>
      <c r="WPS348" s="24"/>
      <c r="WPT348" s="25"/>
      <c r="WPU348" s="24"/>
      <c r="WPV348" s="25"/>
      <c r="WPW348" s="24"/>
      <c r="WPX348" s="25"/>
      <c r="WPY348" s="24"/>
      <c r="WPZ348" s="25"/>
      <c r="WQA348" s="24"/>
      <c r="WQB348" s="25"/>
      <c r="WQC348" s="24"/>
      <c r="WQD348" s="25"/>
      <c r="WQE348" s="24"/>
      <c r="WQF348" s="25"/>
      <c r="WQG348" s="24"/>
      <c r="WQH348" s="25"/>
      <c r="WQI348" s="24"/>
      <c r="WQJ348" s="25"/>
      <c r="WQK348" s="24"/>
      <c r="WQL348" s="25"/>
      <c r="WQM348" s="24"/>
      <c r="WQN348" s="25"/>
      <c r="WQO348" s="24"/>
      <c r="WQP348" s="25"/>
      <c r="WQQ348" s="24"/>
      <c r="WQR348" s="25"/>
      <c r="WQS348" s="24"/>
      <c r="WQT348" s="25"/>
      <c r="WQU348" s="24"/>
      <c r="WQV348" s="25"/>
      <c r="WQW348" s="24"/>
      <c r="WQX348" s="25"/>
      <c r="WQY348" s="24"/>
      <c r="WQZ348" s="25"/>
      <c r="WRA348" s="24"/>
      <c r="WRB348" s="25"/>
      <c r="WRC348" s="24"/>
      <c r="WRD348" s="25"/>
      <c r="WRE348" s="24"/>
      <c r="WRF348" s="25"/>
      <c r="WRG348" s="24"/>
      <c r="WRH348" s="25"/>
      <c r="WRI348" s="24"/>
      <c r="WRJ348" s="25"/>
      <c r="WRK348" s="24"/>
      <c r="WRL348" s="25"/>
      <c r="WRM348" s="24"/>
      <c r="WRN348" s="25"/>
      <c r="WRO348" s="24"/>
      <c r="WRP348" s="25"/>
      <c r="WRQ348" s="24"/>
      <c r="WRR348" s="25"/>
      <c r="WRS348" s="24"/>
      <c r="WRT348" s="25"/>
      <c r="WRU348" s="24"/>
      <c r="WRV348" s="25"/>
      <c r="WRW348" s="24"/>
      <c r="WRX348" s="25"/>
      <c r="WRY348" s="24"/>
      <c r="WRZ348" s="25"/>
      <c r="WSA348" s="24"/>
      <c r="WSB348" s="25"/>
      <c r="WSC348" s="24"/>
      <c r="WSD348" s="25"/>
      <c r="WSE348" s="24"/>
      <c r="WSF348" s="25"/>
      <c r="WSG348" s="24"/>
      <c r="WSH348" s="25"/>
      <c r="WSI348" s="24"/>
      <c r="WSJ348" s="25"/>
      <c r="WSK348" s="24"/>
      <c r="WSL348" s="25"/>
      <c r="WSM348" s="24"/>
      <c r="WSN348" s="25"/>
      <c r="WSO348" s="24"/>
      <c r="WSP348" s="25"/>
      <c r="WSQ348" s="24"/>
      <c r="WSR348" s="25"/>
      <c r="WSS348" s="24"/>
      <c r="WST348" s="25"/>
      <c r="WSU348" s="24"/>
      <c r="WSV348" s="25"/>
      <c r="WSW348" s="24"/>
      <c r="WSX348" s="25"/>
      <c r="WSY348" s="24"/>
      <c r="WSZ348" s="25"/>
      <c r="WTA348" s="24"/>
      <c r="WTB348" s="25"/>
      <c r="WTC348" s="24"/>
      <c r="WTD348" s="25"/>
      <c r="WTE348" s="24"/>
      <c r="WTF348" s="25"/>
      <c r="WTG348" s="24"/>
      <c r="WTH348" s="25"/>
      <c r="WTI348" s="24"/>
      <c r="WTJ348" s="25"/>
      <c r="WTK348" s="24"/>
      <c r="WTL348" s="25"/>
      <c r="WTM348" s="24"/>
      <c r="WTN348" s="25"/>
      <c r="WTO348" s="24"/>
      <c r="WTP348" s="25"/>
      <c r="WTQ348" s="24"/>
      <c r="WTR348" s="25"/>
      <c r="WTS348" s="24"/>
      <c r="WTT348" s="25"/>
      <c r="WTU348" s="24"/>
      <c r="WTV348" s="25"/>
      <c r="WTW348" s="24"/>
      <c r="WTX348" s="25"/>
      <c r="WTY348" s="24"/>
      <c r="WTZ348" s="25"/>
      <c r="WUA348" s="24"/>
      <c r="WUB348" s="25"/>
      <c r="WUC348" s="24"/>
      <c r="WUD348" s="25"/>
      <c r="WUE348" s="24"/>
      <c r="WUF348" s="25"/>
      <c r="WUG348" s="24"/>
      <c r="WUH348" s="25"/>
      <c r="WUI348" s="24"/>
      <c r="WUJ348" s="25"/>
      <c r="WUK348" s="24"/>
      <c r="WUL348" s="25"/>
      <c r="WUM348" s="24"/>
      <c r="WUN348" s="25"/>
      <c r="WUO348" s="24"/>
      <c r="WUP348" s="25"/>
      <c r="WUQ348" s="24"/>
      <c r="WUR348" s="25"/>
      <c r="WUS348" s="24"/>
      <c r="WUT348" s="25"/>
      <c r="WUU348" s="24"/>
      <c r="WUV348" s="25"/>
      <c r="WUW348" s="24"/>
      <c r="WUX348" s="25"/>
      <c r="WUY348" s="24"/>
      <c r="WUZ348" s="25"/>
      <c r="WVA348" s="24"/>
      <c r="WVB348" s="25"/>
      <c r="WVC348" s="24"/>
      <c r="WVD348" s="25"/>
      <c r="WVE348" s="24"/>
      <c r="WVF348" s="25"/>
      <c r="WVG348" s="24"/>
      <c r="WVH348" s="25"/>
      <c r="WVI348" s="24"/>
      <c r="WVJ348" s="25"/>
      <c r="WVK348" s="24"/>
      <c r="WVL348" s="25"/>
      <c r="WVM348" s="24"/>
      <c r="WVN348" s="25"/>
      <c r="WVO348" s="24"/>
      <c r="WVP348" s="25"/>
      <c r="WVQ348" s="24"/>
      <c r="WVR348" s="25"/>
      <c r="WVS348" s="24"/>
      <c r="WVT348" s="25"/>
      <c r="WVU348" s="24"/>
      <c r="WVV348" s="25"/>
      <c r="WVW348" s="24"/>
      <c r="WVX348" s="25"/>
      <c r="WVY348" s="24"/>
      <c r="WVZ348" s="25"/>
      <c r="WWA348" s="24"/>
      <c r="WWB348" s="25"/>
      <c r="WWC348" s="24"/>
      <c r="WWD348" s="25"/>
      <c r="WWE348" s="24"/>
      <c r="WWF348" s="25"/>
      <c r="WWG348" s="24"/>
      <c r="WWH348" s="25"/>
      <c r="WWI348" s="24"/>
      <c r="WWJ348" s="25"/>
      <c r="WWK348" s="24"/>
      <c r="WWL348" s="25"/>
      <c r="WWM348" s="24"/>
      <c r="WWN348" s="25"/>
      <c r="WWO348" s="24"/>
      <c r="WWP348" s="25"/>
      <c r="WWQ348" s="24"/>
      <c r="WWR348" s="25"/>
      <c r="WWS348" s="24"/>
      <c r="WWT348" s="25"/>
      <c r="WWU348" s="24"/>
      <c r="WWV348" s="25"/>
      <c r="WWW348" s="24"/>
      <c r="WWX348" s="25"/>
      <c r="WWY348" s="24"/>
      <c r="WWZ348" s="25"/>
      <c r="WXA348" s="24"/>
      <c r="WXB348" s="25"/>
      <c r="WXC348" s="24"/>
      <c r="WXD348" s="25"/>
      <c r="WXE348" s="24"/>
      <c r="WXF348" s="25"/>
      <c r="WXG348" s="24"/>
      <c r="WXH348" s="25"/>
      <c r="WXI348" s="24"/>
      <c r="WXJ348" s="25"/>
      <c r="WXK348" s="24"/>
      <c r="WXL348" s="25"/>
      <c r="WXM348" s="24"/>
      <c r="WXN348" s="25"/>
      <c r="WXO348" s="24"/>
      <c r="WXP348" s="25"/>
      <c r="WXQ348" s="24"/>
      <c r="WXR348" s="25"/>
      <c r="WXS348" s="24"/>
      <c r="WXT348" s="25"/>
      <c r="WXU348" s="24"/>
      <c r="WXV348" s="25"/>
      <c r="WXW348" s="24"/>
      <c r="WXX348" s="25"/>
      <c r="WXY348" s="24"/>
      <c r="WXZ348" s="25"/>
      <c r="WYA348" s="24"/>
      <c r="WYB348" s="25"/>
      <c r="WYC348" s="24"/>
      <c r="WYD348" s="25"/>
      <c r="WYE348" s="24"/>
      <c r="WYF348" s="25"/>
      <c r="WYG348" s="24"/>
      <c r="WYH348" s="25"/>
      <c r="WYI348" s="24"/>
      <c r="WYJ348" s="25"/>
      <c r="WYK348" s="24"/>
      <c r="WYL348" s="25"/>
      <c r="WYM348" s="24"/>
      <c r="WYN348" s="25"/>
      <c r="WYO348" s="24"/>
      <c r="WYP348" s="25"/>
      <c r="WYQ348" s="24"/>
      <c r="WYR348" s="25"/>
      <c r="WYS348" s="24"/>
      <c r="WYT348" s="25"/>
      <c r="WYU348" s="24"/>
      <c r="WYV348" s="25"/>
      <c r="WYW348" s="24"/>
      <c r="WYX348" s="25"/>
      <c r="WYY348" s="24"/>
      <c r="WYZ348" s="25"/>
      <c r="WZA348" s="24"/>
      <c r="WZB348" s="25"/>
      <c r="WZC348" s="24"/>
      <c r="WZD348" s="25"/>
      <c r="WZE348" s="24"/>
      <c r="WZF348" s="25"/>
      <c r="WZG348" s="24"/>
      <c r="WZH348" s="25"/>
      <c r="WZI348" s="24"/>
      <c r="WZJ348" s="25"/>
      <c r="WZK348" s="24"/>
      <c r="WZL348" s="25"/>
      <c r="WZM348" s="24"/>
      <c r="WZN348" s="25"/>
      <c r="WZO348" s="24"/>
      <c r="WZP348" s="25"/>
      <c r="WZQ348" s="24"/>
      <c r="WZR348" s="25"/>
      <c r="WZS348" s="24"/>
      <c r="WZT348" s="25"/>
      <c r="WZU348" s="24"/>
      <c r="WZV348" s="25"/>
      <c r="WZW348" s="24"/>
      <c r="WZX348" s="25"/>
      <c r="WZY348" s="24"/>
      <c r="WZZ348" s="25"/>
      <c r="XAA348" s="24"/>
      <c r="XAB348" s="25"/>
      <c r="XAC348" s="24"/>
      <c r="XAD348" s="25"/>
      <c r="XAE348" s="24"/>
      <c r="XAF348" s="25"/>
      <c r="XAG348" s="24"/>
      <c r="XAH348" s="25"/>
      <c r="XAI348" s="24"/>
      <c r="XAJ348" s="25"/>
      <c r="XAK348" s="24"/>
      <c r="XAL348" s="25"/>
      <c r="XAM348" s="24"/>
      <c r="XAN348" s="25"/>
      <c r="XAO348" s="24"/>
      <c r="XAP348" s="25"/>
      <c r="XAQ348" s="24"/>
      <c r="XAR348" s="25"/>
      <c r="XAS348" s="24"/>
      <c r="XAT348" s="25"/>
      <c r="XAU348" s="24"/>
      <c r="XAV348" s="25"/>
      <c r="XAW348" s="24"/>
      <c r="XAX348" s="25"/>
      <c r="XAY348" s="24"/>
      <c r="XAZ348" s="25"/>
      <c r="XBA348" s="24"/>
      <c r="XBB348" s="25"/>
      <c r="XBC348" s="24"/>
      <c r="XBD348" s="25"/>
      <c r="XBE348" s="24"/>
      <c r="XBF348" s="25"/>
      <c r="XBG348" s="24"/>
      <c r="XBH348" s="25"/>
      <c r="XBI348" s="24"/>
      <c r="XBJ348" s="25"/>
      <c r="XBK348" s="24"/>
      <c r="XBL348" s="25"/>
      <c r="XBM348" s="24"/>
      <c r="XBN348" s="25"/>
      <c r="XBO348" s="24"/>
      <c r="XBP348" s="25"/>
      <c r="XBQ348" s="24"/>
      <c r="XBR348" s="25"/>
      <c r="XBS348" s="24"/>
      <c r="XBT348" s="25"/>
      <c r="XBU348" s="24"/>
      <c r="XBV348" s="25"/>
      <c r="XBW348" s="24"/>
      <c r="XBX348" s="25"/>
      <c r="XBY348" s="24"/>
      <c r="XBZ348" s="25"/>
      <c r="XCA348" s="24"/>
      <c r="XCB348" s="25"/>
      <c r="XCC348" s="24"/>
      <c r="XCD348" s="25"/>
      <c r="XCE348" s="24"/>
      <c r="XCF348" s="25"/>
      <c r="XCG348" s="24"/>
      <c r="XCH348" s="25"/>
      <c r="XCI348" s="24"/>
      <c r="XCJ348" s="25"/>
      <c r="XCK348" s="24"/>
      <c r="XCL348" s="25"/>
      <c r="XCM348" s="24"/>
      <c r="XCN348" s="25"/>
      <c r="XCO348" s="24"/>
      <c r="XCP348" s="25"/>
      <c r="XCQ348" s="24"/>
      <c r="XCR348" s="25"/>
      <c r="XCS348" s="24"/>
      <c r="XCT348" s="25"/>
      <c r="XCU348" s="24"/>
      <c r="XCV348" s="25"/>
      <c r="XCW348" s="24"/>
      <c r="XCX348" s="25"/>
      <c r="XCY348" s="24"/>
      <c r="XCZ348" s="25"/>
      <c r="XDA348" s="24"/>
      <c r="XDB348" s="25"/>
      <c r="XDC348" s="24"/>
      <c r="XDD348" s="25"/>
      <c r="XDE348" s="24"/>
      <c r="XDF348" s="25"/>
      <c r="XDG348" s="24"/>
      <c r="XDH348" s="25"/>
      <c r="XDI348" s="24"/>
      <c r="XDJ348" s="25"/>
      <c r="XDK348" s="24"/>
      <c r="XDL348" s="25"/>
      <c r="XDM348" s="24"/>
      <c r="XDN348" s="25"/>
      <c r="XDO348" s="24"/>
      <c r="XDP348" s="25"/>
      <c r="XDQ348" s="24"/>
      <c r="XDR348" s="25"/>
      <c r="XDS348" s="24"/>
      <c r="XDT348" s="25"/>
      <c r="XDU348" s="24"/>
      <c r="XDV348" s="25"/>
      <c r="XDW348" s="24"/>
      <c r="XDX348" s="25"/>
      <c r="XDY348" s="24"/>
      <c r="XDZ348" s="25"/>
      <c r="XEA348" s="24"/>
      <c r="XEB348" s="25"/>
      <c r="XEC348" s="24"/>
      <c r="XED348" s="25"/>
      <c r="XEE348" s="24"/>
      <c r="XEF348" s="25"/>
      <c r="XEG348" s="24"/>
      <c r="XEH348" s="25"/>
      <c r="XEI348" s="24"/>
      <c r="XEJ348" s="25"/>
      <c r="XEK348" s="24"/>
      <c r="XEL348" s="25"/>
      <c r="XEM348" s="24"/>
      <c r="XEN348" s="25"/>
      <c r="XEO348" s="24"/>
      <c r="XEP348" s="25"/>
      <c r="XEQ348" s="24"/>
      <c r="XER348" s="25"/>
      <c r="XES348" s="24"/>
      <c r="XET348" s="25"/>
      <c r="XEU348" s="24"/>
      <c r="XEV348" s="25"/>
      <c r="XEW348" s="24"/>
      <c r="XEX348" s="25"/>
      <c r="XEY348" s="24"/>
      <c r="XEZ348" s="25"/>
      <c r="XFA348" s="24"/>
      <c r="XFB348" s="25"/>
      <c r="XFC348" s="24"/>
      <c r="XFD348" s="25"/>
    </row>
    <row r="349" spans="1:16384" ht="15.75" customHeight="1">
      <c r="A349" s="15"/>
      <c r="B349" s="231" t="s">
        <v>681</v>
      </c>
      <c r="C349" s="231"/>
      <c r="D349" s="231"/>
      <c r="E349" s="231"/>
      <c r="F349" s="231"/>
      <c r="G349" s="231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16384" ht="25.5">
      <c r="A350" s="35"/>
      <c r="B350" s="35" t="s">
        <v>682</v>
      </c>
      <c r="C350" s="4" t="s">
        <v>33</v>
      </c>
      <c r="D350" s="16">
        <v>3.94</v>
      </c>
      <c r="E350" s="16">
        <v>2.96</v>
      </c>
      <c r="F350" s="108">
        <f>E350/D350</f>
        <v>0.75126903553299496</v>
      </c>
      <c r="G350" s="4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16384" ht="28.5" customHeight="1">
      <c r="A351" s="22" t="s">
        <v>683</v>
      </c>
      <c r="B351" s="19" t="s">
        <v>684</v>
      </c>
      <c r="C351" s="19"/>
      <c r="D351" s="19"/>
      <c r="E351" s="19"/>
      <c r="F351" s="119">
        <f>(F353+F355)/2</f>
        <v>0.875</v>
      </c>
      <c r="G351" s="19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16384" ht="12.75" customHeight="1">
      <c r="A352" s="15"/>
      <c r="B352" s="234" t="s">
        <v>685</v>
      </c>
      <c r="C352" s="235"/>
      <c r="D352" s="235"/>
      <c r="E352" s="235"/>
      <c r="F352" s="235"/>
      <c r="G352" s="23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30.75" customHeight="1">
      <c r="A353" s="15"/>
      <c r="B353" s="15" t="s">
        <v>686</v>
      </c>
      <c r="C353" s="4" t="s">
        <v>34</v>
      </c>
      <c r="D353" s="16">
        <v>16</v>
      </c>
      <c r="E353" s="16">
        <v>12</v>
      </c>
      <c r="F353" s="108">
        <f>E353/D353</f>
        <v>0.75</v>
      </c>
      <c r="G353" s="4" t="s">
        <v>832</v>
      </c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6.5" customHeight="1">
      <c r="A354" s="15"/>
      <c r="B354" s="234" t="s">
        <v>687</v>
      </c>
      <c r="C354" s="235"/>
      <c r="D354" s="235"/>
      <c r="E354" s="235"/>
      <c r="F354" s="235"/>
      <c r="G354" s="235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>
      <c r="A355" s="15"/>
      <c r="B355" s="15" t="s">
        <v>688</v>
      </c>
      <c r="C355" s="4" t="s">
        <v>34</v>
      </c>
      <c r="D355" s="16">
        <v>1</v>
      </c>
      <c r="E355" s="16">
        <v>1</v>
      </c>
      <c r="F355" s="108">
        <f>E355/D355</f>
        <v>1</v>
      </c>
      <c r="G355" s="4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>
      <c r="A356" s="24" t="s">
        <v>162</v>
      </c>
      <c r="B356" s="25" t="s">
        <v>163</v>
      </c>
      <c r="C356" s="25"/>
      <c r="D356" s="25"/>
      <c r="E356" s="25"/>
      <c r="F356" s="26">
        <f>200%/2</f>
        <v>1</v>
      </c>
      <c r="G356" s="25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5.75" customHeight="1">
      <c r="A357" s="15"/>
      <c r="B357" s="231" t="s">
        <v>408</v>
      </c>
      <c r="C357" s="231"/>
      <c r="D357" s="231"/>
      <c r="E357" s="231"/>
      <c r="F357" s="231"/>
      <c r="G357" s="231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76.5">
      <c r="A358" s="15"/>
      <c r="B358" s="15" t="s">
        <v>788</v>
      </c>
      <c r="C358" s="139" t="s">
        <v>33</v>
      </c>
      <c r="D358" s="127">
        <v>29.2</v>
      </c>
      <c r="E358" s="127">
        <v>31.2</v>
      </c>
      <c r="F358" s="108">
        <f>E358/D358</f>
        <v>1.0684931506849316</v>
      </c>
      <c r="G358" s="140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29.25" customHeight="1">
      <c r="A359" s="15"/>
      <c r="B359" s="15" t="s">
        <v>679</v>
      </c>
      <c r="C359" s="139" t="s">
        <v>33</v>
      </c>
      <c r="D359" s="127">
        <v>0</v>
      </c>
      <c r="E359" s="127">
        <v>3.7</v>
      </c>
      <c r="F359" s="141">
        <v>100</v>
      </c>
      <c r="G359" s="142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25.5">
      <c r="A360" s="143" t="s">
        <v>691</v>
      </c>
      <c r="B360" s="19" t="s">
        <v>862</v>
      </c>
      <c r="C360" s="19"/>
      <c r="D360" s="19"/>
      <c r="E360" s="19"/>
      <c r="F360" s="119">
        <f>(800%+F363)/9</f>
        <v>0.91566265060240959</v>
      </c>
      <c r="G360" s="19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30.75" customHeight="1">
      <c r="A361" s="15"/>
      <c r="B361" s="234" t="s">
        <v>863</v>
      </c>
      <c r="C361" s="235"/>
      <c r="D361" s="235"/>
      <c r="E361" s="235"/>
      <c r="F361" s="235"/>
      <c r="G361" s="23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38.25">
      <c r="A362" s="15"/>
      <c r="B362" s="15" t="s">
        <v>370</v>
      </c>
      <c r="C362" s="139" t="s">
        <v>33</v>
      </c>
      <c r="D362" s="127">
        <v>1</v>
      </c>
      <c r="E362" s="127">
        <v>1.9</v>
      </c>
      <c r="F362" s="108">
        <f t="shared" ref="F362:F366" si="35">E362/D362</f>
        <v>1.9</v>
      </c>
      <c r="G362" s="140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89.25">
      <c r="A363" s="15"/>
      <c r="B363" s="15" t="s">
        <v>371</v>
      </c>
      <c r="C363" s="139" t="s">
        <v>33</v>
      </c>
      <c r="D363" s="127">
        <v>4.1500000000000004</v>
      </c>
      <c r="E363" s="127">
        <v>1</v>
      </c>
      <c r="F363" s="108">
        <f>E363/D363</f>
        <v>0.24096385542168672</v>
      </c>
      <c r="G363" s="140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51">
      <c r="A364" s="15"/>
      <c r="B364" s="15" t="s">
        <v>372</v>
      </c>
      <c r="C364" s="139" t="s">
        <v>373</v>
      </c>
      <c r="D364" s="141">
        <v>1</v>
      </c>
      <c r="E364" s="141">
        <v>1</v>
      </c>
      <c r="F364" s="108">
        <f t="shared" si="35"/>
        <v>1</v>
      </c>
      <c r="G364" s="140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6.5" customHeight="1">
      <c r="A365" s="15"/>
      <c r="B365" s="234" t="s">
        <v>678</v>
      </c>
      <c r="C365" s="235"/>
      <c r="D365" s="235"/>
      <c r="E365" s="235"/>
      <c r="F365" s="235"/>
      <c r="G365" s="235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38.25">
      <c r="A366" s="15"/>
      <c r="B366" s="15" t="s">
        <v>374</v>
      </c>
      <c r="C366" s="4" t="s">
        <v>375</v>
      </c>
      <c r="D366" s="141">
        <v>24</v>
      </c>
      <c r="E366" s="141">
        <v>49</v>
      </c>
      <c r="F366" s="108">
        <f t="shared" si="35"/>
        <v>2.0416666666666665</v>
      </c>
      <c r="G366" s="4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3.5" customHeight="1">
      <c r="A367" s="15"/>
      <c r="B367" s="234" t="s">
        <v>376</v>
      </c>
      <c r="C367" s="235"/>
      <c r="D367" s="235"/>
      <c r="E367" s="235"/>
      <c r="F367" s="235"/>
      <c r="G367" s="23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25.5">
      <c r="A368" s="15"/>
      <c r="B368" s="15" t="s">
        <v>377</v>
      </c>
      <c r="C368" s="4" t="s">
        <v>381</v>
      </c>
      <c r="D368" s="137" t="s">
        <v>527</v>
      </c>
      <c r="E368" s="137" t="s">
        <v>528</v>
      </c>
      <c r="F368" s="141" t="s">
        <v>529</v>
      </c>
      <c r="G368" s="4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51">
      <c r="A369" s="15"/>
      <c r="B369" s="15" t="s">
        <v>378</v>
      </c>
      <c r="C369" s="4" t="s">
        <v>34</v>
      </c>
      <c r="D369" s="141">
        <v>10</v>
      </c>
      <c r="E369" s="141">
        <v>45</v>
      </c>
      <c r="F369" s="108">
        <f t="shared" ref="F369" si="36">E369/D369</f>
        <v>4.5</v>
      </c>
      <c r="G369" s="4" t="s">
        <v>619</v>
      </c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4.25" customHeight="1">
      <c r="A370" s="15"/>
      <c r="B370" s="234" t="s">
        <v>379</v>
      </c>
      <c r="C370" s="235"/>
      <c r="D370" s="235"/>
      <c r="E370" s="235"/>
      <c r="F370" s="235"/>
      <c r="G370" s="235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51">
      <c r="A371" s="15"/>
      <c r="B371" s="15" t="s">
        <v>382</v>
      </c>
      <c r="C371" s="4" t="s">
        <v>34</v>
      </c>
      <c r="D371" s="127">
        <v>80</v>
      </c>
      <c r="E371" s="141">
        <v>80</v>
      </c>
      <c r="F371" s="108">
        <f>E371/D371</f>
        <v>1</v>
      </c>
      <c r="G371" s="142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5.75" customHeight="1">
      <c r="A372" s="15"/>
      <c r="B372" s="15" t="s">
        <v>380</v>
      </c>
      <c r="C372" s="4" t="s">
        <v>33</v>
      </c>
      <c r="D372" s="127">
        <v>5.4</v>
      </c>
      <c r="E372" s="127">
        <v>13.7</v>
      </c>
      <c r="F372" s="108">
        <f>E372/D372</f>
        <v>2.5370370370370368</v>
      </c>
      <c r="G372" s="144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25.5">
      <c r="A373" s="143" t="s">
        <v>690</v>
      </c>
      <c r="B373" s="19" t="s">
        <v>384</v>
      </c>
      <c r="C373" s="19"/>
      <c r="D373" s="19"/>
      <c r="E373" s="19"/>
      <c r="F373" s="119">
        <f>(200%+F375+F378)/4</f>
        <v>0.90053003533568909</v>
      </c>
      <c r="G373" s="19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6.5" customHeight="1">
      <c r="A374" s="15"/>
      <c r="B374" s="245" t="s">
        <v>864</v>
      </c>
      <c r="C374" s="246"/>
      <c r="D374" s="246"/>
      <c r="E374" s="246"/>
      <c r="F374" s="246"/>
      <c r="G374" s="24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51" customHeight="1">
      <c r="A375" s="15"/>
      <c r="B375" s="35" t="s">
        <v>385</v>
      </c>
      <c r="C375" s="4" t="s">
        <v>127</v>
      </c>
      <c r="D375" s="127">
        <v>28.3</v>
      </c>
      <c r="E375" s="127">
        <v>22.7</v>
      </c>
      <c r="F375" s="108">
        <f>E375/D375</f>
        <v>0.80212014134275611</v>
      </c>
      <c r="G375" s="4" t="s">
        <v>789</v>
      </c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51.75" customHeight="1">
      <c r="A376" s="15"/>
      <c r="B376" s="35" t="s">
        <v>386</v>
      </c>
      <c r="C376" s="4" t="s">
        <v>387</v>
      </c>
      <c r="D376" s="141" t="s">
        <v>531</v>
      </c>
      <c r="E376" s="141" t="s">
        <v>531</v>
      </c>
      <c r="F376" s="108" t="s">
        <v>531</v>
      </c>
      <c r="G376" s="4" t="s">
        <v>790</v>
      </c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5.75" customHeight="1">
      <c r="A377" s="15"/>
      <c r="B377" s="234" t="s">
        <v>865</v>
      </c>
      <c r="C377" s="235"/>
      <c r="D377" s="235"/>
      <c r="E377" s="235"/>
      <c r="F377" s="235"/>
      <c r="G377" s="235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25.5" customHeight="1">
      <c r="A378" s="15"/>
      <c r="B378" s="15" t="s">
        <v>388</v>
      </c>
      <c r="C378" s="4" t="s">
        <v>34</v>
      </c>
      <c r="D378" s="141">
        <v>20</v>
      </c>
      <c r="E378" s="141">
        <v>16</v>
      </c>
      <c r="F378" s="108">
        <f>E378/D378</f>
        <v>0.8</v>
      </c>
      <c r="G378" s="4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5.75" customHeight="1">
      <c r="A379" s="15"/>
      <c r="B379" s="234" t="s">
        <v>866</v>
      </c>
      <c r="C379" s="235"/>
      <c r="D379" s="235"/>
      <c r="E379" s="235"/>
      <c r="F379" s="235"/>
      <c r="G379" s="235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29.25" customHeight="1">
      <c r="A380" s="15"/>
      <c r="B380" s="15" t="s">
        <v>389</v>
      </c>
      <c r="C380" s="4" t="s">
        <v>391</v>
      </c>
      <c r="D380" s="127" t="s">
        <v>526</v>
      </c>
      <c r="E380" s="127" t="s">
        <v>526</v>
      </c>
      <c r="F380" s="108">
        <v>1</v>
      </c>
      <c r="G380" s="4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38.25">
      <c r="A381" s="15"/>
      <c r="B381" s="15" t="s">
        <v>390</v>
      </c>
      <c r="C381" s="4" t="s">
        <v>34</v>
      </c>
      <c r="D381" s="141">
        <v>1</v>
      </c>
      <c r="E381" s="141">
        <v>1</v>
      </c>
      <c r="F381" s="108">
        <f>E381/D381</f>
        <v>1</v>
      </c>
      <c r="G381" s="4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9.5" customHeight="1">
      <c r="A382" s="143" t="s">
        <v>689</v>
      </c>
      <c r="B382" s="19" t="s">
        <v>523</v>
      </c>
      <c r="C382" s="19"/>
      <c r="D382" s="19"/>
      <c r="E382" s="19"/>
      <c r="F382" s="119">
        <f>(400%+F384+F385+F388)/7</f>
        <v>0.81567116644687487</v>
      </c>
      <c r="G382" s="19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>
      <c r="A383" s="15"/>
      <c r="B383" s="234" t="s">
        <v>392</v>
      </c>
      <c r="C383" s="235"/>
      <c r="D383" s="235"/>
      <c r="E383" s="235"/>
      <c r="F383" s="235"/>
      <c r="G383" s="23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25.5">
      <c r="A384" s="15"/>
      <c r="B384" s="15" t="s">
        <v>395</v>
      </c>
      <c r="C384" s="4" t="s">
        <v>393</v>
      </c>
      <c r="D384" s="127">
        <v>32.15</v>
      </c>
      <c r="E384" s="127">
        <v>20.5</v>
      </c>
      <c r="F384" s="108">
        <f>E384/D384</f>
        <v>0.63763608087091761</v>
      </c>
      <c r="G384" s="4" t="s">
        <v>791</v>
      </c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7.25" customHeight="1">
      <c r="A385" s="15"/>
      <c r="B385" s="15" t="s">
        <v>396</v>
      </c>
      <c r="C385" s="4" t="s">
        <v>394</v>
      </c>
      <c r="D385" s="127">
        <v>180.4</v>
      </c>
      <c r="E385" s="127">
        <v>58.1</v>
      </c>
      <c r="F385" s="108">
        <f t="shared" ref="F385" si="37">E385/D385</f>
        <v>0.32206208425720623</v>
      </c>
      <c r="G385" s="4" t="s">
        <v>791</v>
      </c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8" customHeight="1">
      <c r="A386" s="15"/>
      <c r="B386" s="234" t="s">
        <v>867</v>
      </c>
      <c r="C386" s="235"/>
      <c r="D386" s="235"/>
      <c r="E386" s="235"/>
      <c r="F386" s="235"/>
      <c r="G386" s="235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>
      <c r="A387" s="15"/>
      <c r="B387" s="15" t="s">
        <v>397</v>
      </c>
      <c r="C387" s="4" t="s">
        <v>34</v>
      </c>
      <c r="D387" s="141">
        <v>15</v>
      </c>
      <c r="E387" s="141">
        <v>15</v>
      </c>
      <c r="F387" s="108">
        <f t="shared" ref="F387:F389" si="38">E387/D387</f>
        <v>1</v>
      </c>
      <c r="G387" s="15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>
      <c r="A388" s="15"/>
      <c r="B388" s="15" t="s">
        <v>398</v>
      </c>
      <c r="C388" s="4" t="s">
        <v>34</v>
      </c>
      <c r="D388" s="141">
        <v>16</v>
      </c>
      <c r="E388" s="141">
        <v>12</v>
      </c>
      <c r="F388" s="108">
        <f t="shared" si="38"/>
        <v>0.75</v>
      </c>
      <c r="G388" s="15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>
      <c r="A389" s="15"/>
      <c r="B389" s="15" t="s">
        <v>399</v>
      </c>
      <c r="C389" s="4" t="s">
        <v>34</v>
      </c>
      <c r="D389" s="141">
        <v>479</v>
      </c>
      <c r="E389" s="141">
        <v>626</v>
      </c>
      <c r="F389" s="108">
        <f t="shared" si="38"/>
        <v>1.3068893528183716</v>
      </c>
      <c r="G389" s="15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8" customHeight="1">
      <c r="A390" s="145"/>
      <c r="B390" s="234" t="s">
        <v>868</v>
      </c>
      <c r="C390" s="235"/>
      <c r="D390" s="235"/>
      <c r="E390" s="235"/>
      <c r="F390" s="235"/>
      <c r="G390" s="235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25.5">
      <c r="A391" s="15"/>
      <c r="B391" s="28" t="s">
        <v>401</v>
      </c>
      <c r="C391" s="20" t="s">
        <v>34</v>
      </c>
      <c r="D391" s="141">
        <v>9</v>
      </c>
      <c r="E391" s="141">
        <v>17</v>
      </c>
      <c r="F391" s="108">
        <f t="shared" ref="F391:F392" si="39">E391/D391</f>
        <v>1.8888888888888888</v>
      </c>
      <c r="G391" s="15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>
      <c r="A392" s="15"/>
      <c r="B392" s="28" t="s">
        <v>400</v>
      </c>
      <c r="C392" s="20" t="s">
        <v>34</v>
      </c>
      <c r="D392" s="141">
        <v>5</v>
      </c>
      <c r="E392" s="141">
        <v>5</v>
      </c>
      <c r="F392" s="108">
        <f t="shared" si="39"/>
        <v>1</v>
      </c>
      <c r="G392" s="15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25.5">
      <c r="A393" s="143" t="s">
        <v>692</v>
      </c>
      <c r="B393" s="19" t="s">
        <v>869</v>
      </c>
      <c r="C393" s="19"/>
      <c r="D393" s="19"/>
      <c r="E393" s="19"/>
      <c r="F393" s="119">
        <f>(F395+400%)/5</f>
        <v>0.8</v>
      </c>
      <c r="G393" s="19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29.25" customHeight="1">
      <c r="A394" s="32"/>
      <c r="B394" s="234" t="s">
        <v>402</v>
      </c>
      <c r="C394" s="235"/>
      <c r="D394" s="235"/>
      <c r="E394" s="235"/>
      <c r="F394" s="235"/>
      <c r="G394" s="23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28.5" customHeight="1">
      <c r="A395" s="32"/>
      <c r="B395" s="28" t="s">
        <v>403</v>
      </c>
      <c r="C395" s="4" t="s">
        <v>34</v>
      </c>
      <c r="D395" s="141">
        <v>2</v>
      </c>
      <c r="E395" s="141">
        <v>0</v>
      </c>
      <c r="F395" s="108">
        <f t="shared" ref="F395:F396" si="40">E395/D395</f>
        <v>0</v>
      </c>
      <c r="G395" s="141" t="s">
        <v>794</v>
      </c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26.25" customHeight="1">
      <c r="A396" s="32"/>
      <c r="B396" s="28" t="s">
        <v>404</v>
      </c>
      <c r="C396" s="4" t="s">
        <v>375</v>
      </c>
      <c r="D396" s="141">
        <v>4</v>
      </c>
      <c r="E396" s="141">
        <v>4</v>
      </c>
      <c r="F396" s="108">
        <f t="shared" si="40"/>
        <v>1</v>
      </c>
      <c r="G396" s="32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5.75" customHeight="1">
      <c r="A397" s="32"/>
      <c r="B397" s="234" t="s">
        <v>870</v>
      </c>
      <c r="C397" s="235"/>
      <c r="D397" s="235"/>
      <c r="E397" s="235"/>
      <c r="F397" s="235"/>
      <c r="G397" s="23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52.5" customHeight="1">
      <c r="A398" s="32"/>
      <c r="B398" s="28" t="s">
        <v>405</v>
      </c>
      <c r="C398" s="4" t="s">
        <v>375</v>
      </c>
      <c r="D398" s="137" t="s">
        <v>795</v>
      </c>
      <c r="E398" s="137" t="s">
        <v>796</v>
      </c>
      <c r="F398" s="108" t="s">
        <v>797</v>
      </c>
      <c r="G398" s="32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6.5" customHeight="1">
      <c r="A399" s="32"/>
      <c r="B399" s="234" t="s">
        <v>406</v>
      </c>
      <c r="C399" s="235"/>
      <c r="D399" s="235"/>
      <c r="E399" s="235"/>
      <c r="F399" s="235"/>
      <c r="G399" s="23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40.5" customHeight="1">
      <c r="A400" s="32"/>
      <c r="B400" s="28" t="s">
        <v>407</v>
      </c>
      <c r="C400" s="4" t="s">
        <v>34</v>
      </c>
      <c r="D400" s="141">
        <v>2</v>
      </c>
      <c r="E400" s="141">
        <v>2</v>
      </c>
      <c r="F400" s="108">
        <f>E400/D400</f>
        <v>1</v>
      </c>
      <c r="G400" s="142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>
      <c r="A401" s="24" t="s">
        <v>164</v>
      </c>
      <c r="B401" s="25" t="s">
        <v>165</v>
      </c>
      <c r="C401" s="25"/>
      <c r="D401" s="25"/>
      <c r="E401" s="25"/>
      <c r="F401" s="26">
        <f>(400%+F406)/5</f>
        <v>0.90079999999999993</v>
      </c>
      <c r="G401" s="2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>
      <c r="A402" s="15"/>
      <c r="B402" s="231" t="s">
        <v>409</v>
      </c>
      <c r="C402" s="231"/>
      <c r="D402" s="231"/>
      <c r="E402" s="231"/>
      <c r="F402" s="231"/>
      <c r="G402" s="231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38.25">
      <c r="A403" s="15"/>
      <c r="B403" s="28" t="s">
        <v>410</v>
      </c>
      <c r="C403" s="4" t="s">
        <v>415</v>
      </c>
      <c r="D403" s="131">
        <v>1</v>
      </c>
      <c r="E403" s="131">
        <v>1</v>
      </c>
      <c r="F403" s="108">
        <v>1</v>
      </c>
      <c r="G403" s="4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38.25">
      <c r="A404" s="15"/>
      <c r="B404" s="28" t="s">
        <v>411</v>
      </c>
      <c r="C404" s="4" t="s">
        <v>412</v>
      </c>
      <c r="D404" s="131" t="s">
        <v>777</v>
      </c>
      <c r="E404" s="131" t="s">
        <v>778</v>
      </c>
      <c r="F404" s="108" t="s">
        <v>779</v>
      </c>
      <c r="G404" s="4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25.5">
      <c r="A405" s="15"/>
      <c r="B405" s="28" t="s">
        <v>413</v>
      </c>
      <c r="C405" s="4" t="s">
        <v>33</v>
      </c>
      <c r="D405" s="146">
        <v>95</v>
      </c>
      <c r="E405" s="146">
        <v>95</v>
      </c>
      <c r="F405" s="108">
        <f t="shared" ref="F405" si="41">E405/D405</f>
        <v>1</v>
      </c>
      <c r="G405" s="4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51">
      <c r="A406" s="15"/>
      <c r="B406" s="28" t="s">
        <v>414</v>
      </c>
      <c r="C406" s="4" t="s">
        <v>33</v>
      </c>
      <c r="D406" s="141">
        <v>25</v>
      </c>
      <c r="E406" s="127">
        <v>12.6</v>
      </c>
      <c r="F406" s="108">
        <f>E406/D406</f>
        <v>0.504</v>
      </c>
      <c r="G406" s="4" t="s">
        <v>804</v>
      </c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54" customHeight="1">
      <c r="A407" s="22" t="s">
        <v>483</v>
      </c>
      <c r="B407" s="19" t="s">
        <v>419</v>
      </c>
      <c r="C407" s="19"/>
      <c r="D407" s="19"/>
      <c r="E407" s="19"/>
      <c r="F407" s="119">
        <f>(500%+F409+F415+F418)/8</f>
        <v>0.74037500000000001</v>
      </c>
      <c r="G407" s="19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3.5" customHeight="1">
      <c r="A408" s="15"/>
      <c r="B408" s="231" t="s">
        <v>417</v>
      </c>
      <c r="C408" s="231"/>
      <c r="D408" s="231"/>
      <c r="E408" s="231"/>
      <c r="F408" s="231"/>
      <c r="G408" s="231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29.25" customHeight="1">
      <c r="A409" s="15"/>
      <c r="B409" s="28" t="s">
        <v>418</v>
      </c>
      <c r="C409" s="4" t="s">
        <v>33</v>
      </c>
      <c r="D409" s="16">
        <v>24</v>
      </c>
      <c r="E409" s="16">
        <v>0</v>
      </c>
      <c r="F409" s="108">
        <v>0</v>
      </c>
      <c r="G409" s="4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24.75" customHeight="1">
      <c r="A410" s="15"/>
      <c r="B410" s="234" t="s">
        <v>420</v>
      </c>
      <c r="C410" s="235"/>
      <c r="D410" s="235"/>
      <c r="E410" s="235"/>
      <c r="F410" s="235"/>
      <c r="G410" s="23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63.75">
      <c r="A411" s="15"/>
      <c r="B411" s="28" t="s">
        <v>421</v>
      </c>
      <c r="C411" s="4" t="s">
        <v>33</v>
      </c>
      <c r="D411" s="16">
        <v>29</v>
      </c>
      <c r="E411" s="16">
        <v>80</v>
      </c>
      <c r="F411" s="108">
        <f>E411/D411</f>
        <v>2.7586206896551726</v>
      </c>
      <c r="G411" s="4" t="s">
        <v>803</v>
      </c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38.25">
      <c r="A412" s="15"/>
      <c r="B412" s="28" t="s">
        <v>422</v>
      </c>
      <c r="C412" s="4" t="s">
        <v>33</v>
      </c>
      <c r="D412" s="16">
        <v>100</v>
      </c>
      <c r="E412" s="16">
        <v>100</v>
      </c>
      <c r="F412" s="108">
        <f>E412/D412</f>
        <v>1</v>
      </c>
      <c r="G412" s="1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7.25" customHeight="1">
      <c r="A413" s="15"/>
      <c r="B413" s="234" t="s">
        <v>423</v>
      </c>
      <c r="C413" s="235"/>
      <c r="D413" s="235"/>
      <c r="E413" s="235"/>
      <c r="F413" s="235"/>
      <c r="G413" s="23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28.5" customHeight="1">
      <c r="A414" s="15"/>
      <c r="B414" s="28" t="s">
        <v>424</v>
      </c>
      <c r="C414" s="4" t="s">
        <v>33</v>
      </c>
      <c r="D414" s="16">
        <v>100</v>
      </c>
      <c r="E414" s="16">
        <v>100</v>
      </c>
      <c r="F414" s="108">
        <f t="shared" ref="F414:F416" si="42">E414/D414</f>
        <v>1</v>
      </c>
      <c r="G414" s="4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38.25">
      <c r="A415" s="15"/>
      <c r="B415" s="28" t="s">
        <v>425</v>
      </c>
      <c r="C415" s="4" t="s">
        <v>33</v>
      </c>
      <c r="D415" s="16">
        <v>100</v>
      </c>
      <c r="E415" s="16">
        <v>0</v>
      </c>
      <c r="F415" s="108">
        <f t="shared" si="42"/>
        <v>0</v>
      </c>
      <c r="G415" s="4" t="s">
        <v>534</v>
      </c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38.25">
      <c r="A416" s="15"/>
      <c r="B416" s="28" t="s">
        <v>426</v>
      </c>
      <c r="C416" s="4" t="s">
        <v>33</v>
      </c>
      <c r="D416" s="16">
        <v>59</v>
      </c>
      <c r="E416" s="16">
        <v>59</v>
      </c>
      <c r="F416" s="108">
        <f t="shared" si="42"/>
        <v>1</v>
      </c>
      <c r="G416" s="4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8" customHeight="1">
      <c r="A417" s="15"/>
      <c r="B417" s="234" t="s">
        <v>427</v>
      </c>
      <c r="C417" s="235"/>
      <c r="D417" s="235"/>
      <c r="E417" s="235"/>
      <c r="F417" s="235"/>
      <c r="G417" s="23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40.5" customHeight="1">
      <c r="A418" s="15"/>
      <c r="B418" s="28" t="s">
        <v>428</v>
      </c>
      <c r="C418" s="4" t="s">
        <v>33</v>
      </c>
      <c r="D418" s="16">
        <v>100</v>
      </c>
      <c r="E418" s="16">
        <v>92.3</v>
      </c>
      <c r="F418" s="108">
        <f>E418/D418</f>
        <v>0.92299999999999993</v>
      </c>
      <c r="G418" s="4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6.5" customHeight="1">
      <c r="A419" s="15"/>
      <c r="B419" s="234" t="s">
        <v>429</v>
      </c>
      <c r="C419" s="235"/>
      <c r="D419" s="235"/>
      <c r="E419" s="235"/>
      <c r="F419" s="235"/>
      <c r="G419" s="23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>
      <c r="A420" s="15"/>
      <c r="B420" s="28" t="s">
        <v>430</v>
      </c>
      <c r="C420" s="4" t="s">
        <v>208</v>
      </c>
      <c r="D420" s="16">
        <v>1</v>
      </c>
      <c r="E420" s="16">
        <v>1</v>
      </c>
      <c r="F420" s="108">
        <f>E420/D420</f>
        <v>1</v>
      </c>
      <c r="G420" s="4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39" customHeight="1">
      <c r="A421" s="22" t="s">
        <v>693</v>
      </c>
      <c r="B421" s="19" t="s">
        <v>703</v>
      </c>
      <c r="C421" s="19"/>
      <c r="D421" s="19"/>
      <c r="E421" s="19"/>
      <c r="F421" s="119">
        <f>(300%+F427+F429)/5</f>
        <v>0.8925925925925926</v>
      </c>
      <c r="G421" s="19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27" customHeight="1">
      <c r="A422" s="15"/>
      <c r="B422" s="231" t="s">
        <v>871</v>
      </c>
      <c r="C422" s="231"/>
      <c r="D422" s="231"/>
      <c r="E422" s="231"/>
      <c r="F422" s="231"/>
      <c r="G422" s="231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>
      <c r="A423" s="15"/>
      <c r="B423" s="28" t="s">
        <v>432</v>
      </c>
      <c r="C423" s="4" t="s">
        <v>33</v>
      </c>
      <c r="D423" s="141">
        <v>80</v>
      </c>
      <c r="E423" s="141">
        <v>80</v>
      </c>
      <c r="F423" s="108">
        <f t="shared" ref="F423:F424" si="43">E423/D423</f>
        <v>1</v>
      </c>
      <c r="G423" s="4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38.25">
      <c r="A424" s="15"/>
      <c r="B424" s="28" t="s">
        <v>433</v>
      </c>
      <c r="C424" s="4" t="s">
        <v>33</v>
      </c>
      <c r="D424" s="141">
        <v>95</v>
      </c>
      <c r="E424" s="141">
        <v>95</v>
      </c>
      <c r="F424" s="108">
        <f t="shared" si="43"/>
        <v>1</v>
      </c>
      <c r="G424" s="4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28.5" customHeight="1">
      <c r="A425" s="15"/>
      <c r="B425" s="234" t="s">
        <v>434</v>
      </c>
      <c r="C425" s="235"/>
      <c r="D425" s="235"/>
      <c r="E425" s="235"/>
      <c r="F425" s="235"/>
      <c r="G425" s="235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>
      <c r="A426" s="15"/>
      <c r="B426" s="28" t="s">
        <v>435</v>
      </c>
      <c r="C426" s="4" t="s">
        <v>33</v>
      </c>
      <c r="D426" s="141">
        <v>100</v>
      </c>
      <c r="E426" s="141">
        <v>100</v>
      </c>
      <c r="F426" s="108">
        <f t="shared" ref="F426:F427" si="44">E426/D426</f>
        <v>1</v>
      </c>
      <c r="G426" s="4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25.5">
      <c r="A427" s="15"/>
      <c r="B427" s="28" t="s">
        <v>436</v>
      </c>
      <c r="C427" s="4" t="s">
        <v>33</v>
      </c>
      <c r="D427" s="141">
        <v>100</v>
      </c>
      <c r="E427" s="141">
        <v>50</v>
      </c>
      <c r="F427" s="108">
        <f t="shared" si="44"/>
        <v>0.5</v>
      </c>
      <c r="G427" s="4" t="s">
        <v>620</v>
      </c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6.5" customHeight="1">
      <c r="A428" s="15"/>
      <c r="B428" s="234" t="s">
        <v>437</v>
      </c>
      <c r="C428" s="235"/>
      <c r="D428" s="235"/>
      <c r="E428" s="235"/>
      <c r="F428" s="235"/>
      <c r="G428" s="235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27.75" customHeight="1">
      <c r="A429" s="15"/>
      <c r="B429" s="28" t="s">
        <v>438</v>
      </c>
      <c r="C429" s="4" t="s">
        <v>33</v>
      </c>
      <c r="D429" s="127">
        <v>5.4</v>
      </c>
      <c r="E429" s="127">
        <v>5.2</v>
      </c>
      <c r="F429" s="108">
        <f>E429/D429</f>
        <v>0.96296296296296291</v>
      </c>
      <c r="G429" s="4" t="s">
        <v>621</v>
      </c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38.25">
      <c r="A430" s="22" t="s">
        <v>694</v>
      </c>
      <c r="B430" s="19" t="s">
        <v>439</v>
      </c>
      <c r="C430" s="19"/>
      <c r="D430" s="19"/>
      <c r="E430" s="19"/>
      <c r="F430" s="119">
        <f>(700%)/7</f>
        <v>1</v>
      </c>
      <c r="G430" s="19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7.25" customHeight="1">
      <c r="A431" s="15"/>
      <c r="B431" s="228" t="s">
        <v>704</v>
      </c>
      <c r="C431" s="229"/>
      <c r="D431" s="229"/>
      <c r="E431" s="229"/>
      <c r="F431" s="229"/>
      <c r="G431" s="230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63.75">
      <c r="A432" s="15"/>
      <c r="B432" s="28" t="s">
        <v>441</v>
      </c>
      <c r="C432" s="4" t="s">
        <v>40</v>
      </c>
      <c r="D432" s="141">
        <v>1033</v>
      </c>
      <c r="E432" s="141">
        <v>166</v>
      </c>
      <c r="F432" s="108">
        <f>D432/E432</f>
        <v>6.2228915662650603</v>
      </c>
      <c r="G432" s="4" t="s">
        <v>780</v>
      </c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38.25">
      <c r="A433" s="15"/>
      <c r="B433" s="28" t="s">
        <v>442</v>
      </c>
      <c r="C433" s="4" t="s">
        <v>40</v>
      </c>
      <c r="D433" s="141">
        <v>6</v>
      </c>
      <c r="E433" s="141">
        <v>12</v>
      </c>
      <c r="F433" s="108">
        <f>E433/D433</f>
        <v>2</v>
      </c>
      <c r="G433" s="4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51">
      <c r="A434" s="15"/>
      <c r="B434" s="28" t="s">
        <v>443</v>
      </c>
      <c r="C434" s="4" t="s">
        <v>212</v>
      </c>
      <c r="D434" s="141">
        <v>112</v>
      </c>
      <c r="E434" s="141">
        <v>473</v>
      </c>
      <c r="F434" s="108">
        <f>E434/D434</f>
        <v>4.2232142857142856</v>
      </c>
      <c r="G434" s="4" t="s">
        <v>781</v>
      </c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27.75" customHeight="1">
      <c r="A435" s="15"/>
      <c r="B435" s="228" t="s">
        <v>705</v>
      </c>
      <c r="C435" s="229"/>
      <c r="D435" s="229"/>
      <c r="E435" s="229"/>
      <c r="F435" s="229"/>
      <c r="G435" s="230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29.25" customHeight="1">
      <c r="A436" s="15"/>
      <c r="B436" s="28" t="s">
        <v>444</v>
      </c>
      <c r="C436" s="4" t="s">
        <v>40</v>
      </c>
      <c r="D436" s="141">
        <v>110</v>
      </c>
      <c r="E436" s="141">
        <v>32</v>
      </c>
      <c r="F436" s="108">
        <f>D436/E436</f>
        <v>3.4375</v>
      </c>
      <c r="G436" s="242" t="s">
        <v>782</v>
      </c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51">
      <c r="A437" s="15"/>
      <c r="B437" s="28" t="s">
        <v>445</v>
      </c>
      <c r="C437" s="4" t="s">
        <v>40</v>
      </c>
      <c r="D437" s="141">
        <v>130</v>
      </c>
      <c r="E437" s="141">
        <v>46</v>
      </c>
      <c r="F437" s="108">
        <f t="shared" ref="F437:F439" si="45">D437/E437</f>
        <v>2.8260869565217392</v>
      </c>
      <c r="G437" s="243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54.75" customHeight="1">
      <c r="A438" s="15"/>
      <c r="B438" s="28" t="s">
        <v>446</v>
      </c>
      <c r="C438" s="4" t="s">
        <v>40</v>
      </c>
      <c r="D438" s="141">
        <v>600</v>
      </c>
      <c r="E438" s="141">
        <v>576</v>
      </c>
      <c r="F438" s="108">
        <f t="shared" si="45"/>
        <v>1.0416666666666667</v>
      </c>
      <c r="G438" s="243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40.5" customHeight="1">
      <c r="A439" s="15"/>
      <c r="B439" s="28" t="s">
        <v>447</v>
      </c>
      <c r="C439" s="4" t="s">
        <v>40</v>
      </c>
      <c r="D439" s="141">
        <v>193</v>
      </c>
      <c r="E439" s="141">
        <v>88</v>
      </c>
      <c r="F439" s="108">
        <f t="shared" si="45"/>
        <v>2.1931818181818183</v>
      </c>
      <c r="G439" s="244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51">
      <c r="A440" s="22" t="s">
        <v>695</v>
      </c>
      <c r="B440" s="19" t="s">
        <v>642</v>
      </c>
      <c r="C440" s="19"/>
      <c r="D440" s="19"/>
      <c r="E440" s="19"/>
      <c r="F440" s="119">
        <f>(700%+F447)/8</f>
        <v>0.875</v>
      </c>
      <c r="G440" s="19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27.75" customHeight="1">
      <c r="A441" s="15"/>
      <c r="B441" s="228" t="s">
        <v>643</v>
      </c>
      <c r="C441" s="229"/>
      <c r="D441" s="229"/>
      <c r="E441" s="229"/>
      <c r="F441" s="229"/>
      <c r="G441" s="230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28.5" customHeight="1">
      <c r="A442" s="15"/>
      <c r="B442" s="28" t="s">
        <v>644</v>
      </c>
      <c r="C442" s="4" t="s">
        <v>33</v>
      </c>
      <c r="D442" s="141">
        <v>100</v>
      </c>
      <c r="E442" s="141">
        <v>100</v>
      </c>
      <c r="F442" s="108">
        <v>1</v>
      </c>
      <c r="G442" s="33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5.75" customHeight="1">
      <c r="A443" s="15"/>
      <c r="B443" s="228" t="s">
        <v>645</v>
      </c>
      <c r="C443" s="229"/>
      <c r="D443" s="229"/>
      <c r="E443" s="229"/>
      <c r="F443" s="229"/>
      <c r="G443" s="230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5.75" customHeight="1">
      <c r="A444" s="15"/>
      <c r="B444" s="28" t="s">
        <v>646</v>
      </c>
      <c r="C444" s="4" t="s">
        <v>33</v>
      </c>
      <c r="D444" s="141">
        <v>100</v>
      </c>
      <c r="E444" s="141">
        <v>100</v>
      </c>
      <c r="F444" s="108">
        <v>1</v>
      </c>
      <c r="G444" s="33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28.5" customHeight="1">
      <c r="A445" s="15"/>
      <c r="B445" s="28" t="s">
        <v>647</v>
      </c>
      <c r="C445" s="4" t="s">
        <v>655</v>
      </c>
      <c r="D445" s="141">
        <v>1</v>
      </c>
      <c r="E445" s="141">
        <v>1</v>
      </c>
      <c r="F445" s="108">
        <v>1</v>
      </c>
      <c r="G445" s="33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26.25" customHeight="1">
      <c r="A446" s="15"/>
      <c r="B446" s="28" t="s">
        <v>648</v>
      </c>
      <c r="C446" s="4" t="s">
        <v>34</v>
      </c>
      <c r="D446" s="141">
        <v>80</v>
      </c>
      <c r="E446" s="141">
        <v>122</v>
      </c>
      <c r="F446" s="108">
        <f>E446/D446</f>
        <v>1.5249999999999999</v>
      </c>
      <c r="G446" s="33" t="s">
        <v>653</v>
      </c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27.75" customHeight="1">
      <c r="A447" s="15"/>
      <c r="B447" s="28" t="s">
        <v>649</v>
      </c>
      <c r="C447" s="4" t="s">
        <v>34</v>
      </c>
      <c r="D447" s="141">
        <v>3</v>
      </c>
      <c r="E447" s="141">
        <v>0</v>
      </c>
      <c r="F447" s="108">
        <f>E447/D447</f>
        <v>0</v>
      </c>
      <c r="G447" s="33" t="s">
        <v>654</v>
      </c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8" customHeight="1">
      <c r="A448" s="15"/>
      <c r="B448" s="28" t="s">
        <v>650</v>
      </c>
      <c r="C448" s="4" t="s">
        <v>40</v>
      </c>
      <c r="D448" s="141">
        <v>157</v>
      </c>
      <c r="E448" s="141">
        <v>157</v>
      </c>
      <c r="F448" s="108">
        <f>E448/D448</f>
        <v>1</v>
      </c>
      <c r="G448" s="33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28.5" customHeight="1">
      <c r="A449" s="15"/>
      <c r="B449" s="28" t="s">
        <v>651</v>
      </c>
      <c r="C449" s="4" t="s">
        <v>655</v>
      </c>
      <c r="D449" s="141">
        <v>1</v>
      </c>
      <c r="E449" s="141">
        <v>1</v>
      </c>
      <c r="F449" s="108">
        <v>1</v>
      </c>
      <c r="G449" s="33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27" customHeight="1">
      <c r="A450" s="15"/>
      <c r="B450" s="28" t="s">
        <v>652</v>
      </c>
      <c r="C450" s="4" t="s">
        <v>655</v>
      </c>
      <c r="D450" s="141">
        <v>1</v>
      </c>
      <c r="E450" s="141">
        <v>1</v>
      </c>
      <c r="F450" s="108">
        <v>1</v>
      </c>
      <c r="G450" s="33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>
      <c r="A451" s="24" t="s">
        <v>166</v>
      </c>
      <c r="B451" s="25" t="s">
        <v>167</v>
      </c>
      <c r="C451" s="25"/>
      <c r="D451" s="25"/>
      <c r="E451" s="25"/>
      <c r="F451" s="138">
        <v>1</v>
      </c>
      <c r="G451" s="25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5" customHeight="1">
      <c r="A452" s="15"/>
      <c r="B452" s="231" t="s">
        <v>452</v>
      </c>
      <c r="C452" s="231"/>
      <c r="D452" s="231"/>
      <c r="E452" s="231"/>
      <c r="F452" s="231"/>
      <c r="G452" s="231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53.25" customHeight="1">
      <c r="A453" s="15"/>
      <c r="B453" s="28" t="s">
        <v>448</v>
      </c>
      <c r="C453" s="4" t="s">
        <v>127</v>
      </c>
      <c r="D453" s="4">
        <v>879330</v>
      </c>
      <c r="E453" s="4">
        <v>957787</v>
      </c>
      <c r="F453" s="108">
        <f t="shared" ref="F453:F455" si="46">E453/D453</f>
        <v>1.0892236134329547</v>
      </c>
      <c r="G453" s="4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38.25">
      <c r="A454" s="15"/>
      <c r="B454" s="28" t="s">
        <v>449</v>
      </c>
      <c r="C454" s="4" t="s">
        <v>450</v>
      </c>
      <c r="D454" s="4" t="s">
        <v>525</v>
      </c>
      <c r="E454" s="4" t="s">
        <v>709</v>
      </c>
      <c r="F454" s="108">
        <v>1</v>
      </c>
      <c r="G454" s="4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25.5">
      <c r="A455" s="15"/>
      <c r="B455" s="28" t="s">
        <v>451</v>
      </c>
      <c r="C455" s="4" t="s">
        <v>33</v>
      </c>
      <c r="D455" s="4">
        <v>88.1</v>
      </c>
      <c r="E455" s="4">
        <v>97.2</v>
      </c>
      <c r="F455" s="108">
        <f t="shared" si="46"/>
        <v>1.1032917139614076</v>
      </c>
      <c r="G455" s="4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6.5" customHeight="1">
      <c r="A456" s="22" t="s">
        <v>484</v>
      </c>
      <c r="B456" s="19" t="s">
        <v>479</v>
      </c>
      <c r="C456" s="19"/>
      <c r="D456" s="19"/>
      <c r="E456" s="19"/>
      <c r="F456" s="132">
        <f>(3700%+F468+F469+F474+F480+F486+F493+F505)/44</f>
        <v>0.88795454545454544</v>
      </c>
      <c r="G456" s="19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27.75" customHeight="1">
      <c r="A457" s="15"/>
      <c r="B457" s="231" t="s">
        <v>480</v>
      </c>
      <c r="C457" s="231"/>
      <c r="D457" s="231"/>
      <c r="E457" s="231"/>
      <c r="F457" s="231"/>
      <c r="G457" s="231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51">
      <c r="A458" s="15"/>
      <c r="B458" s="28" t="s">
        <v>453</v>
      </c>
      <c r="C458" s="4" t="s">
        <v>33</v>
      </c>
      <c r="D458" s="4">
        <v>0</v>
      </c>
      <c r="E458" s="4">
        <v>0</v>
      </c>
      <c r="F458" s="108">
        <v>1</v>
      </c>
      <c r="G458" s="4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14.75">
      <c r="A459" s="15"/>
      <c r="B459" s="28" t="s">
        <v>454</v>
      </c>
      <c r="C459" s="4" t="s">
        <v>33</v>
      </c>
      <c r="D459" s="4">
        <v>100</v>
      </c>
      <c r="E459" s="4">
        <v>100</v>
      </c>
      <c r="F459" s="108">
        <f t="shared" ref="F459" si="47">E459/D459</f>
        <v>1</v>
      </c>
      <c r="G459" s="4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8" customHeight="1">
      <c r="A460" s="15"/>
      <c r="B460" s="228" t="s">
        <v>481</v>
      </c>
      <c r="C460" s="229"/>
      <c r="D460" s="229"/>
      <c r="E460" s="229"/>
      <c r="F460" s="229"/>
      <c r="G460" s="230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38.25">
      <c r="A461" s="15"/>
      <c r="B461" s="28" t="s">
        <v>455</v>
      </c>
      <c r="C461" s="4" t="s">
        <v>33</v>
      </c>
      <c r="D461" s="4">
        <v>87.5</v>
      </c>
      <c r="E461" s="4">
        <v>87.5</v>
      </c>
      <c r="F461" s="108">
        <f t="shared" ref="F461" si="48">E461/D461</f>
        <v>1</v>
      </c>
      <c r="G461" s="4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38.25">
      <c r="A462" s="15"/>
      <c r="B462" s="28" t="s">
        <v>456</v>
      </c>
      <c r="C462" s="4" t="s">
        <v>33</v>
      </c>
      <c r="D462" s="4">
        <v>0</v>
      </c>
      <c r="E462" s="4">
        <v>0</v>
      </c>
      <c r="F462" s="108">
        <v>1</v>
      </c>
      <c r="G462" s="4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26.25" customHeight="1">
      <c r="A463" s="15"/>
      <c r="B463" s="28" t="s">
        <v>457</v>
      </c>
      <c r="C463" s="4" t="s">
        <v>458</v>
      </c>
      <c r="D463" s="4">
        <v>1</v>
      </c>
      <c r="E463" s="4">
        <v>1</v>
      </c>
      <c r="F463" s="108">
        <v>1</v>
      </c>
      <c r="G463" s="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6.5" customHeight="1">
      <c r="A464" s="15"/>
      <c r="B464" s="228" t="s">
        <v>459</v>
      </c>
      <c r="C464" s="229"/>
      <c r="D464" s="229"/>
      <c r="E464" s="229"/>
      <c r="F464" s="229"/>
      <c r="G464" s="230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6.5" customHeight="1">
      <c r="A465" s="15"/>
      <c r="B465" s="28" t="s">
        <v>557</v>
      </c>
      <c r="C465" s="4" t="s">
        <v>458</v>
      </c>
      <c r="D465" s="147" t="s">
        <v>558</v>
      </c>
      <c r="E465" s="4">
        <v>0</v>
      </c>
      <c r="F465" s="108">
        <v>1</v>
      </c>
      <c r="G465" s="4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25.5">
      <c r="A466" s="15"/>
      <c r="B466" s="28" t="s">
        <v>460</v>
      </c>
      <c r="C466" s="4" t="s">
        <v>33</v>
      </c>
      <c r="D466" s="147" t="s">
        <v>559</v>
      </c>
      <c r="E466" s="4">
        <v>14.4</v>
      </c>
      <c r="F466" s="108">
        <v>1</v>
      </c>
      <c r="G466" s="4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25.5">
      <c r="A467" s="15"/>
      <c r="B467" s="28" t="s">
        <v>461</v>
      </c>
      <c r="C467" s="4" t="s">
        <v>33</v>
      </c>
      <c r="D467" s="4">
        <v>1</v>
      </c>
      <c r="E467" s="4">
        <v>1</v>
      </c>
      <c r="F467" s="108">
        <v>1</v>
      </c>
      <c r="G467" s="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51">
      <c r="A468" s="15"/>
      <c r="B468" s="28" t="s">
        <v>462</v>
      </c>
      <c r="C468" s="4" t="s">
        <v>33</v>
      </c>
      <c r="D468" s="147" t="s">
        <v>560</v>
      </c>
      <c r="E468" s="147" t="s">
        <v>710</v>
      </c>
      <c r="F468" s="108">
        <v>0.33</v>
      </c>
      <c r="G468" s="5" t="s">
        <v>711</v>
      </c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72">
      <c r="A469" s="15"/>
      <c r="B469" s="28" t="s">
        <v>463</v>
      </c>
      <c r="C469" s="4" t="s">
        <v>33</v>
      </c>
      <c r="D469" s="147" t="s">
        <v>581</v>
      </c>
      <c r="E469" s="147" t="s">
        <v>712</v>
      </c>
      <c r="F469" s="108">
        <v>0</v>
      </c>
      <c r="G469" s="5" t="s">
        <v>582</v>
      </c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25.5">
      <c r="A470" s="15"/>
      <c r="B470" s="28" t="s">
        <v>583</v>
      </c>
      <c r="C470" s="4" t="s">
        <v>33</v>
      </c>
      <c r="D470" s="147" t="s">
        <v>584</v>
      </c>
      <c r="E470" s="147" t="s">
        <v>713</v>
      </c>
      <c r="F470" s="108">
        <v>1</v>
      </c>
      <c r="G470" s="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69" customHeight="1">
      <c r="A471" s="15"/>
      <c r="B471" s="28" t="s">
        <v>585</v>
      </c>
      <c r="C471" s="4" t="s">
        <v>33</v>
      </c>
      <c r="D471" s="147" t="s">
        <v>586</v>
      </c>
      <c r="E471" s="4">
        <v>96.2</v>
      </c>
      <c r="F471" s="108">
        <v>1</v>
      </c>
      <c r="G471" s="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25.5">
      <c r="A472" s="15"/>
      <c r="B472" s="28" t="s">
        <v>587</v>
      </c>
      <c r="C472" s="4" t="s">
        <v>588</v>
      </c>
      <c r="D472" s="4">
        <v>1</v>
      </c>
      <c r="E472" s="4">
        <v>1</v>
      </c>
      <c r="F472" s="108">
        <v>1</v>
      </c>
      <c r="G472" s="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66" customHeight="1">
      <c r="A473" s="15"/>
      <c r="B473" s="28" t="s">
        <v>589</v>
      </c>
      <c r="C473" s="4" t="s">
        <v>588</v>
      </c>
      <c r="D473" s="4">
        <v>1</v>
      </c>
      <c r="E473" s="4">
        <v>1</v>
      </c>
      <c r="F473" s="108">
        <v>1</v>
      </c>
      <c r="G473" s="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42" customHeight="1">
      <c r="A474" s="15"/>
      <c r="B474" s="28" t="s">
        <v>590</v>
      </c>
      <c r="C474" s="4" t="s">
        <v>33</v>
      </c>
      <c r="D474" s="147" t="s">
        <v>715</v>
      </c>
      <c r="E474" s="4">
        <v>37.5</v>
      </c>
      <c r="F474" s="108">
        <v>0.13</v>
      </c>
      <c r="G474" s="4" t="s">
        <v>714</v>
      </c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53.25" customHeight="1">
      <c r="A475" s="15"/>
      <c r="B475" s="28" t="s">
        <v>591</v>
      </c>
      <c r="C475" s="4" t="s">
        <v>33</v>
      </c>
      <c r="D475" s="4" t="s">
        <v>592</v>
      </c>
      <c r="E475" s="4">
        <v>-88</v>
      </c>
      <c r="F475" s="108">
        <v>1</v>
      </c>
      <c r="G475" s="4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27.75" customHeight="1">
      <c r="A476" s="15"/>
      <c r="B476" s="28" t="s">
        <v>594</v>
      </c>
      <c r="C476" s="4" t="s">
        <v>33</v>
      </c>
      <c r="D476" s="4" t="s">
        <v>593</v>
      </c>
      <c r="E476" s="4">
        <v>100</v>
      </c>
      <c r="F476" s="108">
        <v>1</v>
      </c>
      <c r="G476" s="4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39" customHeight="1">
      <c r="A477" s="15"/>
      <c r="B477" s="28" t="s">
        <v>595</v>
      </c>
      <c r="C477" s="4" t="s">
        <v>588</v>
      </c>
      <c r="D477" s="4">
        <v>1</v>
      </c>
      <c r="E477" s="4">
        <v>1</v>
      </c>
      <c r="F477" s="108">
        <v>1</v>
      </c>
      <c r="G477" s="4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38.25">
      <c r="A478" s="15"/>
      <c r="B478" s="28" t="s">
        <v>465</v>
      </c>
      <c r="C478" s="4" t="s">
        <v>588</v>
      </c>
      <c r="D478" s="4">
        <v>1</v>
      </c>
      <c r="E478" s="4">
        <v>1</v>
      </c>
      <c r="F478" s="108">
        <v>1</v>
      </c>
      <c r="G478" s="4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65.25" customHeight="1">
      <c r="A479" s="15"/>
      <c r="B479" s="148" t="s">
        <v>596</v>
      </c>
      <c r="C479" s="4" t="s">
        <v>588</v>
      </c>
      <c r="D479" s="4">
        <v>1</v>
      </c>
      <c r="E479" s="4">
        <v>1</v>
      </c>
      <c r="F479" s="108">
        <v>1</v>
      </c>
      <c r="G479" s="4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38.25">
      <c r="A480" s="15"/>
      <c r="B480" s="28" t="s">
        <v>597</v>
      </c>
      <c r="C480" s="4" t="s">
        <v>33</v>
      </c>
      <c r="D480" s="4" t="s">
        <v>716</v>
      </c>
      <c r="E480" s="4">
        <v>20.190000000000001</v>
      </c>
      <c r="F480" s="108">
        <v>0.29899999999999999</v>
      </c>
      <c r="G480" s="4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38.25">
      <c r="A481" s="15"/>
      <c r="B481" s="28" t="s">
        <v>467</v>
      </c>
      <c r="C481" s="4" t="s">
        <v>33</v>
      </c>
      <c r="D481" s="147" t="s">
        <v>598</v>
      </c>
      <c r="E481" s="4">
        <v>85</v>
      </c>
      <c r="F481" s="108">
        <v>1</v>
      </c>
      <c r="G481" s="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38.25">
      <c r="A482" s="15"/>
      <c r="B482" s="28" t="s">
        <v>466</v>
      </c>
      <c r="C482" s="4" t="s">
        <v>588</v>
      </c>
      <c r="D482" s="4">
        <v>1</v>
      </c>
      <c r="E482" s="4">
        <v>1</v>
      </c>
      <c r="F482" s="108">
        <v>1</v>
      </c>
      <c r="G482" s="4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25.5">
      <c r="A483" s="15"/>
      <c r="B483" s="28" t="s">
        <v>464</v>
      </c>
      <c r="C483" s="4" t="s">
        <v>33</v>
      </c>
      <c r="D483" s="147" t="s">
        <v>598</v>
      </c>
      <c r="E483" s="4">
        <v>100</v>
      </c>
      <c r="F483" s="108">
        <v>1</v>
      </c>
      <c r="G483" s="4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51">
      <c r="A484" s="15"/>
      <c r="B484" s="28" t="s">
        <v>599</v>
      </c>
      <c r="C484" s="4" t="s">
        <v>588</v>
      </c>
      <c r="D484" s="4">
        <v>1</v>
      </c>
      <c r="E484" s="4">
        <v>1</v>
      </c>
      <c r="F484" s="108">
        <v>1</v>
      </c>
      <c r="G484" s="4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63.75">
      <c r="A485" s="15"/>
      <c r="B485" s="28" t="s">
        <v>600</v>
      </c>
      <c r="C485" s="4" t="s">
        <v>588</v>
      </c>
      <c r="D485" s="4">
        <v>1</v>
      </c>
      <c r="E485" s="4">
        <v>1</v>
      </c>
      <c r="F485" s="108">
        <v>1</v>
      </c>
      <c r="G485" s="4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38.25">
      <c r="A486" s="15"/>
      <c r="B486" s="28" t="s">
        <v>601</v>
      </c>
      <c r="C486" s="4" t="s">
        <v>33</v>
      </c>
      <c r="D486" s="4">
        <v>100</v>
      </c>
      <c r="E486" s="4">
        <v>97.8</v>
      </c>
      <c r="F486" s="108">
        <f>E486/D486</f>
        <v>0.97799999999999998</v>
      </c>
      <c r="G486" s="4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38.25">
      <c r="A487" s="15"/>
      <c r="B487" s="28" t="s">
        <v>602</v>
      </c>
      <c r="C487" s="4" t="s">
        <v>33</v>
      </c>
      <c r="D487" s="4">
        <v>100</v>
      </c>
      <c r="E487" s="4">
        <v>100</v>
      </c>
      <c r="F487" s="108">
        <f>E487/D487</f>
        <v>1</v>
      </c>
      <c r="G487" s="4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38.25">
      <c r="A488" s="15"/>
      <c r="B488" s="28" t="s">
        <v>603</v>
      </c>
      <c r="C488" s="4" t="s">
        <v>33</v>
      </c>
      <c r="D488" s="4" t="s">
        <v>604</v>
      </c>
      <c r="E488" s="4">
        <v>0</v>
      </c>
      <c r="F488" s="108">
        <v>1</v>
      </c>
      <c r="G488" s="4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6.5" customHeight="1">
      <c r="A489" s="15"/>
      <c r="B489" s="228" t="s">
        <v>468</v>
      </c>
      <c r="C489" s="229"/>
      <c r="D489" s="229"/>
      <c r="E489" s="229"/>
      <c r="F489" s="229"/>
      <c r="G489" s="230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51">
      <c r="A490" s="15"/>
      <c r="B490" s="28" t="s">
        <v>469</v>
      </c>
      <c r="C490" s="4" t="s">
        <v>470</v>
      </c>
      <c r="D490" s="147" t="s">
        <v>717</v>
      </c>
      <c r="E490" s="4">
        <v>26731.5</v>
      </c>
      <c r="F490" s="108">
        <v>1</v>
      </c>
      <c r="G490" s="4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25.5">
      <c r="A491" s="15"/>
      <c r="B491" s="28" t="s">
        <v>471</v>
      </c>
      <c r="C491" s="4" t="s">
        <v>33</v>
      </c>
      <c r="D491" s="4">
        <v>1</v>
      </c>
      <c r="E491" s="4">
        <v>1</v>
      </c>
      <c r="F491" s="108">
        <f t="shared" ref="F491:F496" si="49">E491/D491</f>
        <v>1</v>
      </c>
      <c r="G491" s="4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>
      <c r="A492" s="15"/>
      <c r="B492" s="28" t="s">
        <v>472</v>
      </c>
      <c r="C492" s="4" t="s">
        <v>33</v>
      </c>
      <c r="D492" s="4">
        <v>3.01</v>
      </c>
      <c r="E492" s="4">
        <v>0</v>
      </c>
      <c r="F492" s="108">
        <v>1</v>
      </c>
      <c r="G492" s="4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25.5">
      <c r="A493" s="15"/>
      <c r="B493" s="28" t="s">
        <v>605</v>
      </c>
      <c r="C493" s="4" t="s">
        <v>33</v>
      </c>
      <c r="D493" s="4" t="s">
        <v>606</v>
      </c>
      <c r="E493" s="4">
        <v>3</v>
      </c>
      <c r="F493" s="108">
        <v>0.33300000000000002</v>
      </c>
      <c r="G493" s="4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63.75">
      <c r="A494" s="15"/>
      <c r="B494" s="28" t="s">
        <v>473</v>
      </c>
      <c r="C494" s="4" t="s">
        <v>33</v>
      </c>
      <c r="D494" s="4">
        <v>1.5</v>
      </c>
      <c r="E494" s="4">
        <v>0</v>
      </c>
      <c r="F494" s="108">
        <v>1</v>
      </c>
      <c r="G494" s="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8.75" customHeight="1">
      <c r="A495" s="15"/>
      <c r="B495" s="228" t="s">
        <v>474</v>
      </c>
      <c r="C495" s="229"/>
      <c r="D495" s="229"/>
      <c r="E495" s="229"/>
      <c r="F495" s="229"/>
      <c r="G495" s="230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25.5">
      <c r="A496" s="15"/>
      <c r="B496" s="28" t="s">
        <v>607</v>
      </c>
      <c r="C496" s="4" t="s">
        <v>458</v>
      </c>
      <c r="D496" s="4">
        <v>1</v>
      </c>
      <c r="E496" s="4">
        <v>1</v>
      </c>
      <c r="F496" s="108">
        <f t="shared" si="49"/>
        <v>1</v>
      </c>
      <c r="G496" s="4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38.25">
      <c r="A497" s="15"/>
      <c r="B497" s="28" t="s">
        <v>608</v>
      </c>
      <c r="C497" s="4" t="s">
        <v>458</v>
      </c>
      <c r="D497" s="4">
        <v>1</v>
      </c>
      <c r="E497" s="4">
        <v>1</v>
      </c>
      <c r="F497" s="108">
        <f t="shared" ref="F497" si="50">E497/D497</f>
        <v>1</v>
      </c>
      <c r="G497" s="4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38.25">
      <c r="A498" s="15"/>
      <c r="B498" s="28" t="s">
        <v>609</v>
      </c>
      <c r="C498" s="4" t="s">
        <v>458</v>
      </c>
      <c r="D498" s="4">
        <v>1</v>
      </c>
      <c r="E498" s="4">
        <v>1</v>
      </c>
      <c r="F498" s="108">
        <f t="shared" ref="F498" si="51">E498/D498</f>
        <v>1</v>
      </c>
      <c r="G498" s="4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38.25">
      <c r="A499" s="15"/>
      <c r="B499" s="28" t="s">
        <v>475</v>
      </c>
      <c r="C499" s="4" t="s">
        <v>33</v>
      </c>
      <c r="D499" s="147" t="s">
        <v>593</v>
      </c>
      <c r="E499" s="4">
        <v>100</v>
      </c>
      <c r="F499" s="108">
        <v>1</v>
      </c>
      <c r="G499" s="4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38.25">
      <c r="A500" s="15"/>
      <c r="B500" s="28" t="s">
        <v>610</v>
      </c>
      <c r="C500" s="4" t="s">
        <v>33</v>
      </c>
      <c r="D500" s="147" t="s">
        <v>593</v>
      </c>
      <c r="E500" s="4">
        <v>100</v>
      </c>
      <c r="F500" s="108">
        <v>1</v>
      </c>
      <c r="G500" s="4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25.5">
      <c r="A501" s="15"/>
      <c r="B501" s="28" t="s">
        <v>611</v>
      </c>
      <c r="C501" s="4" t="s">
        <v>33</v>
      </c>
      <c r="D501" s="147" t="s">
        <v>612</v>
      </c>
      <c r="E501" s="4">
        <v>1</v>
      </c>
      <c r="F501" s="108">
        <v>1.0529999999999999</v>
      </c>
      <c r="G501" s="4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7.25" customHeight="1">
      <c r="A502" s="15"/>
      <c r="B502" s="228" t="s">
        <v>476</v>
      </c>
      <c r="C502" s="229"/>
      <c r="D502" s="229"/>
      <c r="E502" s="229"/>
      <c r="F502" s="229"/>
      <c r="G502" s="230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25.5">
      <c r="A503" s="15"/>
      <c r="B503" s="28" t="s">
        <v>613</v>
      </c>
      <c r="C503" s="4" t="s">
        <v>33</v>
      </c>
      <c r="D503" s="4">
        <v>10</v>
      </c>
      <c r="E503" s="4">
        <v>10.1</v>
      </c>
      <c r="F503" s="108">
        <f t="shared" ref="F503:F506" si="52">E503/D503</f>
        <v>1.01</v>
      </c>
      <c r="G503" s="4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38.25">
      <c r="A504" s="15"/>
      <c r="B504" s="28" t="s">
        <v>614</v>
      </c>
      <c r="C504" s="4" t="s">
        <v>33</v>
      </c>
      <c r="D504" s="4">
        <v>100</v>
      </c>
      <c r="E504" s="4">
        <v>100</v>
      </c>
      <c r="F504" s="108">
        <f t="shared" si="52"/>
        <v>1</v>
      </c>
      <c r="G504" s="4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51">
      <c r="A505" s="15"/>
      <c r="B505" s="28" t="s">
        <v>477</v>
      </c>
      <c r="C505" s="4" t="s">
        <v>33</v>
      </c>
      <c r="D505" s="4">
        <v>0</v>
      </c>
      <c r="E505" s="4">
        <v>12.5</v>
      </c>
      <c r="F505" s="108">
        <v>0</v>
      </c>
      <c r="G505" s="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51">
      <c r="A506" s="15"/>
      <c r="B506" s="28" t="s">
        <v>478</v>
      </c>
      <c r="C506" s="4" t="s">
        <v>33</v>
      </c>
      <c r="D506" s="4">
        <v>11</v>
      </c>
      <c r="E506" s="4">
        <v>13.8</v>
      </c>
      <c r="F506" s="108">
        <f t="shared" si="52"/>
        <v>1.2545454545454546</v>
      </c>
      <c r="G506" s="4" t="s">
        <v>708</v>
      </c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30">
      <c r="A507" s="24" t="s">
        <v>168</v>
      </c>
      <c r="B507" s="25" t="s">
        <v>553</v>
      </c>
      <c r="C507" s="25"/>
      <c r="D507" s="25"/>
      <c r="E507" s="25"/>
      <c r="F507" s="149">
        <v>1</v>
      </c>
      <c r="G507" s="2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6.5" customHeight="1">
      <c r="A508" s="15"/>
      <c r="B508" s="228" t="s">
        <v>552</v>
      </c>
      <c r="C508" s="229"/>
      <c r="D508" s="229"/>
      <c r="E508" s="229"/>
      <c r="F508" s="229"/>
      <c r="G508" s="230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25.5">
      <c r="A509" s="15"/>
      <c r="B509" s="28" t="s">
        <v>550</v>
      </c>
      <c r="C509" s="4" t="s">
        <v>33</v>
      </c>
      <c r="D509" s="4">
        <v>90</v>
      </c>
      <c r="E509" s="16">
        <v>100</v>
      </c>
      <c r="F509" s="108">
        <f>E509/D509</f>
        <v>1.1111111111111112</v>
      </c>
      <c r="G509" s="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38.25">
      <c r="A510" s="15"/>
      <c r="B510" s="28" t="s">
        <v>551</v>
      </c>
      <c r="C510" s="4" t="s">
        <v>482</v>
      </c>
      <c r="D510" s="4">
        <v>15</v>
      </c>
      <c r="E510" s="16">
        <v>15</v>
      </c>
      <c r="F510" s="108">
        <f>E510/D510</f>
        <v>1</v>
      </c>
      <c r="G510" s="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25.5">
      <c r="A511" s="22" t="s">
        <v>501</v>
      </c>
      <c r="B511" s="19" t="s">
        <v>700</v>
      </c>
      <c r="C511" s="19"/>
      <c r="D511" s="19"/>
      <c r="E511" s="19"/>
      <c r="F511" s="132">
        <f>(400%+F513)/5</f>
        <v>0.96666666666666656</v>
      </c>
      <c r="G511" s="19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7.25" customHeight="1">
      <c r="A512" s="15"/>
      <c r="B512" s="228" t="s">
        <v>872</v>
      </c>
      <c r="C512" s="229"/>
      <c r="D512" s="229"/>
      <c r="E512" s="229"/>
      <c r="F512" s="229"/>
      <c r="G512" s="230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25.5">
      <c r="A513" s="15"/>
      <c r="B513" s="28" t="s">
        <v>485</v>
      </c>
      <c r="C513" s="4" t="s">
        <v>33</v>
      </c>
      <c r="D513" s="4">
        <v>12</v>
      </c>
      <c r="E513" s="16">
        <v>10</v>
      </c>
      <c r="F513" s="108">
        <f t="shared" ref="F513:F519" si="53">E513/D513</f>
        <v>0.83333333333333337</v>
      </c>
      <c r="G513" s="5" t="s">
        <v>548</v>
      </c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25.5">
      <c r="A514" s="15"/>
      <c r="B514" s="28" t="s">
        <v>486</v>
      </c>
      <c r="C514" s="4" t="s">
        <v>33</v>
      </c>
      <c r="D514" s="4">
        <v>87</v>
      </c>
      <c r="E514" s="16">
        <v>87</v>
      </c>
      <c r="F514" s="108">
        <f t="shared" si="53"/>
        <v>1</v>
      </c>
      <c r="G514" s="5" t="s">
        <v>549</v>
      </c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27.75" customHeight="1">
      <c r="A515" s="15"/>
      <c r="B515" s="228" t="s">
        <v>701</v>
      </c>
      <c r="C515" s="229"/>
      <c r="D515" s="229"/>
      <c r="E515" s="229"/>
      <c r="F515" s="229"/>
      <c r="G515" s="230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29.25" customHeight="1">
      <c r="A516" s="15"/>
      <c r="B516" s="28" t="s">
        <v>487</v>
      </c>
      <c r="C516" s="4" t="s">
        <v>488</v>
      </c>
      <c r="D516" s="4">
        <v>1</v>
      </c>
      <c r="E516" s="16">
        <v>1</v>
      </c>
      <c r="F516" s="108">
        <f t="shared" si="53"/>
        <v>1</v>
      </c>
      <c r="G516" s="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7.25" customHeight="1">
      <c r="A517" s="15"/>
      <c r="B517" s="228" t="s">
        <v>702</v>
      </c>
      <c r="C517" s="229"/>
      <c r="D517" s="229"/>
      <c r="E517" s="229"/>
      <c r="F517" s="229"/>
      <c r="G517" s="230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36" customHeight="1">
      <c r="A518" s="15"/>
      <c r="B518" s="28" t="s">
        <v>554</v>
      </c>
      <c r="C518" s="4" t="s">
        <v>34</v>
      </c>
      <c r="D518" s="4">
        <v>86</v>
      </c>
      <c r="E518" s="16">
        <v>86</v>
      </c>
      <c r="F518" s="108">
        <f t="shared" si="53"/>
        <v>1</v>
      </c>
      <c r="G518" s="5" t="s">
        <v>754</v>
      </c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36">
      <c r="A519" s="32"/>
      <c r="B519" s="28" t="s">
        <v>555</v>
      </c>
      <c r="C519" s="4" t="s">
        <v>34</v>
      </c>
      <c r="D519" s="4">
        <v>34000</v>
      </c>
      <c r="E519" s="150">
        <v>34144</v>
      </c>
      <c r="F519" s="108">
        <f t="shared" si="53"/>
        <v>1.0042352941176471</v>
      </c>
      <c r="G519" s="5" t="s">
        <v>755</v>
      </c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30">
      <c r="A520" s="24" t="s">
        <v>696</v>
      </c>
      <c r="B520" s="151" t="s">
        <v>169</v>
      </c>
      <c r="C520" s="24"/>
      <c r="D520" s="24"/>
      <c r="E520" s="24"/>
      <c r="F520" s="149">
        <v>1</v>
      </c>
      <c r="G520" s="25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7.25" customHeight="1">
      <c r="A521" s="28"/>
      <c r="B521" s="228" t="s">
        <v>494</v>
      </c>
      <c r="C521" s="232"/>
      <c r="D521" s="232"/>
      <c r="E521" s="232"/>
      <c r="F521" s="232"/>
      <c r="G521" s="233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25.5">
      <c r="A522" s="28"/>
      <c r="B522" s="28" t="s">
        <v>489</v>
      </c>
      <c r="C522" s="4" t="s">
        <v>490</v>
      </c>
      <c r="D522" s="4">
        <v>1</v>
      </c>
      <c r="E522" s="4">
        <v>1</v>
      </c>
      <c r="F522" s="108">
        <f t="shared" ref="F522:F523" si="54">E522/D522</f>
        <v>1</v>
      </c>
      <c r="G522" s="4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38.25">
      <c r="A523" s="28"/>
      <c r="B523" s="28" t="s">
        <v>491</v>
      </c>
      <c r="C523" s="4" t="s">
        <v>33</v>
      </c>
      <c r="D523" s="4">
        <v>100</v>
      </c>
      <c r="E523" s="4">
        <v>100</v>
      </c>
      <c r="F523" s="108">
        <f t="shared" si="54"/>
        <v>1</v>
      </c>
      <c r="G523" s="4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25.5">
      <c r="A524" s="28"/>
      <c r="B524" s="28" t="s">
        <v>492</v>
      </c>
      <c r="C524" s="4" t="s">
        <v>34</v>
      </c>
      <c r="D524" s="4" t="s">
        <v>556</v>
      </c>
      <c r="E524" s="4" t="s">
        <v>556</v>
      </c>
      <c r="F524" s="108" t="s">
        <v>556</v>
      </c>
      <c r="G524" s="5" t="s">
        <v>783</v>
      </c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51">
      <c r="A525" s="28"/>
      <c r="B525" s="28" t="s">
        <v>493</v>
      </c>
      <c r="C525" s="4" t="s">
        <v>33</v>
      </c>
      <c r="D525" s="4" t="s">
        <v>531</v>
      </c>
      <c r="E525" s="4" t="s">
        <v>531</v>
      </c>
      <c r="F525" s="108" t="s">
        <v>531</v>
      </c>
      <c r="G525" s="5" t="s">
        <v>783</v>
      </c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29.25" customHeight="1">
      <c r="A526" s="22" t="s">
        <v>697</v>
      </c>
      <c r="B526" s="19" t="s">
        <v>495</v>
      </c>
      <c r="C526" s="19"/>
      <c r="D526" s="19"/>
      <c r="E526" s="19"/>
      <c r="F526" s="132">
        <v>1</v>
      </c>
      <c r="G526" s="19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6.5" customHeight="1">
      <c r="A527" s="28"/>
      <c r="B527" s="231" t="s">
        <v>502</v>
      </c>
      <c r="C527" s="231"/>
      <c r="D527" s="231"/>
      <c r="E527" s="231"/>
      <c r="F527" s="231"/>
      <c r="G527" s="231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54.75" customHeight="1">
      <c r="A528" s="28"/>
      <c r="B528" s="28" t="s">
        <v>503</v>
      </c>
      <c r="C528" s="4" t="s">
        <v>33</v>
      </c>
      <c r="D528" s="4">
        <v>100</v>
      </c>
      <c r="E528" s="4">
        <v>100</v>
      </c>
      <c r="F528" s="108">
        <f t="shared" ref="F528:F531" si="55">E528/D528</f>
        <v>1</v>
      </c>
      <c r="G528" s="4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25.5">
      <c r="A529" s="28"/>
      <c r="B529" s="28" t="s">
        <v>504</v>
      </c>
      <c r="C529" s="4" t="s">
        <v>33</v>
      </c>
      <c r="D529" s="4">
        <v>100</v>
      </c>
      <c r="E529" s="4">
        <v>100</v>
      </c>
      <c r="F529" s="108">
        <f t="shared" si="55"/>
        <v>1</v>
      </c>
      <c r="G529" s="4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38.25">
      <c r="A530" s="28"/>
      <c r="B530" s="28" t="s">
        <v>505</v>
      </c>
      <c r="C530" s="4" t="s">
        <v>33</v>
      </c>
      <c r="D530" s="4">
        <v>100</v>
      </c>
      <c r="E530" s="4">
        <v>100</v>
      </c>
      <c r="F530" s="108">
        <f t="shared" si="55"/>
        <v>1</v>
      </c>
      <c r="G530" s="4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51">
      <c r="A531" s="28"/>
      <c r="B531" s="28" t="s">
        <v>506</v>
      </c>
      <c r="C531" s="4" t="s">
        <v>33</v>
      </c>
      <c r="D531" s="4">
        <v>100</v>
      </c>
      <c r="E531" s="4">
        <v>100</v>
      </c>
      <c r="F531" s="108">
        <f t="shared" si="55"/>
        <v>1</v>
      </c>
      <c r="G531" s="4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38.25">
      <c r="A532" s="28"/>
      <c r="B532" s="28" t="s">
        <v>568</v>
      </c>
      <c r="C532" s="4" t="s">
        <v>33</v>
      </c>
      <c r="D532" s="4" t="s">
        <v>531</v>
      </c>
      <c r="E532" s="4" t="s">
        <v>531</v>
      </c>
      <c r="F532" s="108" t="s">
        <v>531</v>
      </c>
      <c r="G532" s="5" t="s">
        <v>783</v>
      </c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6.5" customHeight="1">
      <c r="A533" s="28"/>
      <c r="B533" s="228" t="s">
        <v>496</v>
      </c>
      <c r="C533" s="229"/>
      <c r="D533" s="229"/>
      <c r="E533" s="229"/>
      <c r="F533" s="229"/>
      <c r="G533" s="230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42.75" customHeight="1">
      <c r="A534" s="154"/>
      <c r="B534" s="28" t="s">
        <v>507</v>
      </c>
      <c r="C534" s="4" t="s">
        <v>40</v>
      </c>
      <c r="D534" s="152">
        <v>21</v>
      </c>
      <c r="E534" s="4">
        <v>21</v>
      </c>
      <c r="F534" s="108">
        <f>E534/D534</f>
        <v>1</v>
      </c>
      <c r="G534" s="4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>
      <c r="A535" s="154"/>
      <c r="B535" s="228" t="s">
        <v>497</v>
      </c>
      <c r="C535" s="229"/>
      <c r="D535" s="229"/>
      <c r="E535" s="229"/>
      <c r="F535" s="229"/>
      <c r="G535" s="230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51" customHeight="1">
      <c r="A536" s="154"/>
      <c r="B536" s="28" t="s">
        <v>508</v>
      </c>
      <c r="C536" s="4" t="s">
        <v>498</v>
      </c>
      <c r="D536" s="152">
        <v>70</v>
      </c>
      <c r="E536" s="4">
        <v>70</v>
      </c>
      <c r="F536" s="108">
        <f t="shared" ref="F536" si="56">E536/D536</f>
        <v>1</v>
      </c>
      <c r="G536" s="4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6.5" customHeight="1">
      <c r="A537" s="154"/>
      <c r="B537" s="228" t="s">
        <v>499</v>
      </c>
      <c r="C537" s="229"/>
      <c r="D537" s="229"/>
      <c r="E537" s="229"/>
      <c r="F537" s="229"/>
      <c r="G537" s="230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27" customHeight="1">
      <c r="A538" s="154"/>
      <c r="B538" s="28" t="s">
        <v>509</v>
      </c>
      <c r="C538" s="4" t="s">
        <v>40</v>
      </c>
      <c r="D538" s="153">
        <v>270</v>
      </c>
      <c r="E538" s="4">
        <v>270</v>
      </c>
      <c r="F538" s="108">
        <f t="shared" ref="F538" si="57">E538/D538</f>
        <v>1</v>
      </c>
      <c r="G538" s="5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6.5" customHeight="1">
      <c r="A539" s="154"/>
      <c r="B539" s="228" t="s">
        <v>500</v>
      </c>
      <c r="C539" s="229"/>
      <c r="D539" s="229"/>
      <c r="E539" s="229"/>
      <c r="F539" s="229"/>
      <c r="G539" s="230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31.5" customHeight="1">
      <c r="A540" s="154"/>
      <c r="B540" s="28" t="s">
        <v>510</v>
      </c>
      <c r="C540" s="4" t="s">
        <v>212</v>
      </c>
      <c r="D540" s="150">
        <v>16</v>
      </c>
      <c r="E540" s="4">
        <v>16</v>
      </c>
      <c r="F540" s="108">
        <f t="shared" ref="F540:F541" si="58">E540/D540</f>
        <v>1</v>
      </c>
      <c r="G540" s="4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42" customHeight="1">
      <c r="A541" s="154"/>
      <c r="B541" s="28" t="s">
        <v>511</v>
      </c>
      <c r="C541" s="4" t="s">
        <v>212</v>
      </c>
      <c r="D541" s="150">
        <v>2</v>
      </c>
      <c r="E541" s="4">
        <v>2</v>
      </c>
      <c r="F541" s="108">
        <f t="shared" si="58"/>
        <v>1</v>
      </c>
      <c r="G541" s="5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6.5" customHeight="1">
      <c r="A542" s="154"/>
      <c r="B542" s="228" t="s">
        <v>569</v>
      </c>
      <c r="C542" s="229"/>
      <c r="D542" s="229"/>
      <c r="E542" s="229"/>
      <c r="F542" s="229"/>
      <c r="G542" s="230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8.75" customHeight="1">
      <c r="A543" s="154"/>
      <c r="B543" s="28" t="s">
        <v>570</v>
      </c>
      <c r="C543" s="4" t="s">
        <v>212</v>
      </c>
      <c r="D543" s="150" t="s">
        <v>531</v>
      </c>
      <c r="E543" s="4" t="s">
        <v>531</v>
      </c>
      <c r="F543" s="108" t="s">
        <v>571</v>
      </c>
      <c r="G543" s="5" t="s">
        <v>783</v>
      </c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27.75" customHeight="1">
      <c r="A544" s="22" t="s">
        <v>698</v>
      </c>
      <c r="B544" s="19" t="s">
        <v>512</v>
      </c>
      <c r="C544" s="19"/>
      <c r="D544" s="19"/>
      <c r="E544" s="19"/>
      <c r="F544" s="119">
        <f>(100%+F546)/2</f>
        <v>1</v>
      </c>
      <c r="G544" s="19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6.5" customHeight="1">
      <c r="A545" s="154"/>
      <c r="B545" s="231" t="s">
        <v>513</v>
      </c>
      <c r="C545" s="231"/>
      <c r="D545" s="231"/>
      <c r="E545" s="231"/>
      <c r="F545" s="231"/>
      <c r="G545" s="231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51">
      <c r="A546" s="154"/>
      <c r="B546" s="28" t="s">
        <v>514</v>
      </c>
      <c r="C546" s="4" t="s">
        <v>33</v>
      </c>
      <c r="D546" s="4">
        <v>100</v>
      </c>
      <c r="E546" s="4">
        <v>100</v>
      </c>
      <c r="F546" s="108">
        <f t="shared" ref="F546" si="59">E546/D546</f>
        <v>1</v>
      </c>
      <c r="G546" s="4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7.25" customHeight="1">
      <c r="A547" s="154"/>
      <c r="B547" s="228" t="s">
        <v>515</v>
      </c>
      <c r="C547" s="229"/>
      <c r="D547" s="229"/>
      <c r="E547" s="229"/>
      <c r="F547" s="229"/>
      <c r="G547" s="230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25.5">
      <c r="A548" s="154"/>
      <c r="B548" s="28" t="s">
        <v>516</v>
      </c>
      <c r="C548" s="4" t="s">
        <v>40</v>
      </c>
      <c r="D548" s="4" t="s">
        <v>531</v>
      </c>
      <c r="E548" s="4" t="s">
        <v>531</v>
      </c>
      <c r="F548" s="108" t="s">
        <v>531</v>
      </c>
      <c r="G548" s="5" t="s">
        <v>783</v>
      </c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38.25">
      <c r="A549" s="154"/>
      <c r="B549" s="28" t="s">
        <v>517</v>
      </c>
      <c r="C549" s="4" t="s">
        <v>518</v>
      </c>
      <c r="D549" s="4" t="s">
        <v>531</v>
      </c>
      <c r="E549" s="4" t="s">
        <v>531</v>
      </c>
      <c r="F549" s="108" t="s">
        <v>571</v>
      </c>
      <c r="G549" s="5" t="s">
        <v>783</v>
      </c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>
      <c r="A550" s="59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>
      <c r="A551" s="59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>
      <c r="A552" s="59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>
      <c r="A553" s="59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>
      <c r="A554" s="59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>
      <c r="A555" s="59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>
      <c r="A556" s="59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>
      <c r="A557" s="59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>
      <c r="A558" s="59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>
      <c r="A559" s="59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>
      <c r="A560" s="59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>
      <c r="A561" s="59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>
      <c r="A562" s="59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>
      <c r="A563" s="59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>
      <c r="A564" s="59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>
      <c r="A565" s="59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>
      <c r="A566" s="59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>
      <c r="A567" s="59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>
      <c r="A568" s="59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>
      <c r="A569" s="59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>
      <c r="A570" s="59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>
      <c r="A571" s="59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>
      <c r="A572" s="59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>
      <c r="A573" s="59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>
      <c r="A574" s="59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>
      <c r="A575" s="59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>
      <c r="A576" s="59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>
      <c r="A577" s="59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>
      <c r="A578" s="59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>
      <c r="A579" s="59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>
      <c r="A580" s="59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>
      <c r="A581" s="59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>
      <c r="A582" s="59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>
      <c r="A583" s="59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>
      <c r="A584" s="59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>
      <c r="A585" s="59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>
      <c r="A586" s="59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>
      <c r="A587" s="59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>
      <c r="A588" s="59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>
      <c r="A589" s="59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>
      <c r="A590" s="59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>
      <c r="A591" s="59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>
      <c r="A592" s="59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>
      <c r="A593" s="59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>
      <c r="A594" s="59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>
      <c r="A595" s="59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>
      <c r="A596" s="59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>
      <c r="A597" s="59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>
      <c r="A598" s="59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>
      <c r="A599" s="59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>
      <c r="A600" s="59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>
      <c r="A601" s="59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>
      <c r="A602" s="59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>
      <c r="A603" s="59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>
      <c r="A604" s="59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>
      <c r="A605" s="59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>
      <c r="A606" s="59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>
      <c r="A607" s="59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>
      <c r="A608" s="59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>
      <c r="A609" s="59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>
      <c r="A610" s="59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>
      <c r="A611" s="59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>
      <c r="A612" s="59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>
      <c r="A613" s="59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>
      <c r="A614" s="59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>
      <c r="A615" s="59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>
      <c r="A616" s="59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>
      <c r="A617" s="59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>
      <c r="A618" s="59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>
      <c r="A619" s="59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>
      <c r="A620" s="59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>
      <c r="A621" s="59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>
      <c r="A622" s="59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>
      <c r="A623" s="59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>
      <c r="A624" s="59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>
      <c r="A625" s="59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>
      <c r="A626" s="59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>
      <c r="A627" s="59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>
      <c r="A628" s="59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>
      <c r="A629" s="59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>
      <c r="A630" s="59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>
      <c r="A631" s="59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>
      <c r="A632" s="59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>
      <c r="A633" s="59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>
      <c r="A634" s="59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>
      <c r="A635" s="59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>
      <c r="A636" s="59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>
      <c r="A637" s="59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>
      <c r="A638" s="59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>
      <c r="A639" s="59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>
      <c r="A640" s="59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>
      <c r="A641" s="59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>
      <c r="A642" s="59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>
      <c r="A643" s="59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>
      <c r="A644" s="59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>
      <c r="A645" s="59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>
      <c r="A646" s="59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>
      <c r="A647" s="59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>
      <c r="A648" s="59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>
      <c r="A649" s="59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>
      <c r="A650" s="59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>
      <c r="A651" s="59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>
      <c r="A652" s="61"/>
    </row>
    <row r="653" spans="1:21">
      <c r="A653" s="61"/>
    </row>
    <row r="654" spans="1:21">
      <c r="A654" s="61"/>
    </row>
    <row r="655" spans="1:21">
      <c r="A655" s="61"/>
    </row>
    <row r="656" spans="1:21">
      <c r="A656" s="61"/>
    </row>
    <row r="657" spans="1:1">
      <c r="A657" s="61"/>
    </row>
  </sheetData>
  <mergeCells count="165">
    <mergeCell ref="G436:G439"/>
    <mergeCell ref="B394:G394"/>
    <mergeCell ref="B397:G397"/>
    <mergeCell ref="B399:G399"/>
    <mergeCell ref="B383:G383"/>
    <mergeCell ref="B386:G386"/>
    <mergeCell ref="B390:G390"/>
    <mergeCell ref="B374:G374"/>
    <mergeCell ref="B377:G377"/>
    <mergeCell ref="B379:G379"/>
    <mergeCell ref="B422:G422"/>
    <mergeCell ref="B425:G425"/>
    <mergeCell ref="B428:G428"/>
    <mergeCell ref="B431:G431"/>
    <mergeCell ref="B435:G435"/>
    <mergeCell ref="B408:G408"/>
    <mergeCell ref="B410:G410"/>
    <mergeCell ref="B413:G413"/>
    <mergeCell ref="B417:G417"/>
    <mergeCell ref="B419:G419"/>
    <mergeCell ref="B365:G365"/>
    <mergeCell ref="B367:G367"/>
    <mergeCell ref="B370:G370"/>
    <mergeCell ref="B357:G357"/>
    <mergeCell ref="B361:G361"/>
    <mergeCell ref="B341:G341"/>
    <mergeCell ref="B337:G337"/>
    <mergeCell ref="B346:G346"/>
    <mergeCell ref="B344:G344"/>
    <mergeCell ref="B349:G349"/>
    <mergeCell ref="B352:G352"/>
    <mergeCell ref="B354:G354"/>
    <mergeCell ref="B333:G333"/>
    <mergeCell ref="B335:G335"/>
    <mergeCell ref="B325:G325"/>
    <mergeCell ref="B327:G327"/>
    <mergeCell ref="B330:G330"/>
    <mergeCell ref="B308:G308"/>
    <mergeCell ref="B310:D310"/>
    <mergeCell ref="E310:G310"/>
    <mergeCell ref="B302:G302"/>
    <mergeCell ref="B319:G319"/>
    <mergeCell ref="B299:G299"/>
    <mergeCell ref="B305:G305"/>
    <mergeCell ref="B296:G296"/>
    <mergeCell ref="B286:G286"/>
    <mergeCell ref="B289:G289"/>
    <mergeCell ref="B291:G291"/>
    <mergeCell ref="B293:G293"/>
    <mergeCell ref="B279:G279"/>
    <mergeCell ref="B282:G282"/>
    <mergeCell ref="B263:G263"/>
    <mergeCell ref="B267:G267"/>
    <mergeCell ref="B275:G275"/>
    <mergeCell ref="B257:G257"/>
    <mergeCell ref="B260:G260"/>
    <mergeCell ref="B246:G246"/>
    <mergeCell ref="B250:G250"/>
    <mergeCell ref="B253:G253"/>
    <mergeCell ref="B234:G234"/>
    <mergeCell ref="B240:G240"/>
    <mergeCell ref="B243:G243"/>
    <mergeCell ref="B226:G226"/>
    <mergeCell ref="B229:G229"/>
    <mergeCell ref="B231:G231"/>
    <mergeCell ref="B216:G216"/>
    <mergeCell ref="B219:G219"/>
    <mergeCell ref="B221:G221"/>
    <mergeCell ref="B223:G223"/>
    <mergeCell ref="B205:G205"/>
    <mergeCell ref="B207:G207"/>
    <mergeCell ref="B213:G213"/>
    <mergeCell ref="B210:G210"/>
    <mergeCell ref="B135:G135"/>
    <mergeCell ref="B190:G190"/>
    <mergeCell ref="B194:G194"/>
    <mergeCell ref="B200:G200"/>
    <mergeCell ref="B203:G203"/>
    <mergeCell ref="B162:G162"/>
    <mergeCell ref="B166:G166"/>
    <mergeCell ref="B168:F168"/>
    <mergeCell ref="B170:G170"/>
    <mergeCell ref="B150:G150"/>
    <mergeCell ref="B152:G152"/>
    <mergeCell ref="B154:G154"/>
    <mergeCell ref="B157:G157"/>
    <mergeCell ref="B159:G159"/>
    <mergeCell ref="B173:G173"/>
    <mergeCell ref="B175:G175"/>
    <mergeCell ref="B182:G182"/>
    <mergeCell ref="B184:G184"/>
    <mergeCell ref="B187:G187"/>
    <mergeCell ref="B39:G39"/>
    <mergeCell ref="B29:G29"/>
    <mergeCell ref="B33:G33"/>
    <mergeCell ref="B37:G37"/>
    <mergeCell ref="B17:G17"/>
    <mergeCell ref="B20:G20"/>
    <mergeCell ref="B22:G22"/>
    <mergeCell ref="B24:G24"/>
    <mergeCell ref="B26:G26"/>
    <mergeCell ref="B15:G15"/>
    <mergeCell ref="B11:G11"/>
    <mergeCell ref="A2:G2"/>
    <mergeCell ref="A4:A5"/>
    <mergeCell ref="B4:B5"/>
    <mergeCell ref="C4:C5"/>
    <mergeCell ref="G4:G5"/>
    <mergeCell ref="D4:E4"/>
    <mergeCell ref="F4:F5"/>
    <mergeCell ref="B42:G42"/>
    <mergeCell ref="B47:G47"/>
    <mergeCell ref="B51:G51"/>
    <mergeCell ref="B56:G56"/>
    <mergeCell ref="B61:G61"/>
    <mergeCell ref="B63:G63"/>
    <mergeCell ref="B68:G68"/>
    <mergeCell ref="B72:G72"/>
    <mergeCell ref="B79:G79"/>
    <mergeCell ref="B115:G115"/>
    <mergeCell ref="B97:G97"/>
    <mergeCell ref="B100:G100"/>
    <mergeCell ref="B102:G102"/>
    <mergeCell ref="B105:G105"/>
    <mergeCell ref="B402:G402"/>
    <mergeCell ref="B82:G82"/>
    <mergeCell ref="B85:G85"/>
    <mergeCell ref="B87:G87"/>
    <mergeCell ref="B89:G89"/>
    <mergeCell ref="B92:G92"/>
    <mergeCell ref="B94:G94"/>
    <mergeCell ref="B108:G108"/>
    <mergeCell ref="B113:G113"/>
    <mergeCell ref="B106:G106"/>
    <mergeCell ref="B139:G139"/>
    <mergeCell ref="B141:G141"/>
    <mergeCell ref="B143:G143"/>
    <mergeCell ref="B146:G146"/>
    <mergeCell ref="B148:G148"/>
    <mergeCell ref="B119:G119"/>
    <mergeCell ref="B126:G126"/>
    <mergeCell ref="B129:G129"/>
    <mergeCell ref="B132:G132"/>
    <mergeCell ref="B441:G441"/>
    <mergeCell ref="B443:G443"/>
    <mergeCell ref="B547:G547"/>
    <mergeCell ref="B545:G545"/>
    <mergeCell ref="B533:G533"/>
    <mergeCell ref="B535:G535"/>
    <mergeCell ref="B537:G537"/>
    <mergeCell ref="B527:G527"/>
    <mergeCell ref="B512:G512"/>
    <mergeCell ref="B515:G515"/>
    <mergeCell ref="B517:G517"/>
    <mergeCell ref="B521:G521"/>
    <mergeCell ref="B542:G542"/>
    <mergeCell ref="B457:G457"/>
    <mergeCell ref="B460:G460"/>
    <mergeCell ref="B464:G464"/>
    <mergeCell ref="B489:G489"/>
    <mergeCell ref="B495:G495"/>
    <mergeCell ref="B502:G502"/>
    <mergeCell ref="B508:G508"/>
    <mergeCell ref="B452:G452"/>
    <mergeCell ref="B539:G539"/>
  </mergeCells>
  <hyperlinks>
    <hyperlink ref="B457" r:id="rId1" display="C:\content\act\91fa1bd2-a73a-4a79-9848-a4a0f53715d0.html"/>
    <hyperlink ref="B459" r:id="rId2" display="C:\content\act\91fa1bd2-a73a-4a79-9848-a4a0f53715d0.html"/>
  </hyperlinks>
  <pageMargins left="0.51181102362204722" right="0.51181102362204722" top="0.55118110236220474" bottom="0.55118110236220474" header="0.31496062992125984" footer="0.31496062992125984"/>
  <pageSetup paperSize="9" scale="79" orientation="landscape" r:id="rId3"/>
  <headerFooter>
    <oddFooter>&amp;C&amp;P</oddFooter>
  </headerFooter>
  <rowBreaks count="3" manualBreakCount="3">
    <brk id="38" max="6" man="1"/>
    <brk id="194" max="6" man="1"/>
    <brk id="21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04"/>
  <sheetViews>
    <sheetView tabSelected="1" view="pageBreakPreview" topLeftCell="A19" zoomScaleSheetLayoutView="100" workbookViewId="0">
      <selection activeCell="G10" sqref="G10"/>
    </sheetView>
  </sheetViews>
  <sheetFormatPr defaultRowHeight="15"/>
  <cols>
    <col min="1" max="1" width="5.140625" style="7" customWidth="1"/>
    <col min="2" max="2" width="65.42578125" style="7" customWidth="1"/>
    <col min="3" max="3" width="14.5703125" style="7" customWidth="1"/>
    <col min="4" max="4" width="14.28515625" style="7" customWidth="1"/>
    <col min="5" max="5" width="14.5703125" style="7" customWidth="1"/>
    <col min="6" max="6" width="15.42578125" style="7" customWidth="1"/>
    <col min="7" max="7" width="20.5703125" style="7" customWidth="1"/>
    <col min="8" max="8" width="20.7109375" style="7" customWidth="1"/>
    <col min="9" max="16384" width="9.140625" style="7"/>
  </cols>
  <sheetData>
    <row r="1" spans="1:21">
      <c r="A1" s="6"/>
      <c r="B1" s="6"/>
      <c r="C1" s="6"/>
      <c r="D1" s="6"/>
      <c r="E1" s="6"/>
      <c r="F1" s="6"/>
      <c r="G1" s="36" t="s">
        <v>541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.75">
      <c r="A2" s="216" t="s">
        <v>849</v>
      </c>
      <c r="B2" s="216"/>
      <c r="C2" s="216"/>
      <c r="D2" s="216"/>
      <c r="E2" s="216"/>
      <c r="F2" s="216"/>
      <c r="G2" s="21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3.25" customHeight="1">
      <c r="A4" s="251" t="s">
        <v>837</v>
      </c>
      <c r="B4" s="166" t="s">
        <v>0</v>
      </c>
      <c r="C4" s="255" t="s">
        <v>537</v>
      </c>
      <c r="D4" s="256"/>
      <c r="E4" s="257"/>
      <c r="F4" s="166" t="s">
        <v>838</v>
      </c>
      <c r="G4" s="253" t="s">
        <v>540</v>
      </c>
      <c r="H4" s="25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58.5" customHeight="1">
      <c r="A5" s="252"/>
      <c r="B5" s="213"/>
      <c r="C5" s="69" t="s">
        <v>839</v>
      </c>
      <c r="D5" s="69" t="s">
        <v>538</v>
      </c>
      <c r="E5" s="69" t="s">
        <v>539</v>
      </c>
      <c r="F5" s="213"/>
      <c r="G5" s="254"/>
      <c r="H5" s="25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3.5" customHeight="1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7"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" customHeight="1">
      <c r="A7" s="37" t="s">
        <v>6</v>
      </c>
      <c r="B7" s="248" t="str">
        <f>'Цел.пок-ли'!B6</f>
        <v>МП «Развитие физической культуры и спорта»</v>
      </c>
      <c r="C7" s="249"/>
      <c r="D7" s="250"/>
      <c r="E7" s="38">
        <f>'Цел.пок-ли'!F7</f>
        <v>1</v>
      </c>
      <c r="F7" s="39">
        <f>0.8*(F8+F9+F10)/3+0.2*E7</f>
        <v>0.75486117776265216</v>
      </c>
      <c r="G7" s="40" t="s">
        <v>542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7.75" customHeight="1">
      <c r="A8" s="4" t="s">
        <v>8</v>
      </c>
      <c r="B8" s="28" t="s">
        <v>35</v>
      </c>
      <c r="C8" s="34">
        <f>'Фин-е, вып-е'!F11</f>
        <v>1</v>
      </c>
      <c r="D8" s="34">
        <f>'Фин-е, вып-е'!G10</f>
        <v>0.5</v>
      </c>
      <c r="E8" s="34">
        <f>'Цел.пок-ли'!F10</f>
        <v>0.87540983606557377</v>
      </c>
      <c r="F8" s="41">
        <f>C8*(0.5*D8+0.5*E8)</f>
        <v>0.68770491803278688</v>
      </c>
      <c r="G8" s="42" t="s">
        <v>759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6.25" customHeight="1">
      <c r="A9" s="4" t="s">
        <v>9</v>
      </c>
      <c r="B9" s="35" t="s">
        <v>45</v>
      </c>
      <c r="C9" s="34">
        <f>'Фин-е, вып-е'!F12</f>
        <v>0.76381667325167923</v>
      </c>
      <c r="D9" s="34">
        <f>'Фин-е, вып-е'!G12</f>
        <v>0.5</v>
      </c>
      <c r="E9" s="34">
        <f>'Цел.пок-ли'!F19</f>
        <v>0.66666666666666663</v>
      </c>
      <c r="F9" s="41">
        <f>C9*(0.5*D9+0.5*E9)</f>
        <v>0.44555972606347949</v>
      </c>
      <c r="G9" s="42" t="s">
        <v>544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33" customHeight="1">
      <c r="A10" s="4" t="s">
        <v>10</v>
      </c>
      <c r="B10" s="28" t="s">
        <v>11</v>
      </c>
      <c r="C10" s="34">
        <f>'Фин-е, вып-е'!F15</f>
        <v>0.99996282059491171</v>
      </c>
      <c r="D10" s="34">
        <f>'Фин-е, вып-е'!G15</f>
        <v>0.89500000000000002</v>
      </c>
      <c r="E10" s="34">
        <f>'Цел.пок-ли'!F28</f>
        <v>1</v>
      </c>
      <c r="F10" s="41">
        <f>C10*(0.5*D10+0.5*E10)</f>
        <v>0.94746477251367889</v>
      </c>
      <c r="G10" s="43" t="s">
        <v>543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8" customHeight="1">
      <c r="A11" s="37" t="s">
        <v>15</v>
      </c>
      <c r="B11" s="248" t="s">
        <v>16</v>
      </c>
      <c r="C11" s="249"/>
      <c r="D11" s="250"/>
      <c r="E11" s="38">
        <f>'Цел.пок-ли'!F41</f>
        <v>1</v>
      </c>
      <c r="F11" s="39">
        <f>0.8*(F12+F13)/2+0.2*E11</f>
        <v>0.8414492796588684</v>
      </c>
      <c r="G11" s="44" t="s">
        <v>542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7.75" customHeight="1">
      <c r="A12" s="4" t="s">
        <v>19</v>
      </c>
      <c r="B12" s="28" t="s">
        <v>69</v>
      </c>
      <c r="C12" s="34">
        <f>'Фин-е, вып-е'!F21</f>
        <v>0.68567560194983079</v>
      </c>
      <c r="D12" s="34">
        <f>'Фин-е, вып-е'!G21</f>
        <v>0.88900000000000001</v>
      </c>
      <c r="E12" s="34">
        <f>'Цел.пок-ли'!F46</f>
        <v>0.89936296296296303</v>
      </c>
      <c r="F12" s="41">
        <f>C12*(0.5*D12+0.5*E12)</f>
        <v>0.6131184255672063</v>
      </c>
      <c r="G12" s="43" t="s">
        <v>759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8.5" customHeight="1">
      <c r="A13" s="4" t="s">
        <v>20</v>
      </c>
      <c r="B13" s="45" t="s">
        <v>17</v>
      </c>
      <c r="C13" s="34">
        <f>'Фин-е, вып-е'!F25</f>
        <v>0.99539187116966577</v>
      </c>
      <c r="D13" s="34">
        <f>'Фин-е, вып-е'!G25</f>
        <v>1</v>
      </c>
      <c r="E13" s="34">
        <f>'Цел.пок-ли'!F67</f>
        <v>0.99018055555555562</v>
      </c>
      <c r="F13" s="41">
        <f>C13*(0.5*D13+0.5*E13)</f>
        <v>0.99050477357996469</v>
      </c>
      <c r="G13" s="43" t="s">
        <v>543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>
      <c r="A14" s="37" t="s">
        <v>101</v>
      </c>
      <c r="B14" s="248" t="s">
        <v>102</v>
      </c>
      <c r="C14" s="249"/>
      <c r="D14" s="250"/>
      <c r="E14" s="46">
        <f>'Цел.пок-ли'!F78</f>
        <v>1</v>
      </c>
      <c r="F14" s="39">
        <f>0.8*(F15+F16+F17)/3+0.2*E14</f>
        <v>0.99495064428480551</v>
      </c>
      <c r="G14" s="44" t="s">
        <v>543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" customHeight="1">
      <c r="A15" s="4" t="s">
        <v>103</v>
      </c>
      <c r="B15" s="28" t="s">
        <v>104</v>
      </c>
      <c r="C15" s="34">
        <f>'Фин-е, вып-е'!F31</f>
        <v>1</v>
      </c>
      <c r="D15" s="34">
        <f>'Фин-е, вып-е'!G31</f>
        <v>1</v>
      </c>
      <c r="E15" s="34">
        <f>'Цел.пок-ли'!F81</f>
        <v>0.9662183908045977</v>
      </c>
      <c r="F15" s="41">
        <f>C15*(0.5*D15+0.5*E15)</f>
        <v>0.9831091954022988</v>
      </c>
      <c r="G15" s="30" t="s">
        <v>543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8.75" customHeight="1">
      <c r="A16" s="47" t="s">
        <v>105</v>
      </c>
      <c r="B16" s="28" t="s">
        <v>122</v>
      </c>
      <c r="C16" s="34">
        <f>'Фин-е, вып-е'!F34</f>
        <v>1</v>
      </c>
      <c r="D16" s="34">
        <f>'Фин-е, вып-е'!G39</f>
        <v>1</v>
      </c>
      <c r="E16" s="34">
        <f>'Цел.пок-ли'!F91</f>
        <v>1</v>
      </c>
      <c r="F16" s="41">
        <f>C16*(0.5*D16+0.5*E16)</f>
        <v>1</v>
      </c>
      <c r="G16" s="42" t="s">
        <v>543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8" customHeight="1">
      <c r="A17" s="47" t="s">
        <v>107</v>
      </c>
      <c r="B17" s="28" t="s">
        <v>108</v>
      </c>
      <c r="C17" s="34">
        <f>'Фин-е, вып-е'!F35</f>
        <v>0.99999652991043697</v>
      </c>
      <c r="D17" s="34">
        <f>'Фин-е, вып-е'!G35</f>
        <v>1</v>
      </c>
      <c r="E17" s="34">
        <f>'Цел.пок-ли'!F104</f>
        <v>0.99591836734693873</v>
      </c>
      <c r="F17" s="41">
        <f>C17*(0.5*D17+0.5*E17)</f>
        <v>0.9979557206657218</v>
      </c>
      <c r="G17" s="42" t="s">
        <v>543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8" customHeight="1">
      <c r="A18" s="48" t="str">
        <f>'Цел.пок-ли'!A118</f>
        <v>4.</v>
      </c>
      <c r="B18" s="248" t="str">
        <f>'Цел.пок-ли'!B118</f>
        <v>МП «Обеспечение общественного порядка и безопасности населения города»</v>
      </c>
      <c r="C18" s="249"/>
      <c r="D18" s="250"/>
      <c r="E18" s="46">
        <f>'Цел.пок-ли'!F118</f>
        <v>0.95625000000000004</v>
      </c>
      <c r="F18" s="39">
        <f>0.8*(F19+F20+F21+F22+F23)/5+0.2*E18</f>
        <v>0.96694642649420348</v>
      </c>
      <c r="G18" s="44" t="s">
        <v>543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30.75" customHeight="1">
      <c r="A19" s="47" t="s">
        <v>194</v>
      </c>
      <c r="B19" s="28" t="str">
        <f>'Цел.пок-ли'!B125</f>
        <v xml:space="preserve">Подпрограмма «Профилактика безнадзорности и правонарушений несовершеннолетних» на 2014-2016 годы </v>
      </c>
      <c r="C19" s="34" t="str">
        <f>'Фин-е, вып-е'!F38</f>
        <v xml:space="preserve"> -</v>
      </c>
      <c r="D19" s="34">
        <f>'Фин-е, вып-е'!G38</f>
        <v>0.9375</v>
      </c>
      <c r="E19" s="34">
        <f>'Цел.пок-ли'!F125</f>
        <v>0.87234610838334259</v>
      </c>
      <c r="F19" s="41">
        <f>1*(0.5*D19+0.5*E19)</f>
        <v>0.90492305419167129</v>
      </c>
      <c r="G19" s="30" t="s">
        <v>542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7.75" customHeight="1">
      <c r="A20" s="47" t="s">
        <v>519</v>
      </c>
      <c r="B20" s="28" t="str">
        <f>'Цел.пок-ли'!B145</f>
        <v>Подпрограмма «Профилактика наркомании, алкоголизма и употребления табака в молодежной среде города Апатиты»</v>
      </c>
      <c r="C20" s="34" t="str">
        <f>'Фин-е, вып-е'!F39</f>
        <v xml:space="preserve"> -</v>
      </c>
      <c r="D20" s="34">
        <f>'Фин-е, вып-е'!G39</f>
        <v>1</v>
      </c>
      <c r="E20" s="34">
        <f>'Цел.пок-ли'!F145</f>
        <v>0.97723214285714288</v>
      </c>
      <c r="F20" s="41">
        <f>1*(0.5*D20+0.5*E20)</f>
        <v>0.98861607142857144</v>
      </c>
      <c r="G20" s="30" t="s">
        <v>543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8.5" customHeight="1">
      <c r="A21" s="47" t="s">
        <v>205</v>
      </c>
      <c r="B21" s="28" t="str">
        <f>'Цел.пок-ли'!B156</f>
        <v>Подпрограмма «Обеспечение безопасности и защиты населения в области гражданской обороны и чрезвычайных ситуаций»</v>
      </c>
      <c r="C21" s="34">
        <f>'Фин-е, вып-е'!F40</f>
        <v>0.9569377990430622</v>
      </c>
      <c r="D21" s="34">
        <f>'Фин-е, вып-е'!G40</f>
        <v>1</v>
      </c>
      <c r="E21" s="34">
        <f>'Цел.пок-ли'!F156</f>
        <v>1</v>
      </c>
      <c r="F21" s="41">
        <f>C21*(0.5*D21+0.5*E21)</f>
        <v>0.9569377990430622</v>
      </c>
      <c r="G21" s="30" t="s">
        <v>543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40.5" customHeight="1">
      <c r="A22" s="47" t="s">
        <v>625</v>
      </c>
      <c r="B22" s="28" t="s">
        <v>626</v>
      </c>
      <c r="C22" s="34">
        <f>'Фин-е, вып-е'!F41</f>
        <v>0.9976257409254663</v>
      </c>
      <c r="D22" s="34">
        <f>'Фин-е, вып-е'!G41</f>
        <v>1</v>
      </c>
      <c r="E22" s="34">
        <f>'Цел.пок-ли'!F172</f>
        <v>1</v>
      </c>
      <c r="F22" s="41">
        <f>C22*(0.5*D22+0.5*E22)</f>
        <v>0.9976257409254663</v>
      </c>
      <c r="G22" s="30" t="s">
        <v>543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8.5" customHeight="1">
      <c r="A23" s="47" t="s">
        <v>632</v>
      </c>
      <c r="B23" s="28" t="s">
        <v>634</v>
      </c>
      <c r="C23" s="34" t="s">
        <v>531</v>
      </c>
      <c r="D23" s="34">
        <f>'Фин-е, вып-е'!G42</f>
        <v>1</v>
      </c>
      <c r="E23" s="49">
        <f>'Цел.пок-ли'!F181</f>
        <v>1</v>
      </c>
      <c r="F23" s="41">
        <f>1*(0.5*D23+0.5*E23)</f>
        <v>1</v>
      </c>
      <c r="G23" s="50" t="s">
        <v>543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8" customHeight="1">
      <c r="A24" s="51" t="s">
        <v>148</v>
      </c>
      <c r="B24" s="248" t="str">
        <f>'Цел.пок-ли'!B189</f>
        <v>МП «Охрана окружающей среды»</v>
      </c>
      <c r="C24" s="249"/>
      <c r="D24" s="250"/>
      <c r="E24" s="38">
        <f>'Цел.пок-ли'!F189</f>
        <v>0.87</v>
      </c>
      <c r="F24" s="39">
        <f>0.8*F25+0.2*E24</f>
        <v>0.8550355785492878</v>
      </c>
      <c r="G24" s="37" t="s">
        <v>542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8.75" customHeight="1">
      <c r="A25" s="4" t="s">
        <v>225</v>
      </c>
      <c r="B25" s="35" t="str">
        <f>'Цел.пок-ли'!B193</f>
        <v>Подпрограмма "Обеспечение экологической безопасности"</v>
      </c>
      <c r="C25" s="34">
        <f>'Фин-е, вып-е'!F45</f>
        <v>1</v>
      </c>
      <c r="D25" s="34">
        <f>'Фин-е, вып-е'!G45</f>
        <v>0.74</v>
      </c>
      <c r="E25" s="34">
        <f>'Цел.пок-ли'!F193</f>
        <v>0.96258894637321946</v>
      </c>
      <c r="F25" s="41">
        <f>C25*(0.5*D25+0.5*E25)</f>
        <v>0.85129447318660967</v>
      </c>
      <c r="G25" s="30" t="s">
        <v>542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5.5" customHeight="1">
      <c r="A26" s="37" t="s">
        <v>151</v>
      </c>
      <c r="B26" s="248" t="str">
        <f>'Цел.пок-ли'!B212</f>
        <v xml:space="preserve">МП «Обеспечение доступным и комфортным жильем и коммунальными услугами населения города» </v>
      </c>
      <c r="C26" s="249"/>
      <c r="D26" s="250"/>
      <c r="E26" s="38">
        <v>1</v>
      </c>
      <c r="F26" s="39">
        <f>0.8*(F27+F28)/2+0.2*E26</f>
        <v>0.63930570813658405</v>
      </c>
      <c r="G26" s="37" t="s">
        <v>545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8.5" customHeight="1">
      <c r="A27" s="4" t="s">
        <v>772</v>
      </c>
      <c r="B27" s="28" t="str">
        <f>'Цел.пок-ли'!B215</f>
        <v>Подпрограмма «Поддержка и стимулирование жилищного строительства в городе Апатиты»</v>
      </c>
      <c r="C27" s="34">
        <f>'Фин-е, вып-е'!F50</f>
        <v>0.36721595836947091</v>
      </c>
      <c r="D27" s="34">
        <f>'Фин-е, вып-е'!G50</f>
        <v>0.25</v>
      </c>
      <c r="E27" s="34">
        <f>'Цел.пок-ли'!F215</f>
        <v>0.28518518518518515</v>
      </c>
      <c r="F27" s="41">
        <f>C27*(0.5*D27+0.5*E27)</f>
        <v>9.8264270341460278E-2</v>
      </c>
      <c r="G27" s="42" t="s">
        <v>544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8.75" customHeight="1">
      <c r="A28" s="4" t="s">
        <v>250</v>
      </c>
      <c r="B28" s="28" t="str">
        <f>'Цел.пок-ли'!B225</f>
        <v>Подпрограмма «Обеспечение жильем молодых семей города Апатиты»</v>
      </c>
      <c r="C28" s="34">
        <f>'Фин-е, вып-е'!F54</f>
        <v>1</v>
      </c>
      <c r="D28" s="34">
        <f>'Фин-е, вып-е'!G53</f>
        <v>1</v>
      </c>
      <c r="E28" s="34">
        <f>'Цел.пок-ли'!F225</f>
        <v>1</v>
      </c>
      <c r="F28" s="41">
        <f>C28*(0.5*D28+0.5*E28)</f>
        <v>1</v>
      </c>
      <c r="G28" s="30" t="s">
        <v>543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7.25" customHeight="1">
      <c r="A29" s="37" t="s">
        <v>152</v>
      </c>
      <c r="B29" s="248" t="str">
        <f>'Цел.пок-ли'!B233</f>
        <v>МП «Развитие транспортной системы»</v>
      </c>
      <c r="C29" s="249"/>
      <c r="D29" s="250"/>
      <c r="E29" s="38">
        <f>'Цел.пок-ли'!F233</f>
        <v>1</v>
      </c>
      <c r="F29" s="39">
        <f>0.8*(F30+F31+F32)/3+0.2*E29</f>
        <v>0.86909017295695268</v>
      </c>
      <c r="G29" s="44" t="s">
        <v>542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8.75" customHeight="1">
      <c r="A30" s="47" t="s">
        <v>267</v>
      </c>
      <c r="B30" s="52" t="str">
        <f>'Цел.пок-ли'!B239</f>
        <v>Подпрограмма «Развитие дорожного хозяйства»</v>
      </c>
      <c r="C30" s="34">
        <f>'Фин-е, вып-е'!F60</f>
        <v>0.98539206787897016</v>
      </c>
      <c r="D30" s="34">
        <f>'Фин-е, вып-е'!G60</f>
        <v>1</v>
      </c>
      <c r="E30" s="34">
        <f>'Цел.пок-ли'!F239</f>
        <v>0.71142857142857152</v>
      </c>
      <c r="F30" s="41">
        <f>C30*(0.5*D30+0.5*E30)</f>
        <v>0.84321406951357591</v>
      </c>
      <c r="G30" s="42" t="s">
        <v>542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6.5" customHeight="1">
      <c r="A31" s="47" t="s">
        <v>275</v>
      </c>
      <c r="B31" s="52" t="str">
        <f>'Цел.пок-ли'!B249</f>
        <v xml:space="preserve">Подпрограмма «Транспортное обслуживание населения» </v>
      </c>
      <c r="C31" s="34">
        <f>'Фин-е, вып-е'!F63</f>
        <v>0.95802289966840204</v>
      </c>
      <c r="D31" s="34">
        <f>'Фин-е, вып-е'!G63</f>
        <v>1</v>
      </c>
      <c r="E31" s="34">
        <f>'Цел.пок-ли'!F249</f>
        <v>1</v>
      </c>
      <c r="F31" s="41">
        <f>C31*(0.5*D31+0.5*E31)</f>
        <v>0.95802289966840204</v>
      </c>
      <c r="G31" s="42" t="s">
        <v>543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39.75" customHeight="1">
      <c r="A32" s="47" t="s">
        <v>284</v>
      </c>
      <c r="B32" s="28" t="str">
        <f>'Цел.пок-ли'!B256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32" s="34">
        <f>'Фин-е, вып-е'!F67</f>
        <v>0.8594151861670557</v>
      </c>
      <c r="D32" s="34">
        <f>'Фин-е, вып-е'!G66</f>
        <v>0.93300000000000005</v>
      </c>
      <c r="E32" s="34">
        <f>'Цел.пок-ли'!F256</f>
        <v>0.7142857142857143</v>
      </c>
      <c r="F32" s="41">
        <f>C32*(0.5*D32+0.5*E32)</f>
        <v>0.70785117940659426</v>
      </c>
      <c r="G32" s="42" t="s">
        <v>542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8.75" customHeight="1">
      <c r="A33" s="37" t="s">
        <v>153</v>
      </c>
      <c r="B33" s="248" t="str">
        <f>'Цел.пок-ли'!B266</f>
        <v xml:space="preserve">МП «Обеспечение комфортной среды проживания населения города» </v>
      </c>
      <c r="C33" s="249"/>
      <c r="D33" s="250"/>
      <c r="E33" s="38">
        <f>'Цел.пок-ли'!F266</f>
        <v>0.82225336438923402</v>
      </c>
      <c r="F33" s="39">
        <f>0.8*(F34+F35+F36)/3+0.2*E33</f>
        <v>0.8152940818405503</v>
      </c>
      <c r="G33" s="44" t="s">
        <v>542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8" customHeight="1">
      <c r="A34" s="47" t="s">
        <v>299</v>
      </c>
      <c r="B34" s="52" t="str">
        <f>'Цел.пок-ли'!B274</f>
        <v>Подпрограмма "Организация сферы ритуальных услуг"</v>
      </c>
      <c r="C34" s="34">
        <f>'Фин-е, вып-е'!F70</f>
        <v>0.9667497463772653</v>
      </c>
      <c r="D34" s="34">
        <f>'Фин-е, вып-е'!G72</f>
        <v>0.81799999999999995</v>
      </c>
      <c r="E34" s="34">
        <f>'Цел.пок-ли'!F274</f>
        <v>0.77777777777777779</v>
      </c>
      <c r="F34" s="41">
        <f>C34*(0.5*D34+0.5*E34)</f>
        <v>0.77135888097057137</v>
      </c>
      <c r="G34" s="42" t="s">
        <v>542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7" customHeight="1">
      <c r="A35" s="4" t="s">
        <v>310</v>
      </c>
      <c r="B35" s="28" t="str">
        <f>'Цел.пок-ли'!B285</f>
        <v>Подпрограмма «Наружное уличное освещение и содержание сетей энергоснабжения»</v>
      </c>
      <c r="C35" s="34">
        <f>'Фин-е, вып-е'!F73</f>
        <v>0.95980504043804094</v>
      </c>
      <c r="D35" s="34">
        <f>'Фин-е, вып-е'!G73</f>
        <v>1</v>
      </c>
      <c r="E35" s="34">
        <f>'Цел.пок-ли'!F285</f>
        <v>0.80341666666666678</v>
      </c>
      <c r="F35" s="41">
        <f>C35*(0.5*D35+0.5*E35)</f>
        <v>0.86546420333831853</v>
      </c>
      <c r="G35" s="42" t="s">
        <v>542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9.5" customHeight="1">
      <c r="A36" s="4" t="s">
        <v>320</v>
      </c>
      <c r="B36" s="28" t="str">
        <f>'Цел.пок-ли'!B295</f>
        <v xml:space="preserve">Подпрограмма «Развитие системы комплексного благоустройства» </v>
      </c>
      <c r="C36" s="34">
        <f>'Фин-е, вып-е'!F74</f>
        <v>0.98329015205045667</v>
      </c>
      <c r="D36" s="34">
        <f>'Фин-е, вып-е'!G74</f>
        <v>0.66700000000000004</v>
      </c>
      <c r="E36" s="34">
        <f>'Цел.пок-ли'!F295</f>
        <v>0.96799999999999997</v>
      </c>
      <c r="F36" s="41">
        <f>C36*(0.5*D36+0.5*E36)</f>
        <v>0.80383969930124832</v>
      </c>
      <c r="G36" s="42" t="s">
        <v>542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8" customHeight="1">
      <c r="A37" s="37" t="s">
        <v>156</v>
      </c>
      <c r="B37" s="248" t="str">
        <f>'Цел.пок-ли'!B304</f>
        <v xml:space="preserve">МП «Энергоэффективность и развитие энергетики»  </v>
      </c>
      <c r="C37" s="249"/>
      <c r="D37" s="250"/>
      <c r="E37" s="38">
        <f>'Цел.пок-ли'!F304</f>
        <v>1</v>
      </c>
      <c r="F37" s="39">
        <f>0.8*F38+0.2*E37</f>
        <v>0.72258990243554577</v>
      </c>
      <c r="G37" s="44" t="s">
        <v>542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7" customHeight="1">
      <c r="A38" s="47" t="s">
        <v>332</v>
      </c>
      <c r="B38" s="52" t="str">
        <f>'Цел.пок-ли'!B307</f>
        <v>Подпрограмма  «Энергосбережение и повышение энергетической эффективности»</v>
      </c>
      <c r="C38" s="34">
        <f>'Фин-е, вып-е'!F77</f>
        <v>0.75538197751952751</v>
      </c>
      <c r="D38" s="34">
        <f>'Фин-е, вып-е'!G79</f>
        <v>0.75</v>
      </c>
      <c r="E38" s="34">
        <f>'Цел.пок-ли'!F307</f>
        <v>0.9795551058538331</v>
      </c>
      <c r="F38" s="41">
        <f>C38*(0.5*D38+0.5*E38)</f>
        <v>0.65323737804443216</v>
      </c>
      <c r="G38" s="42" t="s">
        <v>759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30" customHeight="1">
      <c r="A39" s="37" t="s">
        <v>158</v>
      </c>
      <c r="B39" s="248" t="str">
        <f>'Цел.пок-ли'!B324</f>
        <v xml:space="preserve">МП «Создание условий для развития жилищно-коммунального хозяйства» </v>
      </c>
      <c r="C39" s="249"/>
      <c r="D39" s="250"/>
      <c r="E39" s="38">
        <f>'Цел.пок-ли'!F324</f>
        <v>0.96323529411764708</v>
      </c>
      <c r="F39" s="39">
        <f>0.8*(F40)/2+0.2*E39</f>
        <v>0.19264705882352942</v>
      </c>
      <c r="G39" s="44" t="s">
        <v>544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8.75" customHeight="1">
      <c r="A40" s="53" t="s">
        <v>353</v>
      </c>
      <c r="B40" s="35" t="str">
        <f>'Цел.пок-ли'!B329</f>
        <v>Подпрограмма "Поддержка развития товариществ собственников жилья"</v>
      </c>
      <c r="C40" s="34">
        <f>'Фин-е, вып-е'!F82</f>
        <v>0</v>
      </c>
      <c r="D40" s="34">
        <f>'Фин-е, вып-е'!G82</f>
        <v>0.75</v>
      </c>
      <c r="E40" s="34">
        <f>'Цел.пок-ли'!F329</f>
        <v>0.8058537131882203</v>
      </c>
      <c r="F40" s="41">
        <f>C40*(0.5*D40+0.5*E40)</f>
        <v>0</v>
      </c>
      <c r="G40" s="30" t="s">
        <v>544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8.5" customHeight="1">
      <c r="A41" s="4" t="s">
        <v>362</v>
      </c>
      <c r="B41" s="28" t="str">
        <f>'Цел.пок-ли'!B340</f>
        <v>Подпрограмма "Подготовка объектов и систем жизнеобеспечения к работе в отопительный период"</v>
      </c>
      <c r="C41" s="34" t="str">
        <f>'Фин-е, вып-е'!F83</f>
        <v xml:space="preserve"> -</v>
      </c>
      <c r="D41" s="34" t="str">
        <f>'Фин-е, вып-е'!G83</f>
        <v xml:space="preserve"> - </v>
      </c>
      <c r="E41" s="34" t="str">
        <f>'Цел.пок-ли'!F340</f>
        <v xml:space="preserve"> -</v>
      </c>
      <c r="F41" s="41" t="s">
        <v>531</v>
      </c>
      <c r="G41" s="30" t="s">
        <v>831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7.25" customHeight="1">
      <c r="A42" s="37" t="s">
        <v>160</v>
      </c>
      <c r="B42" s="248" t="s">
        <v>680</v>
      </c>
      <c r="C42" s="249"/>
      <c r="D42" s="250"/>
      <c r="E42" s="38">
        <f>'Цел.пок-ли'!F348</f>
        <v>0.75126903553299496</v>
      </c>
      <c r="F42" s="39">
        <f>0.8*F43+0.2*E42</f>
        <v>0.80805598394194866</v>
      </c>
      <c r="G42" s="44" t="s">
        <v>542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1.75" customHeight="1">
      <c r="A43" s="47" t="s">
        <v>383</v>
      </c>
      <c r="B43" s="52" t="s">
        <v>699</v>
      </c>
      <c r="C43" s="34">
        <f>'Фин-е, вып-е'!F84</f>
        <v>0.92648193920471789</v>
      </c>
      <c r="D43" s="49">
        <f>'Фин-е, вып-е'!G87</f>
        <v>0.6</v>
      </c>
      <c r="E43" s="34">
        <f>'Цел.пок-ли'!F351</f>
        <v>0.875</v>
      </c>
      <c r="F43" s="54">
        <f>C43*(0.5*0.9+0.5*E43)</f>
        <v>0.82225272104418712</v>
      </c>
      <c r="G43" s="50" t="s">
        <v>542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7.25" customHeight="1">
      <c r="A44" s="37" t="s">
        <v>162</v>
      </c>
      <c r="B44" s="248" t="str">
        <f>'Цел.пок-ли'!B356</f>
        <v xml:space="preserve">МП «Развитие экономического потенциала»  </v>
      </c>
      <c r="C44" s="249"/>
      <c r="D44" s="250"/>
      <c r="E44" s="38">
        <f>'Цел.пок-ли'!F356</f>
        <v>1</v>
      </c>
      <c r="F44" s="39">
        <f>0.8*(F45+F46+F47+F48)/4+0.2*E44</f>
        <v>0.90592021581676607</v>
      </c>
      <c r="G44" s="44" t="s">
        <v>542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21.75" customHeight="1">
      <c r="A45" s="47" t="s">
        <v>416</v>
      </c>
      <c r="B45" s="52" t="str">
        <f>'Цел.пок-ли'!B360</f>
        <v>Подпрограмма «Поддержка малого и среднего предпринимательства»</v>
      </c>
      <c r="C45" s="34">
        <f>'Фин-е, вып-е'!F93</f>
        <v>0.99736279192428279</v>
      </c>
      <c r="D45" s="34">
        <f>'Фин-е, вып-е'!G93</f>
        <v>0.85199999999999998</v>
      </c>
      <c r="E45" s="34">
        <f>'Цел.пок-ли'!F360</f>
        <v>0.91566265060240959</v>
      </c>
      <c r="F45" s="41">
        <f>C45*(0.5*D45+0.5*E45)</f>
        <v>0.88150047819254862</v>
      </c>
      <c r="G45" s="30" t="s">
        <v>542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8.75" customHeight="1">
      <c r="A46" s="4" t="s">
        <v>431</v>
      </c>
      <c r="B46" s="35" t="str">
        <f>'Цел.пок-ли'!B373</f>
        <v>Подпрограмма «Формирование благоприятной инвестиционной среды»</v>
      </c>
      <c r="C46" s="34" t="s">
        <v>531</v>
      </c>
      <c r="D46" s="34">
        <f>'Фин-е, вып-е'!G97</f>
        <v>0.89</v>
      </c>
      <c r="E46" s="34">
        <f>'Цел.пок-ли'!F373</f>
        <v>0.90053003533568909</v>
      </c>
      <c r="F46" s="41">
        <f>1*(0.5*D46+0.5*E46)</f>
        <v>0.8952650176678445</v>
      </c>
      <c r="G46" s="30" t="s">
        <v>542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8" customHeight="1">
      <c r="A47" s="4" t="s">
        <v>440</v>
      </c>
      <c r="B47" s="35" t="str">
        <f>'Цел.пок-ли'!B382</f>
        <v>Подпрограмма «Развитие туризма»</v>
      </c>
      <c r="C47" s="34" t="str">
        <f>'Фин-е, вып-е'!F98</f>
        <v>-</v>
      </c>
      <c r="D47" s="34">
        <f>'Фин-е, вып-е'!G98</f>
        <v>0.89</v>
      </c>
      <c r="E47" s="34">
        <f>'Цел.пок-ли'!F382</f>
        <v>0.81567116644687487</v>
      </c>
      <c r="F47" s="41">
        <f>1*(0.5*D47+0.5*E47)</f>
        <v>0.85283558322343744</v>
      </c>
      <c r="G47" s="42" t="s">
        <v>542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5.5" customHeight="1">
      <c r="A48" s="4" t="s">
        <v>641</v>
      </c>
      <c r="B48" s="35" t="str">
        <f>'Цел.пок-ли'!B393</f>
        <v>Подпрограмма "Развитие международного, межрегионального и межмуниципального сотрудничества"</v>
      </c>
      <c r="C48" s="34">
        <f>'Фин-е, вып-е'!F99</f>
        <v>1</v>
      </c>
      <c r="D48" s="34">
        <f>'Фин-е, вып-е'!G99</f>
        <v>1</v>
      </c>
      <c r="E48" s="34">
        <f>'Цел.пок-ли'!F393</f>
        <v>0.8</v>
      </c>
      <c r="F48" s="41">
        <f>C48*(0.5*D48+0.5*E48)</f>
        <v>0.9</v>
      </c>
      <c r="G48" s="42" t="s">
        <v>542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42" customHeight="1">
      <c r="A49" s="37" t="s">
        <v>164</v>
      </c>
      <c r="B49" s="248" t="str">
        <f>'Цел.пок-ли'!B401</f>
        <v xml:space="preserve">МП «Муниципальное управление»  </v>
      </c>
      <c r="C49" s="249"/>
      <c r="D49" s="250"/>
      <c r="E49" s="38">
        <f>'Цел.пок-ли'!F401</f>
        <v>0.90079999999999993</v>
      </c>
      <c r="F49" s="39">
        <f>0.8*(F50+F51+F52+F53)/4+0.2*E49</f>
        <v>0.89205855352902108</v>
      </c>
      <c r="G49" s="44" t="s">
        <v>542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44.25" customHeight="1">
      <c r="A50" s="53" t="s">
        <v>483</v>
      </c>
      <c r="B50" s="35" t="str">
        <f>'Цел.пок-ли'!B407</f>
        <v>Подпрограмма «Владение, пользование и распоряжение имуществом, находящимся в муниципальной собственности муниципального образования город Апатиты с подведомственной территорией Мурманской области»</v>
      </c>
      <c r="C50" s="34">
        <f>'Фин-е, вып-е'!F104</f>
        <v>0.95135443708969314</v>
      </c>
      <c r="D50" s="34">
        <f>'Фин-е, вып-е'!G104</f>
        <v>0.88200000000000001</v>
      </c>
      <c r="E50" s="34">
        <f>'Цел.пок-ли'!F407</f>
        <v>0.74037500000000001</v>
      </c>
      <c r="F50" s="41">
        <f>C50*(0.5*D50+0.5*E50)</f>
        <v>0.77172682743669541</v>
      </c>
      <c r="G50" s="30" t="s">
        <v>542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41.25" customHeight="1">
      <c r="A51" s="53" t="s">
        <v>693</v>
      </c>
      <c r="B51" s="35" t="str">
        <f>'Цел.пок-ли'!B421</f>
        <v>Подпрограмма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51" s="34">
        <f>'Фин-е, вып-е'!F105</f>
        <v>0.99102748993451839</v>
      </c>
      <c r="D51" s="34">
        <f>'Фин-е, вып-е'!G105</f>
        <v>1</v>
      </c>
      <c r="E51" s="34">
        <f>'Цел.пок-ли'!F421</f>
        <v>0.8925925925925926</v>
      </c>
      <c r="F51" s="41">
        <f>C51*(0.5*D51+0.5*E51)</f>
        <v>0.93780564325284976</v>
      </c>
      <c r="G51" s="30" t="s">
        <v>542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43.5" customHeight="1">
      <c r="A52" s="47" t="s">
        <v>694</v>
      </c>
      <c r="B52" s="52" t="str">
        <f>'Цел.пок-ли'!B430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52" s="34">
        <f>'Фин-е, вып-е'!F106</f>
        <v>0.98315324945936056</v>
      </c>
      <c r="D52" s="34">
        <f>'Фин-е, вып-е'!G106</f>
        <v>0.90900000000000003</v>
      </c>
      <c r="E52" s="34">
        <f>'Цел.пок-ли'!F430</f>
        <v>1</v>
      </c>
      <c r="F52" s="41">
        <f>C52*(0.5*D52+0.5*E52)</f>
        <v>0.9384197766089597</v>
      </c>
      <c r="G52" s="30" t="s">
        <v>542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52.5" customHeight="1">
      <c r="A53" s="47" t="s">
        <v>695</v>
      </c>
      <c r="B53" s="52" t="s">
        <v>642</v>
      </c>
      <c r="C53" s="34">
        <f>'Фин-е, вып-е'!F110</f>
        <v>0.97230988836970711</v>
      </c>
      <c r="D53" s="34">
        <f>'Фин-е, вып-е'!G110</f>
        <v>1</v>
      </c>
      <c r="E53" s="34">
        <f>'Цел.пок-ли'!F440</f>
        <v>0.875</v>
      </c>
      <c r="F53" s="41">
        <f>C53*(0.5*D53+0.5*E53)</f>
        <v>0.91154052034660038</v>
      </c>
      <c r="G53" s="30" t="s">
        <v>542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9.5" customHeight="1">
      <c r="A54" s="37" t="s">
        <v>166</v>
      </c>
      <c r="B54" s="248" t="str">
        <f>'Цел.пок-ли'!B451</f>
        <v>МП «Управление муниципальными финансами»</v>
      </c>
      <c r="C54" s="249"/>
      <c r="D54" s="250"/>
      <c r="E54" s="38">
        <f>'Цел.пок-ли'!F451</f>
        <v>1</v>
      </c>
      <c r="F54" s="39">
        <f>0.8*F55+0.2*E54</f>
        <v>0.95600000000000018</v>
      </c>
      <c r="G54" s="44" t="s">
        <v>543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9.5" customHeight="1">
      <c r="A55" s="4" t="s">
        <v>484</v>
      </c>
      <c r="B55" s="28" t="str">
        <f>'Цел.пок-ли'!B456</f>
        <v>Подпрограмма «Повышение эффективности бюджетных расходов»</v>
      </c>
      <c r="C55" s="34">
        <f>'Фин-е, вып-е'!F114</f>
        <v>1</v>
      </c>
      <c r="D55" s="34">
        <f>'Фин-е, вып-е'!G114</f>
        <v>1</v>
      </c>
      <c r="E55" s="34">
        <v>0.89</v>
      </c>
      <c r="F55" s="41">
        <f>C55*(0.5*D55+0.5*E55)</f>
        <v>0.94500000000000006</v>
      </c>
      <c r="G55" s="30" t="s">
        <v>543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8.75" customHeight="1">
      <c r="A56" s="37" t="s">
        <v>168</v>
      </c>
      <c r="B56" s="248" t="str">
        <f>'Цел.пок-ли'!B507</f>
        <v>МП «Организация предоставления государственных и муниципальных услуг»</v>
      </c>
      <c r="C56" s="249"/>
      <c r="D56" s="250"/>
      <c r="E56" s="38">
        <f>'Цел.пок-ли'!F507</f>
        <v>1</v>
      </c>
      <c r="F56" s="55">
        <f>0.8*F57+0.2*E56</f>
        <v>0.93813449856519959</v>
      </c>
      <c r="G56" s="44" t="s">
        <v>542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8.5" customHeight="1">
      <c r="A57" s="4" t="s">
        <v>501</v>
      </c>
      <c r="B57" s="28" t="str">
        <f>'Цел.пок-ли'!B511</f>
        <v>Подпрограмма «Организация  предоставления государственных и муниципальных услуг по принципу «одного окна»</v>
      </c>
      <c r="C57" s="34">
        <f>'Фин-е, вып-е'!F121</f>
        <v>0.99389743971974809</v>
      </c>
      <c r="D57" s="34">
        <f>'Фин-е, вып-е'!G121</f>
        <v>0.89</v>
      </c>
      <c r="E57" s="34">
        <f>'Цел.пок-ли'!F511</f>
        <v>0.96666666666666656</v>
      </c>
      <c r="F57" s="41">
        <f>C57*(0.5*D57+0.5*E57)</f>
        <v>0.92266812320649938</v>
      </c>
      <c r="G57" s="42" t="s">
        <v>542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0.25" customHeight="1">
      <c r="A58" s="44" t="s">
        <v>696</v>
      </c>
      <c r="B58" s="248" t="str">
        <f>'Цел.пок-ли'!B520</f>
        <v>МП «Социальная поддержка граждан и социально-ориентированных организаций»</v>
      </c>
      <c r="C58" s="249"/>
      <c r="D58" s="250"/>
      <c r="E58" s="38">
        <f>'Цел.пок-ли'!F520</f>
        <v>1</v>
      </c>
      <c r="F58" s="39">
        <f>0.8*(F59+F60)/2+0.2*E58</f>
        <v>0.79991518985105237</v>
      </c>
      <c r="G58" s="44" t="s">
        <v>542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7.75" customHeight="1">
      <c r="A59" s="47" t="s">
        <v>697</v>
      </c>
      <c r="B59" s="52" t="str">
        <f>'Цел.пок-ли'!B526</f>
        <v>Подпрограмма «Социальная поддержка отдельных категорий граждан»</v>
      </c>
      <c r="C59" s="34">
        <f>'Фин-е, вып-е'!F127</f>
        <v>0.99978797462763047</v>
      </c>
      <c r="D59" s="34">
        <f>'Фин-е, вып-е'!G127</f>
        <v>1</v>
      </c>
      <c r="E59" s="34">
        <f>'Цел.пок-ли'!F526</f>
        <v>1</v>
      </c>
      <c r="F59" s="41">
        <f>C59*(0.5*D59+0.5*E59)</f>
        <v>0.99978797462763047</v>
      </c>
      <c r="G59" s="30" t="s">
        <v>543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5.5">
      <c r="A60" s="4" t="s">
        <v>698</v>
      </c>
      <c r="B60" s="35" t="str">
        <f>'Цел.пок-ли'!B544</f>
        <v>Подпрограмма «Социальная поддержка социально - ориентированных организаций»</v>
      </c>
      <c r="C60" s="34">
        <f>'Фин-е, вып-е'!F131</f>
        <v>1</v>
      </c>
      <c r="D60" s="34">
        <f>'Фин-е, вып-е'!G131</f>
        <v>0</v>
      </c>
      <c r="E60" s="34">
        <f>'Цел.пок-ли'!F544</f>
        <v>1</v>
      </c>
      <c r="F60" s="41">
        <f>C60*(0.5*D60+0.5*E60)</f>
        <v>0.5</v>
      </c>
      <c r="G60" s="30" t="s">
        <v>545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7.5" customHeight="1">
      <c r="A61" s="56"/>
      <c r="B61" s="6"/>
      <c r="C61" s="57"/>
      <c r="D61" s="58"/>
      <c r="E61" s="58"/>
      <c r="F61" s="57"/>
      <c r="G61" s="5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46.5" customHeight="1">
      <c r="A62" s="259"/>
      <c r="B62" s="259"/>
      <c r="C62" s="259"/>
      <c r="D62" s="259"/>
      <c r="E62" s="259"/>
      <c r="F62" s="259"/>
      <c r="G62" s="259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21" customHeight="1">
      <c r="A63" s="259"/>
      <c r="B63" s="259"/>
      <c r="C63" s="259"/>
      <c r="D63" s="259"/>
      <c r="E63" s="259"/>
      <c r="F63" s="259"/>
      <c r="G63" s="259"/>
      <c r="H63" s="259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>
      <c r="A64" s="59"/>
      <c r="B64" s="6"/>
      <c r="C64" s="6"/>
      <c r="D64" s="60"/>
      <c r="E64" s="60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>
      <c r="A65" s="59"/>
      <c r="B65" s="6"/>
      <c r="C65" s="6"/>
      <c r="D65" s="60"/>
      <c r="E65" s="60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>
      <c r="A66" s="59"/>
      <c r="B66" s="6"/>
      <c r="C66" s="6"/>
      <c r="D66" s="60"/>
      <c r="E66" s="60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>
      <c r="A67" s="59"/>
      <c r="B67" s="6"/>
      <c r="C67" s="6"/>
      <c r="D67" s="60"/>
      <c r="E67" s="60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>
      <c r="A68" s="59"/>
      <c r="B68" s="6"/>
      <c r="C68" s="6"/>
      <c r="D68" s="60"/>
      <c r="E68" s="6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>
      <c r="A69" s="59"/>
      <c r="B69" s="6"/>
      <c r="C69" s="6"/>
      <c r="D69" s="60"/>
      <c r="E69" s="60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>
      <c r="A70" s="59"/>
      <c r="B70" s="6"/>
      <c r="C70" s="6"/>
      <c r="D70" s="60"/>
      <c r="E70" s="60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>
      <c r="A71" s="59"/>
      <c r="B71" s="6"/>
      <c r="C71" s="6"/>
      <c r="D71" s="60"/>
      <c r="E71" s="60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>
      <c r="A72" s="59"/>
      <c r="B72" s="6"/>
      <c r="C72" s="6"/>
      <c r="D72" s="60"/>
      <c r="E72" s="60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>
      <c r="A73" s="59"/>
      <c r="B73" s="6"/>
      <c r="C73" s="6"/>
      <c r="D73" s="60"/>
      <c r="E73" s="60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>
      <c r="A74" s="59"/>
      <c r="B74" s="6"/>
      <c r="C74" s="6"/>
      <c r="D74" s="60"/>
      <c r="E74" s="60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>
      <c r="A75" s="59"/>
      <c r="B75" s="6"/>
      <c r="C75" s="6"/>
      <c r="D75" s="60"/>
      <c r="E75" s="60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>
      <c r="A76" s="59"/>
      <c r="B76" s="6"/>
      <c r="C76" s="6"/>
      <c r="D76" s="60"/>
      <c r="E76" s="60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>
      <c r="A77" s="59"/>
      <c r="B77" s="6"/>
      <c r="C77" s="6"/>
      <c r="D77" s="60"/>
      <c r="E77" s="60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>
      <c r="A78" s="59"/>
      <c r="B78" s="6"/>
      <c r="C78" s="6"/>
      <c r="D78" s="60"/>
      <c r="E78" s="60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>
      <c r="A79" s="59"/>
      <c r="B79" s="6"/>
      <c r="C79" s="6"/>
      <c r="D79" s="60"/>
      <c r="E79" s="60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>
      <c r="A80" s="59"/>
      <c r="B80" s="6"/>
      <c r="C80" s="6"/>
      <c r="D80" s="60"/>
      <c r="E80" s="60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>
      <c r="A81" s="59"/>
      <c r="B81" s="6"/>
      <c r="C81" s="6"/>
      <c r="D81" s="60"/>
      <c r="E81" s="60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>
      <c r="A82" s="59"/>
      <c r="B82" s="6"/>
      <c r="C82" s="6"/>
      <c r="D82" s="60"/>
      <c r="E82" s="60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>
      <c r="A83" s="59"/>
      <c r="B83" s="6"/>
      <c r="C83" s="6"/>
      <c r="D83" s="60"/>
      <c r="E83" s="60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>
      <c r="A84" s="59"/>
      <c r="B84" s="6"/>
      <c r="C84" s="6"/>
      <c r="D84" s="60"/>
      <c r="E84" s="60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>
      <c r="A85" s="59"/>
      <c r="B85" s="6"/>
      <c r="C85" s="6"/>
      <c r="D85" s="60"/>
      <c r="E85" s="60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>
      <c r="A86" s="59"/>
      <c r="B86" s="6"/>
      <c r="C86" s="6"/>
      <c r="D86" s="60"/>
      <c r="E86" s="60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>
      <c r="A87" s="59"/>
      <c r="B87" s="6"/>
      <c r="C87" s="6"/>
      <c r="D87" s="60"/>
      <c r="E87" s="60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>
      <c r="A88" s="59"/>
      <c r="B88" s="6"/>
      <c r="C88" s="6"/>
      <c r="D88" s="60"/>
      <c r="E88" s="60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>
      <c r="A89" s="59"/>
      <c r="B89" s="6"/>
      <c r="C89" s="6"/>
      <c r="D89" s="60"/>
      <c r="E89" s="60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>
      <c r="A90" s="59"/>
      <c r="B90" s="6"/>
      <c r="C90" s="6"/>
      <c r="D90" s="60"/>
      <c r="E90" s="60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>
      <c r="A91" s="61"/>
      <c r="D91" s="62"/>
      <c r="E91" s="62"/>
    </row>
    <row r="92" spans="1:21">
      <c r="A92" s="61"/>
      <c r="D92" s="62"/>
      <c r="E92" s="62"/>
    </row>
    <row r="93" spans="1:21">
      <c r="A93" s="61"/>
      <c r="D93" s="62"/>
      <c r="E93" s="62"/>
    </row>
    <row r="94" spans="1:21">
      <c r="A94" s="61"/>
      <c r="D94" s="62"/>
      <c r="E94" s="62"/>
    </row>
    <row r="95" spans="1:21">
      <c r="A95" s="61"/>
      <c r="D95" s="62"/>
      <c r="E95" s="62"/>
    </row>
    <row r="96" spans="1:21">
      <c r="A96" s="61"/>
      <c r="D96" s="62"/>
      <c r="E96" s="62"/>
    </row>
    <row r="97" spans="4:5">
      <c r="D97" s="62"/>
      <c r="E97" s="62"/>
    </row>
    <row r="98" spans="4:5">
      <c r="D98" s="62"/>
      <c r="E98" s="62"/>
    </row>
    <row r="99" spans="4:5">
      <c r="D99" s="62"/>
      <c r="E99" s="62"/>
    </row>
    <row r="100" spans="4:5">
      <c r="D100" s="62"/>
      <c r="E100" s="62"/>
    </row>
    <row r="101" spans="4:5">
      <c r="D101" s="62"/>
      <c r="E101" s="62"/>
    </row>
    <row r="102" spans="4:5">
      <c r="D102" s="62"/>
      <c r="E102" s="62"/>
    </row>
    <row r="103" spans="4:5">
      <c r="D103" s="62"/>
      <c r="E103" s="62"/>
    </row>
    <row r="104" spans="4:5">
      <c r="D104" s="62"/>
      <c r="E104" s="62"/>
    </row>
  </sheetData>
  <mergeCells count="25">
    <mergeCell ref="B54:D54"/>
    <mergeCell ref="B56:D56"/>
    <mergeCell ref="B58:D58"/>
    <mergeCell ref="H4:H5"/>
    <mergeCell ref="A63:H63"/>
    <mergeCell ref="A62:G62"/>
    <mergeCell ref="B7:D7"/>
    <mergeCell ref="B11:D11"/>
    <mergeCell ref="B14:D14"/>
    <mergeCell ref="B18:D18"/>
    <mergeCell ref="B24:D24"/>
    <mergeCell ref="B26:D26"/>
    <mergeCell ref="B29:D29"/>
    <mergeCell ref="B33:D33"/>
    <mergeCell ref="B37:D37"/>
    <mergeCell ref="B39:D39"/>
    <mergeCell ref="B44:D44"/>
    <mergeCell ref="B49:D49"/>
    <mergeCell ref="A2:G2"/>
    <mergeCell ref="A4:A5"/>
    <mergeCell ref="G4:G5"/>
    <mergeCell ref="F4:F5"/>
    <mergeCell ref="C4:E4"/>
    <mergeCell ref="B4:B5"/>
    <mergeCell ref="B42:D42"/>
  </mergeCells>
  <printOptions horizontalCentered="1"/>
  <pageMargins left="0.70866141732283472" right="0.70866141732283472" top="0.77" bottom="0.39370078740157483" header="0.63" footer="0.31496062992125984"/>
  <pageSetup paperSize="9" scale="84" orientation="landscape" r:id="rId1"/>
  <rowBreaks count="2" manualBreakCount="2">
    <brk id="25" max="6" man="1"/>
    <brk id="5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cols>
    <col min="2" max="2" width="53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Фин-е, вып-е</vt:lpstr>
      <vt:lpstr>Цел.пок-ли</vt:lpstr>
      <vt:lpstr>Эффективность</vt:lpstr>
      <vt:lpstr>Лист3</vt:lpstr>
      <vt:lpstr>'Цел.пок-ли'!_GoBack</vt:lpstr>
      <vt:lpstr>'Фин-е, вып-е'!Область_печати</vt:lpstr>
      <vt:lpstr>'Цел.пок-ли'!Область_печати</vt:lpstr>
      <vt:lpstr>Эффективность!Область_печати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</cp:lastModifiedBy>
  <cp:lastPrinted>2017-04-24T11:00:49Z</cp:lastPrinted>
  <dcterms:created xsi:type="dcterms:W3CDTF">2015-02-21T18:59:30Z</dcterms:created>
  <dcterms:modified xsi:type="dcterms:W3CDTF">2017-05-04T08:20:16Z</dcterms:modified>
</cp:coreProperties>
</file>