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Фин-е, вып-е" sheetId="1" r:id="rId1"/>
    <sheet name="Цел.пок-ли" sheetId="4" r:id="rId2"/>
    <sheet name="Эффективность" sheetId="5" r:id="rId3"/>
    <sheet name="Лист3" sheetId="3" r:id="rId4"/>
  </sheets>
  <definedNames>
    <definedName name="_GoBack" localSheetId="1">'Цел.пок-ли'!$G$9</definedName>
    <definedName name="_xlnm.Print_Area" localSheetId="0">'Фин-е, вып-е'!$A$1:$H$129</definedName>
    <definedName name="_xlnm.Print_Area" localSheetId="1">'Цел.пок-ли'!$A$1:$G$542</definedName>
    <definedName name="_xlnm.Print_Area" localSheetId="2">Эффективность!$A$1:$G$63</definedName>
  </definedNames>
  <calcPr calcId="125725"/>
</workbook>
</file>

<file path=xl/calcChain.xml><?xml version="1.0" encoding="utf-8"?>
<calcChain xmlns="http://schemas.openxmlformats.org/spreadsheetml/2006/main">
  <c r="B38" i="1"/>
  <c r="B39"/>
  <c r="D25" i="5"/>
  <c r="F400" i="4" l="1"/>
  <c r="F405"/>
  <c r="F404"/>
  <c r="F394"/>
  <c r="E7" i="5"/>
  <c r="E97" i="1"/>
  <c r="E96" s="1"/>
  <c r="E99"/>
  <c r="E98"/>
  <c r="D97"/>
  <c r="F399" i="4"/>
  <c r="E49" i="5" l="1"/>
  <c r="F185" i="4"/>
  <c r="F183"/>
  <c r="F30" i="1" l="1"/>
  <c r="E30"/>
  <c r="D30"/>
  <c r="F84"/>
  <c r="F83"/>
  <c r="E83"/>
  <c r="E82" s="1"/>
  <c r="D83"/>
  <c r="D82" s="1"/>
  <c r="F348" i="4"/>
  <c r="F346"/>
  <c r="F344" s="1"/>
  <c r="E43" i="5" s="1"/>
  <c r="F43" s="1"/>
  <c r="F343" i="4"/>
  <c r="F341" s="1"/>
  <c r="E42" i="5" s="1"/>
  <c r="D86" i="1"/>
  <c r="F42" i="5" l="1"/>
  <c r="F82" i="1"/>
  <c r="C43" i="5" s="1"/>
  <c r="F190" i="4" l="1"/>
  <c r="F192"/>
  <c r="F349" l="1"/>
  <c r="D88" i="1"/>
  <c r="F91"/>
  <c r="F369" i="4"/>
  <c r="D23" i="5"/>
  <c r="E23"/>
  <c r="D37" i="1"/>
  <c r="F193" i="4"/>
  <c r="F23" i="5" l="1"/>
  <c r="D47" i="1"/>
  <c r="D48"/>
  <c r="D49"/>
  <c r="E53"/>
  <c r="F53" s="1"/>
  <c r="D53"/>
  <c r="F226" i="4"/>
  <c r="F221"/>
  <c r="E48" i="1"/>
  <c r="E49"/>
  <c r="F56"/>
  <c r="F55"/>
  <c r="F310" i="4"/>
  <c r="E69" i="1"/>
  <c r="D69"/>
  <c r="F74"/>
  <c r="F72"/>
  <c r="C36" i="5" s="1"/>
  <c r="F282" i="4"/>
  <c r="F70" i="1"/>
  <c r="E58"/>
  <c r="D58"/>
  <c r="D59"/>
  <c r="E60"/>
  <c r="D60"/>
  <c r="F250" i="4"/>
  <c r="F122"/>
  <c r="F121"/>
  <c r="D46" i="1" l="1"/>
  <c r="F69"/>
  <c r="F49"/>
  <c r="F527" i="4"/>
  <c r="F120"/>
  <c r="D53" i="5"/>
  <c r="C53"/>
  <c r="F106" i="1"/>
  <c r="F441" i="4"/>
  <c r="F440"/>
  <c r="F439"/>
  <c r="F427"/>
  <c r="E37" i="1"/>
  <c r="D36"/>
  <c r="F182" i="4"/>
  <c r="F180"/>
  <c r="D22" i="5"/>
  <c r="F172" i="4"/>
  <c r="E22" i="5" s="1"/>
  <c r="F177" i="4"/>
  <c r="F176"/>
  <c r="F174"/>
  <c r="F41" i="1"/>
  <c r="C22" i="5" s="1"/>
  <c r="F144" i="4"/>
  <c r="F133"/>
  <c r="F316"/>
  <c r="F315"/>
  <c r="F314"/>
  <c r="F214"/>
  <c r="F491"/>
  <c r="F490"/>
  <c r="F480"/>
  <c r="F479"/>
  <c r="F449" s="1"/>
  <c r="F59"/>
  <c r="F58"/>
  <c r="F57"/>
  <c r="F98"/>
  <c r="F33" i="1"/>
  <c r="F32"/>
  <c r="E31"/>
  <c r="D31"/>
  <c r="F118" i="4" l="1"/>
  <c r="E18" i="5" s="1"/>
  <c r="F433" i="4"/>
  <c r="E53" i="5" s="1"/>
  <c r="F53" s="1"/>
  <c r="F22"/>
  <c r="F31" i="1"/>
  <c r="F536" i="4" l="1"/>
  <c r="F519" s="1"/>
  <c r="F525"/>
  <c r="F263"/>
  <c r="F7" i="1" l="1"/>
  <c r="D9"/>
  <c r="E14"/>
  <c r="D14"/>
  <c r="F14" l="1"/>
  <c r="E63"/>
  <c r="F63" s="1"/>
  <c r="D63"/>
  <c r="D34" i="5"/>
  <c r="F266" i="4"/>
  <c r="F260" s="1"/>
  <c r="D60" i="5" l="1"/>
  <c r="D59"/>
  <c r="D57"/>
  <c r="D55"/>
  <c r="D52"/>
  <c r="D51"/>
  <c r="D50"/>
  <c r="F50" s="1"/>
  <c r="D48"/>
  <c r="D47"/>
  <c r="D46"/>
  <c r="D45"/>
  <c r="D41"/>
  <c r="D40"/>
  <c r="D38"/>
  <c r="D36"/>
  <c r="D35"/>
  <c r="D31"/>
  <c r="D32"/>
  <c r="D30"/>
  <c r="D27"/>
  <c r="D28"/>
  <c r="D17"/>
  <c r="D21"/>
  <c r="D20"/>
  <c r="D19"/>
  <c r="D16"/>
  <c r="D15"/>
  <c r="D13"/>
  <c r="D12"/>
  <c r="D10"/>
  <c r="D8"/>
  <c r="D9"/>
  <c r="E54"/>
  <c r="E44"/>
  <c r="E34"/>
  <c r="E11"/>
  <c r="E10"/>
  <c r="E9"/>
  <c r="E8"/>
  <c r="B30"/>
  <c r="B18"/>
  <c r="B31"/>
  <c r="B60"/>
  <c r="B59"/>
  <c r="B58"/>
  <c r="B57"/>
  <c r="B56"/>
  <c r="B55"/>
  <c r="B54"/>
  <c r="B52"/>
  <c r="B51"/>
  <c r="B50"/>
  <c r="B49"/>
  <c r="B48"/>
  <c r="B47"/>
  <c r="B46"/>
  <c r="B45"/>
  <c r="B44"/>
  <c r="B41"/>
  <c r="B40"/>
  <c r="B39"/>
  <c r="B38"/>
  <c r="B37"/>
  <c r="B36"/>
  <c r="B35"/>
  <c r="B34"/>
  <c r="B33"/>
  <c r="B32"/>
  <c r="B29"/>
  <c r="B28"/>
  <c r="B27"/>
  <c r="B26"/>
  <c r="B25"/>
  <c r="B24"/>
  <c r="B21"/>
  <c r="B20"/>
  <c r="B19"/>
  <c r="A18"/>
  <c r="B7"/>
  <c r="F259" i="4"/>
  <c r="F256"/>
  <c r="F8" i="5" l="1"/>
  <c r="F34"/>
  <c r="F218" i="4"/>
  <c r="F332"/>
  <c r="F331"/>
  <c r="F329"/>
  <c r="F327"/>
  <c r="E41" i="5"/>
  <c r="F319" i="4"/>
  <c r="F317" s="1"/>
  <c r="F312"/>
  <c r="F311"/>
  <c r="F309"/>
  <c r="F308"/>
  <c r="F307"/>
  <c r="F306"/>
  <c r="F305"/>
  <c r="E50" i="1"/>
  <c r="E47"/>
  <c r="E46" s="1"/>
  <c r="D50"/>
  <c r="F222" i="4"/>
  <c r="F219" s="1"/>
  <c r="E28" i="5" s="1"/>
  <c r="F211" i="4"/>
  <c r="F212"/>
  <c r="E102" i="1"/>
  <c r="D99"/>
  <c r="D98"/>
  <c r="D96" s="1"/>
  <c r="F267" i="4"/>
  <c r="F262"/>
  <c r="F398"/>
  <c r="F413"/>
  <c r="F411"/>
  <c r="F409"/>
  <c r="F408"/>
  <c r="F407"/>
  <c r="F426"/>
  <c r="F425"/>
  <c r="F432"/>
  <c r="F431"/>
  <c r="F423" s="1"/>
  <c r="F430"/>
  <c r="F429"/>
  <c r="F422"/>
  <c r="F420"/>
  <c r="F419"/>
  <c r="F417"/>
  <c r="F416"/>
  <c r="F303"/>
  <c r="F300"/>
  <c r="F298" s="1"/>
  <c r="E37" i="5" s="1"/>
  <c r="F297" i="4"/>
  <c r="F291"/>
  <c r="F286"/>
  <c r="F281"/>
  <c r="F279" s="1"/>
  <c r="E35" i="5" s="1"/>
  <c r="F35" s="1"/>
  <c r="F277" i="4"/>
  <c r="F275"/>
  <c r="F274"/>
  <c r="F270"/>
  <c r="F255"/>
  <c r="E32" i="5" s="1"/>
  <c r="F252" i="4"/>
  <c r="F249"/>
  <c r="F248"/>
  <c r="F246"/>
  <c r="F245"/>
  <c r="F242"/>
  <c r="F236"/>
  <c r="F233" s="1"/>
  <c r="F235"/>
  <c r="F232"/>
  <c r="F231"/>
  <c r="F230"/>
  <c r="B7" i="1"/>
  <c r="F153" i="4"/>
  <c r="F147"/>
  <c r="F205"/>
  <c r="F204"/>
  <c r="F200"/>
  <c r="F197"/>
  <c r="F195"/>
  <c r="F198"/>
  <c r="E25" i="5" s="1"/>
  <c r="F189" i="4"/>
  <c r="F188"/>
  <c r="F171"/>
  <c r="F165"/>
  <c r="F164"/>
  <c r="F156" s="1"/>
  <c r="F163"/>
  <c r="F161"/>
  <c r="F160"/>
  <c r="F158"/>
  <c r="F155"/>
  <c r="F151"/>
  <c r="F149"/>
  <c r="F142"/>
  <c r="F140"/>
  <c r="F138"/>
  <c r="F137"/>
  <c r="F136"/>
  <c r="F134"/>
  <c r="F131"/>
  <c r="F130"/>
  <c r="F128"/>
  <c r="F127"/>
  <c r="E76" i="1"/>
  <c r="D76"/>
  <c r="F77"/>
  <c r="F117" i="4"/>
  <c r="F116"/>
  <c r="F114"/>
  <c r="F112"/>
  <c r="F111"/>
  <c r="F110"/>
  <c r="F109"/>
  <c r="F107"/>
  <c r="F103"/>
  <c r="F101"/>
  <c r="F99"/>
  <c r="F96"/>
  <c r="F91" s="1"/>
  <c r="F95"/>
  <c r="E29" i="1"/>
  <c r="D29"/>
  <c r="C15" i="5"/>
  <c r="E88" i="1"/>
  <c r="E87"/>
  <c r="D87"/>
  <c r="E86"/>
  <c r="E89"/>
  <c r="D89"/>
  <c r="F393" i="4"/>
  <c r="F389"/>
  <c r="F388"/>
  <c r="F385"/>
  <c r="F384"/>
  <c r="F382"/>
  <c r="F381"/>
  <c r="F380"/>
  <c r="F378"/>
  <c r="F377"/>
  <c r="F374"/>
  <c r="F371"/>
  <c r="F368"/>
  <c r="F366" s="1"/>
  <c r="F365"/>
  <c r="F364"/>
  <c r="F362"/>
  <c r="F359"/>
  <c r="F357"/>
  <c r="F355"/>
  <c r="F351"/>
  <c r="F499"/>
  <c r="F497"/>
  <c r="F496"/>
  <c r="F489"/>
  <c r="F484"/>
  <c r="F454"/>
  <c r="F452"/>
  <c r="F448"/>
  <c r="F446"/>
  <c r="F534"/>
  <c r="F533"/>
  <c r="F531"/>
  <c r="F529"/>
  <c r="F524"/>
  <c r="F523"/>
  <c r="F522"/>
  <c r="F521"/>
  <c r="F541"/>
  <c r="F539"/>
  <c r="F516"/>
  <c r="F515"/>
  <c r="F512"/>
  <c r="F511"/>
  <c r="F509"/>
  <c r="F507"/>
  <c r="F506"/>
  <c r="F503"/>
  <c r="F502"/>
  <c r="E122" i="1"/>
  <c r="E124"/>
  <c r="D124"/>
  <c r="E123"/>
  <c r="D123"/>
  <c r="D122"/>
  <c r="E125"/>
  <c r="D125"/>
  <c r="F128"/>
  <c r="E113"/>
  <c r="D113"/>
  <c r="E109"/>
  <c r="D109"/>
  <c r="D108"/>
  <c r="D107" s="1"/>
  <c r="E108"/>
  <c r="E107" s="1"/>
  <c r="D102"/>
  <c r="F105"/>
  <c r="F104"/>
  <c r="F94"/>
  <c r="C47" i="5" s="1"/>
  <c r="E79" i="1"/>
  <c r="E78" s="1"/>
  <c r="D79"/>
  <c r="D78" s="1"/>
  <c r="F80"/>
  <c r="C40" i="5" s="1"/>
  <c r="F66" i="1"/>
  <c r="C32" i="5" s="1"/>
  <c r="E68" i="1"/>
  <c r="E67" s="1"/>
  <c r="D68"/>
  <c r="D67" s="1"/>
  <c r="E75"/>
  <c r="D75"/>
  <c r="E59"/>
  <c r="F62"/>
  <c r="F60"/>
  <c r="E44"/>
  <c r="E43" s="1"/>
  <c r="D44"/>
  <c r="D43" s="1"/>
  <c r="F129"/>
  <c r="C60" i="5" s="1"/>
  <c r="F127" i="1"/>
  <c r="F126"/>
  <c r="F120"/>
  <c r="F119"/>
  <c r="F118"/>
  <c r="F116"/>
  <c r="F115"/>
  <c r="F114"/>
  <c r="F111"/>
  <c r="F103"/>
  <c r="F101"/>
  <c r="C51" i="5" s="1"/>
  <c r="F100" i="1"/>
  <c r="C50" i="5" s="1"/>
  <c r="F95" i="1"/>
  <c r="C48" i="5" s="1"/>
  <c r="F92" i="1"/>
  <c r="F90"/>
  <c r="F81"/>
  <c r="C41" i="5" s="1"/>
  <c r="F41" s="1"/>
  <c r="F73" i="1"/>
  <c r="F71"/>
  <c r="F65"/>
  <c r="F54"/>
  <c r="C28" i="5" s="1"/>
  <c r="F52" i="1"/>
  <c r="F51"/>
  <c r="F45"/>
  <c r="C25" i="5" s="1"/>
  <c r="F40" i="1"/>
  <c r="C21" i="5" s="1"/>
  <c r="F39" i="1"/>
  <c r="C20" i="5" s="1"/>
  <c r="F38" i="1"/>
  <c r="C19" i="5" s="1"/>
  <c r="B129" i="1"/>
  <c r="B125"/>
  <c r="B100"/>
  <c r="B121"/>
  <c r="B117"/>
  <c r="B113"/>
  <c r="B110"/>
  <c r="B107"/>
  <c r="B102"/>
  <c r="B101"/>
  <c r="B96"/>
  <c r="B95"/>
  <c r="B94"/>
  <c r="B93"/>
  <c r="B89"/>
  <c r="B85"/>
  <c r="B81"/>
  <c r="B80"/>
  <c r="B78"/>
  <c r="B77"/>
  <c r="B75"/>
  <c r="B72"/>
  <c r="B71"/>
  <c r="B70"/>
  <c r="B67"/>
  <c r="B66"/>
  <c r="B63"/>
  <c r="B60"/>
  <c r="B57"/>
  <c r="B53"/>
  <c r="B50"/>
  <c r="B46"/>
  <c r="B45"/>
  <c r="B43"/>
  <c r="B40"/>
  <c r="B36"/>
  <c r="A36"/>
  <c r="F35"/>
  <c r="C17" i="5" s="1"/>
  <c r="D25" i="1"/>
  <c r="E25"/>
  <c r="F34"/>
  <c r="C16" i="5" s="1"/>
  <c r="F93" i="4"/>
  <c r="F92"/>
  <c r="F90"/>
  <c r="F89"/>
  <c r="F88"/>
  <c r="F87"/>
  <c r="F86"/>
  <c r="F85"/>
  <c r="F80"/>
  <c r="F79"/>
  <c r="F77"/>
  <c r="F76"/>
  <c r="F67" s="1"/>
  <c r="F75"/>
  <c r="F74"/>
  <c r="F73"/>
  <c r="F72"/>
  <c r="F71"/>
  <c r="F70"/>
  <c r="F69"/>
  <c r="F66"/>
  <c r="F46" s="1"/>
  <c r="F65"/>
  <c r="F64"/>
  <c r="F62"/>
  <c r="F55"/>
  <c r="F54"/>
  <c r="F53"/>
  <c r="F52"/>
  <c r="F49"/>
  <c r="F44"/>
  <c r="B19"/>
  <c r="F32"/>
  <c r="F31"/>
  <c r="F36"/>
  <c r="F35"/>
  <c r="F34"/>
  <c r="F38"/>
  <c r="F40"/>
  <c r="F27"/>
  <c r="F21"/>
  <c r="F18"/>
  <c r="F16"/>
  <c r="F14"/>
  <c r="F13"/>
  <c r="F50"/>
  <c r="F48"/>
  <c r="F45"/>
  <c r="F43"/>
  <c r="F42"/>
  <c r="F30"/>
  <c r="F25"/>
  <c r="F12"/>
  <c r="F9"/>
  <c r="F8"/>
  <c r="E9" i="1"/>
  <c r="F20"/>
  <c r="F19"/>
  <c r="F26"/>
  <c r="F27"/>
  <c r="E21"/>
  <c r="D21"/>
  <c r="F23"/>
  <c r="F24"/>
  <c r="F22"/>
  <c r="F18"/>
  <c r="F17"/>
  <c r="F16"/>
  <c r="F12"/>
  <c r="C10" i="5"/>
  <c r="F10" s="1"/>
  <c r="F13" i="1"/>
  <c r="C9" i="5" s="1"/>
  <c r="F9" s="1"/>
  <c r="F10" i="1"/>
  <c r="F186" i="4" l="1"/>
  <c r="E24" i="5" s="1"/>
  <c r="E48"/>
  <c r="F48" s="1"/>
  <c r="F386" i="4"/>
  <c r="F9" i="1"/>
  <c r="E133"/>
  <c r="F133" s="1"/>
  <c r="E28"/>
  <c r="E132"/>
  <c r="E134"/>
  <c r="D134"/>
  <c r="F322" i="4"/>
  <c r="E40" i="5" s="1"/>
  <c r="F40" s="1"/>
  <c r="D85" i="1"/>
  <c r="D133"/>
  <c r="D28"/>
  <c r="F125" i="4"/>
  <c r="F353"/>
  <c r="E45" i="5" s="1"/>
  <c r="F375" i="4"/>
  <c r="E47" i="5" s="1"/>
  <c r="F47" s="1"/>
  <c r="F301" i="4"/>
  <c r="F209"/>
  <c r="E27" i="5" s="1"/>
  <c r="F289" i="4"/>
  <c r="E36" i="5" s="1"/>
  <c r="F36" s="1"/>
  <c r="F67" i="1"/>
  <c r="F504" i="4"/>
  <c r="E57" i="5" s="1"/>
  <c r="E56"/>
  <c r="F81" i="4"/>
  <c r="E15" i="5" s="1"/>
  <c r="F15" s="1"/>
  <c r="F537" i="4"/>
  <c r="E60" i="5" s="1"/>
  <c r="F60" s="1"/>
  <c r="F104" i="4"/>
  <c r="E17" i="5" s="1"/>
  <c r="F17" s="1"/>
  <c r="F227" i="4"/>
  <c r="E29" i="5" s="1"/>
  <c r="F78" i="4"/>
  <c r="E14" i="5" s="1"/>
  <c r="F32"/>
  <c r="E52"/>
  <c r="E21"/>
  <c r="F21" s="1"/>
  <c r="F145" i="4"/>
  <c r="E20" i="5" s="1"/>
  <c r="F20" s="1"/>
  <c r="F414" i="4"/>
  <c r="E51" i="5" s="1"/>
  <c r="F51" s="1"/>
  <c r="E39"/>
  <c r="E19"/>
  <c r="F19" s="1"/>
  <c r="E58"/>
  <c r="E30"/>
  <c r="F30" s="1"/>
  <c r="F243" i="4"/>
  <c r="E31" i="5" s="1"/>
  <c r="E55"/>
  <c r="E16"/>
  <c r="F16" s="1"/>
  <c r="F7"/>
  <c r="F98" i="1"/>
  <c r="E59" i="5"/>
  <c r="E46"/>
  <c r="F46" s="1"/>
  <c r="E12"/>
  <c r="E13"/>
  <c r="E50"/>
  <c r="E38"/>
  <c r="F38" s="1"/>
  <c r="F37" s="1"/>
  <c r="F25"/>
  <c r="F28"/>
  <c r="E33"/>
  <c r="F48" i="1"/>
  <c r="F50"/>
  <c r="C27" i="5" s="1"/>
  <c r="F47" i="1"/>
  <c r="F99"/>
  <c r="F97"/>
  <c r="F96"/>
  <c r="F37"/>
  <c r="E36"/>
  <c r="F36" s="1"/>
  <c r="F108"/>
  <c r="F86"/>
  <c r="F122"/>
  <c r="D121"/>
  <c r="F87"/>
  <c r="F117"/>
  <c r="C57" i="5" s="1"/>
  <c r="F125" i="1"/>
  <c r="C59" i="5" s="1"/>
  <c r="F113" i="1"/>
  <c r="F124"/>
  <c r="E85"/>
  <c r="F88"/>
  <c r="F89"/>
  <c r="C45" i="5" s="1"/>
  <c r="E121" i="1"/>
  <c r="F123"/>
  <c r="F102"/>
  <c r="C52" i="5" s="1"/>
  <c r="F78" i="1"/>
  <c r="F79"/>
  <c r="F110"/>
  <c r="C55" i="5" s="1"/>
  <c r="D57" i="1"/>
  <c r="F75"/>
  <c r="C38" i="5" s="1"/>
  <c r="F61" i="1"/>
  <c r="F59"/>
  <c r="F43"/>
  <c r="F68"/>
  <c r="C34" i="5" s="1"/>
  <c r="F76" i="1"/>
  <c r="F44"/>
  <c r="F15"/>
  <c r="F11"/>
  <c r="F8"/>
  <c r="F25"/>
  <c r="C13" i="5" s="1"/>
  <c r="F29" i="1"/>
  <c r="F21"/>
  <c r="C12" i="5" s="1"/>
  <c r="D135" i="1" l="1"/>
  <c r="F28"/>
  <c r="F18" i="5"/>
  <c r="F39"/>
  <c r="F132" i="1"/>
  <c r="E135"/>
  <c r="F134"/>
  <c r="F45" i="5"/>
  <c r="F44" s="1"/>
  <c r="F85" i="1"/>
  <c r="F59" i="5"/>
  <c r="F58" s="1"/>
  <c r="F33"/>
  <c r="F14"/>
  <c r="F57"/>
  <c r="F56" s="1"/>
  <c r="F52"/>
  <c r="F49" s="1"/>
  <c r="F46" i="1"/>
  <c r="F24" i="5"/>
  <c r="F13"/>
  <c r="C31"/>
  <c r="F31" s="1"/>
  <c r="F29" s="1"/>
  <c r="F55"/>
  <c r="F54" s="1"/>
  <c r="F12"/>
  <c r="F27"/>
  <c r="F26" s="1"/>
  <c r="F121" i="1"/>
  <c r="F107"/>
  <c r="E57"/>
  <c r="F57" s="1"/>
  <c r="F58"/>
  <c r="F64"/>
  <c r="F135" l="1"/>
  <c r="F11" i="5"/>
</calcChain>
</file>

<file path=xl/sharedStrings.xml><?xml version="1.0" encoding="utf-8"?>
<sst xmlns="http://schemas.openxmlformats.org/spreadsheetml/2006/main" count="1496" uniqueCount="870">
  <si>
    <t>Наименование программы (подпрограммы)</t>
  </si>
  <si>
    <t>Объемы и источники финансирования, тыс.руб.</t>
  </si>
  <si>
    <t>Предусмотрено программой</t>
  </si>
  <si>
    <t>Источник финансирования</t>
  </si>
  <si>
    <t>Кассовое исполнение</t>
  </si>
  <si>
    <r>
      <t xml:space="preserve"> </t>
    </r>
    <r>
      <rPr>
        <sz val="9"/>
        <color theme="1"/>
        <rFont val="Calibri"/>
        <family val="2"/>
        <charset val="204"/>
        <scheme val="minor"/>
      </rPr>
      <t>№ п/п</t>
    </r>
  </si>
  <si>
    <t>Степень реализации мероприятий и достижения запланированных результатов их реализации, %</t>
  </si>
  <si>
    <t>1.</t>
  </si>
  <si>
    <t>МП «Развитие физической культуры и спорта»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</si>
  <si>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</si>
  <si>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</si>
  <si>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</si>
  <si>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</si>
  <si>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Всего:</t>
  </si>
  <si>
    <t>ГБ</t>
  </si>
  <si>
    <t>ОБ</t>
  </si>
  <si>
    <t>Экономия по результатам аукциона</t>
  </si>
  <si>
    <t>2.</t>
  </si>
  <si>
    <t>МП «Развитие образования»</t>
  </si>
  <si>
    <t>ВЦП «Организация предоставления услуг (работ) в сфере общего, дополнительного и дошкольного образования»</t>
  </si>
  <si>
    <t>ФБ</t>
  </si>
  <si>
    <t>2.1.</t>
  </si>
  <si>
    <t>2.2.</t>
  </si>
  <si>
    <t>Приложение № 1</t>
  </si>
  <si>
    <t>Приложение № 2</t>
  </si>
  <si>
    <t>план</t>
  </si>
  <si>
    <t>факт</t>
  </si>
  <si>
    <t>Наименование программы (подпрограммы), цели , задачи, показателя</t>
  </si>
  <si>
    <t>Цель: Создание условий для максимальной вовлеченности населения города Апатиты в систематические занятия физической культурой и спортом</t>
  </si>
  <si>
    <t>Удельный вес населения, систематически занимающегося физической культурой и спортом</t>
  </si>
  <si>
    <t>Количество спортсооружений</t>
  </si>
  <si>
    <t>Значенеие показателя</t>
  </si>
  <si>
    <t>Единица измерения</t>
  </si>
  <si>
    <t>Причины не достижения показателя</t>
  </si>
  <si>
    <t>Степень достижения показателя , %</t>
  </si>
  <si>
    <t>%</t>
  </si>
  <si>
    <t>ед.</t>
  </si>
  <si>
    <t xml:space="preserve">Подпрограмма «Формирование здорового образа жизни населения города и развитие спорта»
</t>
  </si>
  <si>
    <t>Цель: Создание условий для укрепления здоровья населения путем развития физической культуры и массового спорта, приобщение различных категорий населения к регулярным занятиям физической культурой и спортом, подготовка спортивного резерва и развитие спорта высших достижений</t>
  </si>
  <si>
    <t>Количество участников проведенных в городе физкультурных и спортивных мероприятий</t>
  </si>
  <si>
    <t>Количество призовых мест, занятых спортсменами города Апатиты на выездных спортмероприятиях</t>
  </si>
  <si>
    <t>Количество спортсменов с ограниченными возможностями здоровья, принявших участие в физкультурных и спортивных мероприятиях</t>
  </si>
  <si>
    <t>чел.</t>
  </si>
  <si>
    <t>Задача 1: Повышение интереса различных категорий населения к регулярным занятиям физической культурой и спортом</t>
  </si>
  <si>
    <t xml:space="preserve"> Численность лиц, систематически занимающихся физической культурой и спортом</t>
  </si>
  <si>
    <t>Задача 2: Совершенствование системы подготовки спортивного резерва, создание условий для развития спорта высших достижений</t>
  </si>
  <si>
    <t>Количество лауреатов премий конкурса и лучших спортсменов по итогам года</t>
  </si>
  <si>
    <t>Подпрограмма «Развитие спортивной инфраструктуры»</t>
  </si>
  <si>
    <t>Цель: Улучшение состояния материальной базы физической культуры и спорта, повышение обеспеченности населения спортивными сооружениями</t>
  </si>
  <si>
    <t>Общая единовременная пропускная способность спортсооружений</t>
  </si>
  <si>
    <t>% от норматива</t>
  </si>
  <si>
    <t>Задача 1: Расширение сети спортивных сооружений</t>
  </si>
  <si>
    <t>Количество строящихся объектов</t>
  </si>
  <si>
    <t xml:space="preserve">Задача 3: Обеспечение комплексной безопасности учреждений физической культуры и спорта </t>
  </si>
  <si>
    <t>Задача 2: Укрепление материально-технической базы физической культуры и спорта</t>
  </si>
  <si>
    <t>Количество субъектов физической культуры и спорта, получивших техническое оснащение, оборудование и инвентарь</t>
  </si>
  <si>
    <t>Цель: Организация предоставления услуг и выполнения работ в сфере физической культуры и спорта</t>
  </si>
  <si>
    <t>Количество проведенных мероприятий по обеспечению комплексной безопасности</t>
  </si>
  <si>
    <t>Численность обучающихся в учреждениях дополнительного  образования спортивной направленности</t>
  </si>
  <si>
    <t>Эксплуатация спортивных объектов МАУ ФСК «Атлет»</t>
  </si>
  <si>
    <t>Эффективное функционирование четырех муниципальных учреждений, подведомственных Комитету по ФКСиТ</t>
  </si>
  <si>
    <t>Задача 1: Обеспечение эффективной деятельности учреждений физической культуры и спорта</t>
  </si>
  <si>
    <t>Эксплуатация Дворца спорта</t>
  </si>
  <si>
    <t>Эксплуатация Плавательного бассейна</t>
  </si>
  <si>
    <t>Эксплуатация лыжного комплекса</t>
  </si>
  <si>
    <t>кол-во часов</t>
  </si>
  <si>
    <t>Задача 2: Обеспечение эффективной деятельности учреждений дополнительного образования детей спортивной направленности</t>
  </si>
  <si>
    <t xml:space="preserve">Доля спортсменов-разрядников от общего количества обучающихся в учреждениях дополнительного  образования спортивной направленности, подведомственных Комитету по ФКСиТ  </t>
  </si>
  <si>
    <t>Задача 3: Обеспечение деятельности прочих учреждений, подведомственных Комитету по ФКСиТ</t>
  </si>
  <si>
    <t>Отсутствие нарушений и штрафных санкций</t>
  </si>
  <si>
    <t>кол-во часов, всего</t>
  </si>
  <si>
    <t>Подпрограмма «Развитие дошкольного, общего и дополнительного образования детей»</t>
  </si>
  <si>
    <t>Цель: Повышение доступности и качества образования и обеспечение его соответствия запросам населения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</si>
  <si>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</si>
  <si>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Доступность дошкольного образования (отношение численности детей 3-7 лет, которым предоставлена возможность получать услуги дошкольного образования, к численности детей в возрасте 3-7 лет, скорректированной на численность детей в возрасте 5-7 лет, обучающихся в школе)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</si>
  <si>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</si>
  <si>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детей в возрасте 1-6 лет, получающих дошкольную образовательную и (или) услугу по их содержанию в дошкольных образовательных организациях, в общей численности детей в возрасте 1-6 лет</t>
  </si>
  <si>
    <t>Доля лиц, сдавших единый государственный экзамен по русскому языку и математике, в общей численности выпускников общеобразовательных учреждений, учавствовавших в ЕГЭ по данным предметам</t>
  </si>
  <si>
    <t>Доля детей, охваченных образовательными программами дополнительного образования детей, в общей численности детей 5-18 лет</t>
  </si>
  <si>
    <t>Доля воспитанников дошкольных образовательных организаций,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</t>
  </si>
  <si>
    <t>Доля школьников, обучающихся по общеобразовательным программам, реализующим ФГОС второго поколения, от общего количества школьников</t>
  </si>
  <si>
    <t>Охват обучающихся 10-11 классов программами профильного и углубленного обучения, от общего количества обучающихся 10-11 классов</t>
  </si>
  <si>
    <t>Уровень обеспечения компьютерной техникой из расчета 1 компьютер на число обучающихся общеобразовательных учреждений</t>
  </si>
  <si>
    <t>Задача 1: Обеспечение доступности качественного образования для всех категорий обучающихся и воспитанников"</t>
  </si>
  <si>
    <t>Задача 2: Развитие системы выявления, поддержки и сопровождения одаренных детей"</t>
  </si>
  <si>
    <t>Задача 3: Сохранение и укрепление здоровья обучающихся и воспитанников"</t>
  </si>
  <si>
    <t>Доля детей первой и второй групп здоровья в общей численности обучающихся общеобразовательных учреждений</t>
  </si>
  <si>
    <t>Доля муниципальных образовательных учреждений, в которых оценка их деятельности, руководителей и основных категорий работников осуществляется на основании показателей эффективности деятельности</t>
  </si>
  <si>
    <t>Доля работников, прошедших аттестацию от общей численности педагогических и руководящих работников</t>
  </si>
  <si>
    <t>Доля учителей в возрасте до 30 лет в общей численности учителей муниципальных общеобразовательных учреждениях</t>
  </si>
  <si>
    <t>Цель: Предоставление услуг (работ) в сфере дошкольного, общего и дополнительного образования и обеспечение эффективного функционирования учреждений, подведомственных Управлению образования Администрации города Апатиты Мурманской области</t>
  </si>
  <si>
    <t>Охват детей программами дошкольного образования от общей численности детей в возрасте от 1-7 лет</t>
  </si>
  <si>
    <t>Численность учащихся по программам общего образования в расчете на 1 учителя</t>
  </si>
  <si>
    <t>Численность обучающихся по программам дополнительного образования детей в расчете на 1 педагогического работника</t>
  </si>
  <si>
    <t>Задача 4: Сохранение и развитие кадрового потенциала системы образования"</t>
  </si>
  <si>
    <t>Задача 1: Обеспечение деятельности учреждений образовательной системы города Апатиты, поддержка и развитие муниципальных услуг в области образования"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</si>
  <si>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среднемесячной заработной плате организаций общего образования по муниципальному образованиию города Апатиты с подведомственной территорией</t>
  </si>
  <si>
    <t>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Мурмаснкой области</t>
  </si>
  <si>
    <t>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в Мурманской области</t>
  </si>
  <si>
    <t>Охват обучающихся общеобразовательных учреждений горячим питанием</t>
  </si>
  <si>
    <t>Доля освоения субвенций и субсидий по переданным полномочиям</t>
  </si>
  <si>
    <t>Отсутствие обучающихся в общеобразовательных учреждениях по уважительным причинам</t>
  </si>
  <si>
    <t>Фактическая среднегодовая численность обучающихся сложилась ниже чем был запланирован данный показатель</t>
  </si>
  <si>
    <t>Часть учителей достигла возраста 30 лет, не было претендентов-молодых специалистов на педагогические вакансии</t>
  </si>
  <si>
    <t>3.</t>
  </si>
  <si>
    <t>МП «Развитие культуры и молодежной политики, сохранение культурного наследия города»</t>
  </si>
  <si>
    <t>3.1.</t>
  </si>
  <si>
    <t>Подпрограмма "Культура"</t>
  </si>
  <si>
    <t>3.2.</t>
  </si>
  <si>
    <t>Подпрограмма "Вовлечение молодежи в социальную практику"</t>
  </si>
  <si>
    <t>3.3.</t>
  </si>
  <si>
    <t>ВЦП «Услуги учреждений культуры и молодежной политики»</t>
  </si>
  <si>
    <t xml:space="preserve">МП «Развитие культуры и молодежной политики, сохранение культурного наследия города» </t>
  </si>
  <si>
    <t>Цель муниципальной программы: Создание условий для развития и реализации культурного и духовного потенциала каждой личности и вовлечение молодежи в социальную практику</t>
  </si>
  <si>
    <t>Уровень удовлетворенности населения города качеством оказания муниципальных услуг в сфере культуры и молодежной политики</t>
  </si>
  <si>
    <t>Цель: Обеспечение творческого и культурного развития личности, участия населения в культурной жизни города</t>
  </si>
  <si>
    <t xml:space="preserve">Уровень фактической обеспеченности учреждениями культуры от нормативной потребности:
- клубными
- библиотеками 
</t>
  </si>
  <si>
    <t>Задача 1:  Повышение доступности  библиотечных услуг с целью приобщения населения города к мировым культурным ценностям</t>
  </si>
  <si>
    <t>Количество библиографических записей в электронных каталогах муниципальных библиотек единиц, (тыс).</t>
  </si>
  <si>
    <t>Задача 2: Повышение доступности услуг в культурно-досуговой сфере и поддержка традиционной народной культуры</t>
  </si>
  <si>
    <t xml:space="preserve">Численность участников культурно-досуговых мероприятий </t>
  </si>
  <si>
    <t>Задача 3:  Обеспечение равного доступа к услугам дополнительного образования в области искусств</t>
  </si>
  <si>
    <t>тыс.чел.</t>
  </si>
  <si>
    <t xml:space="preserve">Доля детей, охваченных дополнительными   предпрофессиональными и общеразвивающими программами в области искусств, в общей численности детского населения от 5 до 18 лет </t>
  </si>
  <si>
    <t xml:space="preserve"> 3.1</t>
  </si>
  <si>
    <t>Подпрограмма «Вовлечение молодежи в социальную практику»</t>
  </si>
  <si>
    <t>Удельный вес численности молодых людей, вовлеченных в мероприятия, направленные на самореализацию и социализацию молодежи, в общей численности молодежи в возрасте от 14 до 30 лет</t>
  </si>
  <si>
    <t>Цель: Содействие успешной социализации и эффективной самореализации молодежи города Апатиты</t>
  </si>
  <si>
    <t>Задача 1: Вовлечение  молодежи в общественную деятельность</t>
  </si>
  <si>
    <t>Объем финансовой поддержки, полученной  молодежными общественными объединениями</t>
  </si>
  <si>
    <t>тыс.руб.</t>
  </si>
  <si>
    <t>Задача 2: Содействие развитию потенциала талантливой молодежи</t>
  </si>
  <si>
    <t xml:space="preserve">Среднегодовое количество творческих мероприятий, проводимых для молодежи </t>
  </si>
  <si>
    <t>Задача 3: Создание условий для гражданского становления молодежи</t>
  </si>
  <si>
    <t>Задача 4: Укрепление материально-технической базы МБУМП «Молодежный социальный центр</t>
  </si>
  <si>
    <t xml:space="preserve">Доля отремонтированных помещений  от общего количества помещений МБУМП «Молодежный социальный центр» </t>
  </si>
  <si>
    <t xml:space="preserve">Степень выполнения муниципального задания учреждениями культуры и молодежной политики </t>
  </si>
  <si>
    <t>Задача 1: Формирование единого культурного пространства</t>
  </si>
  <si>
    <t xml:space="preserve">Проведение фестивалей, выставок,  смотров, конкурсов, конференций и иных программных мероприятий 
</t>
  </si>
  <si>
    <t xml:space="preserve">Количество клубных формирований </t>
  </si>
  <si>
    <t xml:space="preserve">Количество участников клубных формирований 
</t>
  </si>
  <si>
    <t xml:space="preserve">Охват населения города библиотечным обслуживанием 
</t>
  </si>
  <si>
    <t>Задача 2: создание условий для равного  доступа населения к информационным ресурсам учреждений культуры</t>
  </si>
  <si>
    <t xml:space="preserve">Количество учреждений культуры, подведомственных ОКиДМ, имеющих информационные интернет-сайты </t>
  </si>
  <si>
    <t>Цель 2:  содействие успешной социализации и эффективной самореализации молодежи</t>
  </si>
  <si>
    <t>Цель 1: Повышение эффективности услуг учреждений культуры и молодежной политики</t>
  </si>
  <si>
    <t>Задача 3:  создание условий для разностороннего  развития молодежи и поддержки  молодежных инициатив</t>
  </si>
  <si>
    <t>Количество участников мероприятий социально-профилактической направленности среди молодежи</t>
  </si>
  <si>
    <t>Количество мероприятий по вовлечению молодежи в социальную практику</t>
  </si>
  <si>
    <t>ед</t>
  </si>
  <si>
    <t>4.</t>
  </si>
  <si>
    <t>5.</t>
  </si>
  <si>
    <t>МП «Обеспечение общественного порядка и безопасности населения города»</t>
  </si>
  <si>
    <t>МП «Охрана окружающей среды»</t>
  </si>
  <si>
    <t>6.</t>
  </si>
  <si>
    <t>7.</t>
  </si>
  <si>
    <t>8.</t>
  </si>
  <si>
    <t xml:space="preserve">МП «Обеспечение доступным и комфортным жильем и коммунальными услугами населения города» </t>
  </si>
  <si>
    <t>МП «Развитие транспортной системы»</t>
  </si>
  <si>
    <t>9.</t>
  </si>
  <si>
    <t xml:space="preserve">МП «Обеспечение комфортной среды проживания населения города» </t>
  </si>
  <si>
    <t>10.</t>
  </si>
  <si>
    <t xml:space="preserve">МП «Энергоэффективность и развитие энергетики»  </t>
  </si>
  <si>
    <t>11.</t>
  </si>
  <si>
    <t xml:space="preserve">МП «Создание условий для развития жилищно-коммунального хозяйства» </t>
  </si>
  <si>
    <t>12.</t>
  </si>
  <si>
    <t xml:space="preserve">МП «Развитие экономического потенциала»  </t>
  </si>
  <si>
    <t>13.</t>
  </si>
  <si>
    <t xml:space="preserve">МП «Муниципальное управление»  </t>
  </si>
  <si>
    <t>14.</t>
  </si>
  <si>
    <t>МП «Управление муниципальными финансами»</t>
  </si>
  <si>
    <t>15.</t>
  </si>
  <si>
    <t>МП «Социальная поддержка граждан и социально-ориентированных организаций»</t>
  </si>
  <si>
    <t xml:space="preserve">Цель МП: повышение безопасности жизнедеятельности населения на территории муниципального образования город Апатиты с подведомственной территорией Мурманской области </t>
  </si>
  <si>
    <t>Численность несовершеннолетних, состоящих на профилактических учётах</t>
  </si>
  <si>
    <t>Доля утвердительных ответов молодых людей в анонимных опросах на вопрос о наличии хотя бы однократного эпизода употребления наркотических веществ</t>
  </si>
  <si>
    <t xml:space="preserve">Подпрограмма «Профилактика безнадзорности и правонарушений несовершеннолетних» на 2014-2016 годы </t>
  </si>
  <si>
    <t>Цель: обеспечение эффективной профилактики асоциального поведения детей и молодёжи, детской беспризорности и безнадзорности, правонарушений и других негативных явлений среди несовершеннолетних на основе комплексного решения проблем профилактики безнадзорности и правонарушений детей в городе Апатиты, создания условий для их социальной реабилитации в современном обществе</t>
  </si>
  <si>
    <t>Численность семей, состоящих на учёте в комиссии по делам несовершеннолетних и защите их прав</t>
  </si>
  <si>
    <t>Ед.</t>
  </si>
  <si>
    <t>Количество безнадзорных детей</t>
  </si>
  <si>
    <t>Задача 1:  Профилактика социального неблагополучия семей с детьми, защита прав и интересов детей</t>
  </si>
  <si>
    <t>Количество самовольных уходов, совершённых несовершеннолетними с постоянного места жительства</t>
  </si>
  <si>
    <t>Доля несовершеннолетних не обучающихся, либо систематически пропускающих занятия по неуважительным причинам в образовательные организации</t>
  </si>
  <si>
    <t>Задача 2:  Создание оптимальных условий для организации досуговой занятости детей, привлечение их к занятиям различными видами художественного, технического творчества, к трудовой занятости</t>
  </si>
  <si>
    <t>Количество трудоустроенных подростков, вступивших в конфликт с законом</t>
  </si>
  <si>
    <t>Задача 3:  Повышение правовых знаний среди несовершеннолетних</t>
  </si>
  <si>
    <t xml:space="preserve">Количество проведённых тренингов по профилактике противоправного поведения несовершеннолетних </t>
  </si>
  <si>
    <t>Удельный вес подростковой преступности в общей массе преступлений</t>
  </si>
  <si>
    <t>Количество случаев повторной подростковой преступности среди несовершеннолетних</t>
  </si>
  <si>
    <t>Задача 4:  Профилактика противоправного поведения, выработка навыков здорового образа жизни</t>
  </si>
  <si>
    <t xml:space="preserve">Количество постановлений подготовленных в КДНиЗП </t>
  </si>
  <si>
    <t>Задача 5:  Обеспечение приоритета семейного устройства детей-сирот и детей, оставшихся без попечения родителей</t>
  </si>
  <si>
    <t xml:space="preserve">Численность детей-сирот и детей, оставшихся без попечения родителей, переданных в приёмную семью </t>
  </si>
  <si>
    <t>Задача 6:  Поддержка общественных организаций, занимающихся деятельностью профилактической направленности</t>
  </si>
  <si>
    <t xml:space="preserve">Количество граждан, принявших участие в охране общественного порядка </t>
  </si>
  <si>
    <t xml:space="preserve"> 4.2.</t>
  </si>
  <si>
    <t>4.1.</t>
  </si>
  <si>
    <t>Цель: формирование здорового образа жизни у молодых граждан города Апатиты</t>
  </si>
  <si>
    <t>Численность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</si>
  <si>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Задача 1:  Организация сотрудничества различных ведомств по вопросам профилактики потребления наркотических средств и психотропных веществ</t>
  </si>
  <si>
    <t>Задача 2:  Создание условий для формирования здорового образа жизни, проведение профилактических мероприятий</t>
  </si>
  <si>
    <t>Задача 3:  Противодействие незаконному обороту наркотических средств, психотропных веществ и их прекурсоров</t>
  </si>
  <si>
    <t>Задача 4:  Поддержка общественных организаций, занимающихся деятельностью профилактической направленности</t>
  </si>
  <si>
    <t>Проведение образовательных семинаров для специалистов учреждений системы профилактики</t>
  </si>
  <si>
    <t>Количество лиц, выявленных и привлеченных к административной ответственности по ст.ст. 6.8, 6.9 КоАП РФ</t>
  </si>
  <si>
    <t>Количество общественных организаций, получающих финансовую поддержку на осуществление профилактической деятельности</t>
  </si>
  <si>
    <t>Количество проведенных заседаний антинаркотической комиссии</t>
  </si>
  <si>
    <t>4.3.</t>
  </si>
  <si>
    <t>Цель: обеспечение защиты населения и территорий от угроз природного и техногенного характера, совершенствование системы защиты в мирное и военное время</t>
  </si>
  <si>
    <t>Совершенствование знаний, навыков и умений, направленных на реализацию государственной политики в области снижения рисков и смягчения последствий чрезвычайных ситуаций природного и техногенного характера для обеспечения безопасности населения, стабильного социально экономического развития, а также совершенствования системы защиты населения в мирное и военное время</t>
  </si>
  <si>
    <t>да – 1 / нет – 0</t>
  </si>
  <si>
    <t>Задача 1: Разработка и реализация мероприятий по предупреждению и ликвидации чрезвычайных ситуаций</t>
  </si>
  <si>
    <t>Доля модернизированных и работоспособных систем централизованного оповещения гражданской обороны, в общем количестве систем требующих модернизации</t>
  </si>
  <si>
    <t>Доля от общего количества служб, которые должны быть задействованы по единому номеру «112»</t>
  </si>
  <si>
    <t>шт.</t>
  </si>
  <si>
    <t>Задача 2. Выполнение мероприятий в области гражданской обороны</t>
  </si>
  <si>
    <t>Доля проверенных, обслуженных защитных сооружений и противорадиационных укрытий от общего количества защитных сооружений и ПРУ.</t>
  </si>
  <si>
    <t>Доля создания запасов материальных средств относительно норм снабжения</t>
  </si>
  <si>
    <t>Доля укомплектованности работников муниципальных учреждений и муниципальных предприятий средствами индивидуальной защиты</t>
  </si>
  <si>
    <t>Задача 3. Обеспечение первичных мер пожарной безопасности</t>
  </si>
  <si>
    <t>Доля обслуженных гидрантов</t>
  </si>
  <si>
    <t>Задача 4. Обеспечение безопасности людей на водных объектах в границах муниципального образования</t>
  </si>
  <si>
    <t>Количество мероприятий по информированию населения о правилах поведения на водных объектах.</t>
  </si>
  <si>
    <t>Задача 5.Обучение и пропаганда знаний в области гражданской обороны и защиты населения от чрезвычайных ситуаций</t>
  </si>
  <si>
    <t>Цель МП: Обеспечение благоприятной окружающей среды для населения</t>
  </si>
  <si>
    <t>Доля выполненных мероприятий, направленных на охрану окружающей среды,от запланированных</t>
  </si>
  <si>
    <t>Доля средств городского бюджета, направленных на реализацию мероприятий в области охраны окружающей среды, в общем объеме средств городского бюджета</t>
  </si>
  <si>
    <t>5.1.</t>
  </si>
  <si>
    <t>Цель: Обеспечение охраны и улучшение качества окружающей среды</t>
  </si>
  <si>
    <t>Площадь территории, на которой проведены работы по озеленению и реконструкции зеленых насаждений</t>
  </si>
  <si>
    <t>Доля населения, вовлеченного в информационную кампанию, от общего количества населения</t>
  </si>
  <si>
    <t>Доля ликвидированных несанкционированных свалок к общему числу несанкционированных свалок на территории муниципального образования</t>
  </si>
  <si>
    <t>Задача 2. Сохранение и улучшение качества зеленых насаждений</t>
  </si>
  <si>
    <t>Доля площади зеленых насаждений, прошедших реконструкцию</t>
  </si>
  <si>
    <t>Задача 4. Развитие системы экологического образования и формирование экологической культуры населения</t>
  </si>
  <si>
    <t>Количество участников, охваченных программами по экологическому образованию</t>
  </si>
  <si>
    <t>Доля территорий образовательных учреждений, где мероприятия по благоустройству проведены населением</t>
  </si>
  <si>
    <t>Цель МП: Повышение доступности жилья и качества жилищного обеспечения населения города</t>
  </si>
  <si>
    <t>Количество семей отдельных категорий граждан (молодых семей, многодетных семей) города Апатиты, улучшивших жилищные условия (нарастающим итогом)</t>
  </si>
  <si>
    <t>Цель подпрограммы «Создание условий для развития жилищного строительства на территории города Апатиты»</t>
  </si>
  <si>
    <t>6.1.</t>
  </si>
  <si>
    <t>Подпрограмма «Поддержка и стимулирование жилищного строительства в городе Апатиты»</t>
  </si>
  <si>
    <t>Количество предоставленных на бесплатной основе многодетным семьям земельных участков для индивидуального жилищного строительства</t>
  </si>
  <si>
    <t>Доля многодетных семей, получивших земельные участки для индивидуального жилищного строительства, из общего числа многодетных семей, нарастающим итогом</t>
  </si>
  <si>
    <t>Показатель 1 задачи 1: Общая площадь сформированных земельных участков для индивидуального жилищного строительства, нарастающим итогом</t>
  </si>
  <si>
    <t>кв. м</t>
  </si>
  <si>
    <t>Задача 1: Обеспечение формирования земельных участков под индивидуальное жилищное строительство для их дальнейшего предоставления на безвозмездной основе в собственность многодетным семьям</t>
  </si>
  <si>
    <t>ед./кв. м</t>
  </si>
  <si>
    <t>Задача 2: Обеспечение земельных участков для индивидуального жилищного строительства коммунальной и инженерной инфраструктурой</t>
  </si>
  <si>
    <t>Задача 3: Создание организационного механизма оказания муниципальной поддержки в обеспечении жильем многодетных семей путем предоставления земельных участков, обеспеченных коммунальной и инженерной инфраструктурой, для индивидуального жилищного строительства</t>
  </si>
  <si>
    <t>Количество многодетных семей, получивших земельные участки для индивидуального жилищного строительства</t>
  </si>
  <si>
    <t>Количество / площадь земельных участков, сформированных для индивидуального жилищного строительства, обеспеченных объектами коммунальной и инженерной инфраструктуры, нарастающим итогом</t>
  </si>
  <si>
    <t>6.2.</t>
  </si>
  <si>
    <t>Подпрограмма «Обеспечение жильем молодых семей города Апатиты»</t>
  </si>
  <si>
    <t>Цель подпрограммы «Улучшение жилищных условий молодых семей города Апатиты»</t>
  </si>
  <si>
    <t>Доля молодых семей, получивших социальную выплату, от общего количества молодых семей, состоящих на учете в качестве нуждающихся в предоставлении жилых помещений</t>
  </si>
  <si>
    <t xml:space="preserve"> Доля молодых семей, реализовавших социальную выплату, от общего количества молодых семей, получивших социальную выплату</t>
  </si>
  <si>
    <t>Наличие информации об утвержденной Подпрограмме и возможности участия в ней на официальном сайте органов местного самоуправления</t>
  </si>
  <si>
    <t>да/ нет</t>
  </si>
  <si>
    <t>Количество молодых семей, купивших (построивших) жилые помещения с использованием средств социальной выплаты</t>
  </si>
  <si>
    <t>Задача 1: Оказание содействия молодым семьям в приобретении (строительстве) жилых помещений</t>
  </si>
  <si>
    <t>Задача 2: Предоставление молодым семьям социальных выплат на приобретение (строительство) жилых помещений</t>
  </si>
  <si>
    <t>Протяженность автомобильных дорог общего пользования местного значения соответствующих нормативным требованиям к транспортно-эксплуатационным показателям/ Доля от общей протяженности автомобильных дорог общего пользования местного значения</t>
  </si>
  <si>
    <t>км/%</t>
  </si>
  <si>
    <t>Пассажиропоток на социально значимых маршрутах</t>
  </si>
  <si>
    <t>человек/год</t>
  </si>
  <si>
    <t>Пассажиропоток на сезонных маршрутах</t>
  </si>
  <si>
    <t>Количество ДТП на автомобильных дорогах общего пользования местного значения из-за сопутствующих дорожных условий</t>
  </si>
  <si>
    <t>ед. ДТП</t>
  </si>
  <si>
    <t>7.1.</t>
  </si>
  <si>
    <t>Цель: Обеспечение развития дорожного хозяйства на территории муниципального  образования город Апатиты</t>
  </si>
  <si>
    <t>Доля протяженности участков автомобильных дорог общего пользования местного значения, на которых выполнен ремонт, капитальный ремонт и реконструкция в общей протяженности автомобильных дорог общего пользования местного значения (нарастающим итогом с 2013 года)</t>
  </si>
  <si>
    <t>Протяженность автомобильных дорог общего пользования местного значения, на которых проведена реконструкция и модернизация/ Доля от обшей протяженности автомобильных дорог общего пользования местного значения</t>
  </si>
  <si>
    <t>Протяженность вновь построенной автомобильной дороги общего пользования местного значения/ Доля от общей протяженности автомобильных дорог общего пользования местного значения</t>
  </si>
  <si>
    <t>Задача 2: Обслуживание, содержание и ремонт объектов транспортной инфраструктуры</t>
  </si>
  <si>
    <t>Протяженность автомобильных дорог, подлежащих содержанию</t>
  </si>
  <si>
    <t>км</t>
  </si>
  <si>
    <t>7.2.</t>
  </si>
  <si>
    <t>Подпрограмма «Развитие дорожного хозяйства»</t>
  </si>
  <si>
    <t xml:space="preserve">Подпрограмма «Транспортное обслуживание населения» </t>
  </si>
  <si>
    <t>Цель: Создание условий для эффективного транспортного обслуживания населения на территории муниципального образования город Апатиты</t>
  </si>
  <si>
    <t>Количество организованных социально значимых муниципальных маршрутов</t>
  </si>
  <si>
    <t>ед. в год</t>
  </si>
  <si>
    <t>Количество организованных сезонных муниципальных маршрутов</t>
  </si>
  <si>
    <t>Количество выполненных рейсов при осуществлении перевозок  социально значимыми муниципальными маршрутами</t>
  </si>
  <si>
    <t>Количество выполненных рейсов при осуществлении перевозок  сезонными маршрутами</t>
  </si>
  <si>
    <t>7.3.</t>
  </si>
  <si>
    <t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t>
  </si>
  <si>
    <t>Количество дорожно-транспортных происшествий на территории муниципального образования город Апатиты</t>
  </si>
  <si>
    <t>Количество пострадавших в ДТП/из них количество погибших</t>
  </si>
  <si>
    <t>чел./чел.</t>
  </si>
  <si>
    <t>Доля ДТП, совершению которых сопутствовало наличие неудовлетворительных  дорожных условий, в общем количестве ДТП</t>
  </si>
  <si>
    <t>Количество мест концентрации ДТП в городе Апатиты</t>
  </si>
  <si>
    <t>Снижение уровня дорожно-транспортного травматизма по сравнению с предыдущим годом</t>
  </si>
  <si>
    <t>Доля оснащенности общеобразовательных организаций учебно-методической базой по обучению детей ПДД и формированию у них навыков безопасного участия в дорожном движении от потребности</t>
  </si>
  <si>
    <t>Задача 2: Профилактика дорожно-транспортного травматизма на территории муниципального образования</t>
  </si>
  <si>
    <t>Доля приведенных в надлежащее состояние  мест захоронений к общему количеству мест захоронений</t>
  </si>
  <si>
    <t>Количество оказанных ритуальных услуг в рамках гарантированного перечня по погребению умерших</t>
  </si>
  <si>
    <t>Протяженность воздушных и кабельных линий электропередач, соответствующих нормативным требованиям к эксплутационным показателям/ Доля от общей протяженности воздушных и кабельных линий электропередач</t>
  </si>
  <si>
    <t>Объемы потребления электрической энергии к базовому году</t>
  </si>
  <si>
    <t>Доля обустроенных объектов благоустройства от общего количества объектов благоустройства</t>
  </si>
  <si>
    <t>8.1.</t>
  </si>
  <si>
    <t>Доля выполненных подпрограммных мероприятий по обеспечению развития сферы ритуальных услуг на территории муниципального образования город Апатиты, от числа запланированных подпрограммой</t>
  </si>
  <si>
    <t>Количество мест захоронений, соответствующих эстетическому  состоянию/ Доля к общему количеству мест захоронений</t>
  </si>
  <si>
    <t>ед./%</t>
  </si>
  <si>
    <t>Цель: Повышение уровня сферы ритуальных услуг на территории муниципального  образования город Апатиты</t>
  </si>
  <si>
    <t>Доля обеспеченности кладбища металлическими столбами и табличками с указаниями секторов</t>
  </si>
  <si>
    <t>Доля территории кладбища, на которой проведена дератизация, к общей площади кладбища</t>
  </si>
  <si>
    <t>Обеспечение гарантированного перечня услуг по погребению</t>
  </si>
  <si>
    <t>Задача 1:  Обеспечение содержания в надлежащем порядке территории кладбища в соответствии с санитарно-эпидемиологическими нормами (1-2 очереди городского кладбища, кладбище в микрорайоне «Старые Апатиты»)</t>
  </si>
  <si>
    <t>Задача 2: Оказание гарантированного перечня по погребению умерших (погибших)</t>
  </si>
  <si>
    <t>да – 1/нет -0</t>
  </si>
  <si>
    <t>8.2.</t>
  </si>
  <si>
    <t>Подпрограмма «Наружное уличное освещение и содержание сетей энергоснабжения»</t>
  </si>
  <si>
    <t>Доля протяженности воздушных и кабельных линий электропередач, на которых выполнен ремонт и реконструкция в общей протяженности воздушных и кабельных линий электропередач (нарастающим итогом с 2013 года)</t>
  </si>
  <si>
    <t>Износ объектов инженерной инфраструктуры наружного уличного освещения</t>
  </si>
  <si>
    <t>Цель: Организация на территории муниципального  образования город Апатиты наружного уличного освещения</t>
  </si>
  <si>
    <t>Сокращение объемов потребляемой электрической энергии по сравнению с предыдущим годом</t>
  </si>
  <si>
    <t>Обеспечение выполнения услуги по содержанию и обслуживанию сетей НУО</t>
  </si>
  <si>
    <t>Количество внедренных автоматизированных технологий</t>
  </si>
  <si>
    <t>Задача 1: Обеспечение города наружным уличным освещением</t>
  </si>
  <si>
    <t>Задача 2: Содержание и ремонт объектов наружного уличного освещения города</t>
  </si>
  <si>
    <t>8.3.</t>
  </si>
  <si>
    <t xml:space="preserve">Подпрограмма «Развитие системы комплексного благоустройства» </t>
  </si>
  <si>
    <t>Цель: Обеспечение развития системы комплексного благоустройства на территории муниципального образования город Апатиты</t>
  </si>
  <si>
    <t>Количество объектов благоустройства, в отношении которых  произведен текущий ремонт/ Доля от общего количества объектов благоустройства, нуждающихся в восстановлении</t>
  </si>
  <si>
    <t>Количество  детских игровых площадок всего/в том числе новых</t>
  </si>
  <si>
    <t>ед./ед.</t>
  </si>
  <si>
    <t>Протяженность обслуженной ливневой канализации / Доля от общей протяженности сетей ливневой канализации</t>
  </si>
  <si>
    <t>м.п./%</t>
  </si>
  <si>
    <t>Количество проведенных мероприятий по регулированию численности безнадзорных животных</t>
  </si>
  <si>
    <t>Цель МП: «Обеспечение рационального использования топливно-энергетических ресурсов за счёт реализации энергосберегающих мероприятий на основе внедрения энергоэффективных технологий»</t>
  </si>
  <si>
    <t>Снижение объема потребления тепловой энергии (по сравнению с базовым 2011 годом)</t>
  </si>
  <si>
    <t>Подпрограмма  «Энергосбережение и повышение энергетической эффективности»</t>
  </si>
  <si>
    <t>9.1.</t>
  </si>
  <si>
    <t>Доля расходов за счёт средств городского бюджета на реализацию Подпрограммы в общем объёме расходов за счёт средств городского бюджета</t>
  </si>
  <si>
    <t>Задача: Снижение объема потребления энергетических ресурсов в жилищном фонде</t>
  </si>
  <si>
    <t>кВтч на 1 проживающего</t>
  </si>
  <si>
    <t>Удельная величина потребления тепловой энергии в многоквартирных домах</t>
  </si>
  <si>
    <t>Гкал на 1 м2 общей площади</t>
  </si>
  <si>
    <t>Удельная величина потребления горячей воды в многоквартирных домах</t>
  </si>
  <si>
    <t>Куб.м на 1 проживающего</t>
  </si>
  <si>
    <t>Удельная величина потребления холодной воды в многоквартирных домах</t>
  </si>
  <si>
    <t>Удельная величина потребления электрической энергии муниципальными бюджетными учреждениями</t>
  </si>
  <si>
    <t>кВтч на 1 чел. населения</t>
  </si>
  <si>
    <t>Удельная величина потребления тепловой энергии муниципальными бюджетными учреждениями</t>
  </si>
  <si>
    <t>Удельная величина потребления горячей воды муниципальными бюджетными учреждениями</t>
  </si>
  <si>
    <t>Куб.м на 1 чел. населения</t>
  </si>
  <si>
    <t>Удельная величина потребления холодной воды муниципальными бюджетными учреждениями</t>
  </si>
  <si>
    <t>Удельная величина потребления электрической энергия в многоквартирных домах</t>
  </si>
  <si>
    <t>Цель 1 МП: «Развитие самоуправления в жилищной сфере и вовлечение граждан в процесс управления многоквартирными домами посредством создания товариществ собственников жилья»</t>
  </si>
  <si>
    <t>Доля многоквартирных домов, находящихся в управлении товариществ собственников жилья, от общего количества многоквартирных домов</t>
  </si>
  <si>
    <t>Цель 2 МП: «Развитие коммунальной инфраструктуры»</t>
  </si>
  <si>
    <t>Количество аварий</t>
  </si>
  <si>
    <t>ед. (аварий)</t>
  </si>
  <si>
    <t>10.1.</t>
  </si>
  <si>
    <t>Цель: Формирование условий для выбора способа управления многоквартирным домом – управление товариществом собственников жилья</t>
  </si>
  <si>
    <t xml:space="preserve">Количество многоквартирных домов, находящихся в управлении товариществ собственников жилья/ доля от общего количества многоквартирных домов </t>
  </si>
  <si>
    <t>Количество многоквартирных домов, где выбран Совет   многоквартирного дома/доля от общего количества многоквартирных домов</t>
  </si>
  <si>
    <t>Доля ТСЖ, воспользовавшихся субсидией на возмещение затрат связанных с созданием ТСЖ, к общему числу созданных ТСЖ в течение года</t>
  </si>
  <si>
    <t>Количество руководителей и специалистов ТСЖ, повысивших квалификацию</t>
  </si>
  <si>
    <t>Задача 2: Оказание содействия повышению уровня квалификации лиц, осуществляющих управление многоквартирным домом и имеющих намерение осуществлять такую деятельность</t>
  </si>
  <si>
    <t>Количество консультаций по вопросам создания Советов многоквартирных домов</t>
  </si>
  <si>
    <t xml:space="preserve">Количество вновь созданных Советов многоквартирного дома </t>
  </si>
  <si>
    <t>10.2.</t>
  </si>
  <si>
    <t>Доля отремонтированной кабельной линии 0,4кВ и 10 кВ от общей протяженности линий электропередач, подлежащих ремонту</t>
  </si>
  <si>
    <t>Доля отремонтированных объектов водоснабжения от общего числа муниципальных объектов водоснабжения</t>
  </si>
  <si>
    <t>Перекладка кабельной линии 0,4кВ и 10 кВ</t>
  </si>
  <si>
    <t>Перекладка сетей водоснабжения</t>
  </si>
  <si>
    <t>Задача 1: Подготовка объектов электроснабжения города к работе в отопительный период</t>
  </si>
  <si>
    <t>Задача 2: Подготовка объектов водоснабжения города к работе в отопительный период</t>
  </si>
  <si>
    <t>Доля среднесписочной численности работников (без внешних совместителей), занятых на микро-, малых и средних предприятиях и у индивидуальных предпринимателей, в общей численности занятого населения</t>
  </si>
  <si>
    <t>Цель: Повышение надежности объектов электроснабжения и водоснабжения города</t>
  </si>
  <si>
    <t>Прирост количества субъектов малого и среднего предпринимательства, осуществляющих деятельность на территории города Апатиты (в расчёте на 10 тыс. населения</t>
  </si>
  <si>
    <t xml:space="preserve">Прирост поступления налогов в городской бюджет по специальным налоговым режимам (единый налог на вменённый доход для отдельных видов деятельности;  налог, взимаемый в связи с применением упрощённой системы налогообложения; налог, взимаемый в связи с применением патентной системы налогообложения) в расчете на 1 субъекта малого и среднего предпринимательства </t>
  </si>
  <si>
    <t>Наличие актуализированной информации о хозяйствующих субъектах, осуществляющих торговую деятельность и поставки товаров (за исключением производителей товаров) на территорию города Апатиты (торговый реестр, дислокация)</t>
  </si>
  <si>
    <t>да- 1, нет -2</t>
  </si>
  <si>
    <t>Количество субъектов малого и среднего предпринимательства, получивших финансовую и имущественную поддержки, внесённые в реестр субъектов МСП - получателей муниципальной поддержки</t>
  </si>
  <si>
    <t xml:space="preserve">ед. </t>
  </si>
  <si>
    <t>Задача 2. Повышение компетенции и конкурентоспособности субъектов малого и среднего предпринимательства</t>
  </si>
  <si>
    <t>Количество выставочно-ярмарочных мероприятий, проводимых на  территории города Апатиты</t>
  </si>
  <si>
    <t>Количество мероприятий (семинаров, круглых столов, мастер-классов), направленных на повышение компетенции и конкурентоспособности, организованных на территории города Апатиты</t>
  </si>
  <si>
    <t>Задача 3. Создание условий для использования потенциала торговли в целях социально-экономического развития города</t>
  </si>
  <si>
    <t>Прирост оборота розничной торговли (в ценах соответствующих лет)</t>
  </si>
  <si>
    <t>ед./ дней</t>
  </si>
  <si>
    <t>Количество хозяйствующих субъектов, осуществляющих торговую деятельность, и хозяйствующих субъектов, осуществляющих поставки товаров, сведения о которых внесены в торговый реестр Мурманской области</t>
  </si>
  <si>
    <t>11.1.</t>
  </si>
  <si>
    <t>Подпрограмма «Формирование благоприятной инвестиционной среды»</t>
  </si>
  <si>
    <t>Объем инвестиций в основной капитал за счет всех источников финансирования на 1 жителя</t>
  </si>
  <si>
    <t>Показатель инвестиционной активности муниципального образования</t>
  </si>
  <si>
    <t>место</t>
  </si>
  <si>
    <t xml:space="preserve">Количество инвестиционных проектов,  реализованных в отчетном периоде </t>
  </si>
  <si>
    <t xml:space="preserve">Наличие раздела об инвестиционном потенциале муниципального образования на официальном сайте органов местного самоуправления </t>
  </si>
  <si>
    <t>Количество ежегодных обязательных региональных выставок, на которых представлен инвестиционный потенциал муниципального образования</t>
  </si>
  <si>
    <t>да/нет</t>
  </si>
  <si>
    <t>Цель подпрограммы: Создание условий для развития внутреннего и въездного туризма»</t>
  </si>
  <si>
    <t>тыс. чел.</t>
  </si>
  <si>
    <t>млн. руб.</t>
  </si>
  <si>
    <t>Объем въездного туристского потока (количество лиц, размещенных в КСР)</t>
  </si>
  <si>
    <t>Доходы от предоставляемых услуг в КСР</t>
  </si>
  <si>
    <t>Количество организаций, осуществляющих туристскую деятельность</t>
  </si>
  <si>
    <t>Количество КСР</t>
  </si>
  <si>
    <t>Совокупный номерной фонд КСР</t>
  </si>
  <si>
    <t>Количество обучающих и ознакомительных мероприятий</t>
  </si>
  <si>
    <t>Количество презентационных мероприятий по продвижению туристских возможностей г. Апатиты</t>
  </si>
  <si>
    <t>Цель подпрограммы: Развитие международного, межрегионального и межмуниципального сотрудничества в интересах социально-экономического развития муниципального образования город Апатиты</t>
  </si>
  <si>
    <t>Количество международных проектов, в которых принимают участие органы местного самоуправления города Апатиты</t>
  </si>
  <si>
    <t>Количество межрегиональных и межмуниципальных ассоциаций, членом которых является город Апатиты</t>
  </si>
  <si>
    <t xml:space="preserve">Количество международных мероприятий в рамках приграничного сотрудничества и побратимских связей, в которых приняли участие представители органов местного самоуправления города Апатиты, всего / в том числе на территории города Апатиты </t>
  </si>
  <si>
    <t>Задача 2. Обеспечение участия органов местного самоуправления города Апатиты (далее – органы МСУ) в деятельности межрегиональных и межмуниципальных объединений</t>
  </si>
  <si>
    <t>Количество межрегиональных и межмуниципальных ассоциаций, членом которых является город Апатиты, которым перечисляются членские взносы</t>
  </si>
  <si>
    <t>Цель МП: Создание благоприятного инвестиционного и предпринимательского климата в муниципальном образовании</t>
  </si>
  <si>
    <t>Цель МП: Создание системы эффективного функционирования Администрации города Апатиты с подведомственной территорией Мурманской области</t>
  </si>
  <si>
    <t>Обеспечение полного учета объектов, находящихся в муниципальной собственности, ведение и актуализация реестра объектов муниципальной собственности городского округа Апатиты</t>
  </si>
  <si>
    <t>Количество муниципальных объектов недвижимости, право муниципальной собственности на которые зарегистрировано / Доля в общем количестве объектов, находящихся в муниципальной казне</t>
  </si>
  <si>
    <t>ед. / %</t>
  </si>
  <si>
    <t>Повышение степени удовлетворенности пользователей услугами по предоставлению архивной информации</t>
  </si>
  <si>
    <t>Доля муниципальных служащих Администрации города Апатиты, прошедших обучение на курсах повышения квалификации по соответствующим направлениям, от общей численности муниципальных служащих</t>
  </si>
  <si>
    <t>да – 1, нет - 0</t>
  </si>
  <si>
    <t>12.1.</t>
  </si>
  <si>
    <t>Цель подпрограммы: Повышение эффективности управления муниципальным имуществом</t>
  </si>
  <si>
    <t>Прирост доходов, поступивших в городской бюджет от использования имущества, находящегося в муниципальной собственности</t>
  </si>
  <si>
    <t>Подпрограмма «Владение, пользование и распоряжение имуществом, находящимся в муниципальной собственности муниципального образования город Апатиты с подведомственной территорией Мурманской области»</t>
  </si>
  <si>
    <t>Задача 1. Оформление права муниципальной собственности на все объекты недвижимости муниципальной собственности, осуществление государственного кадастрового учета, проведение экспертизы</t>
  </si>
  <si>
    <t>Доля объектов муниципальной собственности, обеспеченных техническими планами, кадастровыми паспортами, от общего количества объектов муниципальной собственности, в отношении которых требуется оформление технических планов, кадастровых паспортов</t>
  </si>
  <si>
    <t>Доля объектов муниципальной собственности, в отношении которых проведена оценка рыночной стоимости, от общего количества объектов, требующих оценки рыночной стоимости</t>
  </si>
  <si>
    <t>Задача 2. Обеспечение правомерного функционирования, использования и содержания муниципального имущества</t>
  </si>
  <si>
    <t>Доля пустующих объектов, содержащихся за счет средств местного бюджета, от общего числа пустующих объектов, составляющих казну</t>
  </si>
  <si>
    <t>Доля нежилых домов, находящихся в муниципальной собственности, в отношении которых будет производиться очистка кровель от снега (льда)</t>
  </si>
  <si>
    <t>Доля отремонтированных сетей водоснабжения и водоотведения, находящихся в муниципальной собственности, от общего числа сетей водоснабжения и водоотведения, требующих ремонта</t>
  </si>
  <si>
    <t>Задача 3. Организация эффективного управления земельными ресурсами на территории муниципального образования город Апатиты</t>
  </si>
  <si>
    <t>Доля объектов, в отношении которых проведены кадастровые работы, в общем количестве объектов, требующих проведения кадастровых работ</t>
  </si>
  <si>
    <t>Задача 4. Совершенствование системы учета объектов муниципальной собственности</t>
  </si>
  <si>
    <t>Предоставление налоговой отчетности в электронном виде</t>
  </si>
  <si>
    <t>12.2.</t>
  </si>
  <si>
    <t>Обеспечение нормативных условий хранения документов</t>
  </si>
  <si>
    <t>Обеспечение равного доступа пользователей информации к архивным фондам через информационно-телекоммуникационную сеть Интернет</t>
  </si>
  <si>
    <t>Задача 1. Укрепление материально-технической базы МКУ «Муниципальный архив города Апатиты», улучшение условий хранения, комплектования, учета и использования документов Архивного фонда Мурманской области и других архивных документов,  находящихся на муниципальном хранении</t>
  </si>
  <si>
    <t>Доля замененных окон от общей потребности</t>
  </si>
  <si>
    <t>Укомплектованность архивохранилищ стеллажами</t>
  </si>
  <si>
    <t>Задача 2. Удовлетворение потребностей и реализация прав пользователей в информации, содержащейся в документах Архивного фонда Мурманской области</t>
  </si>
  <si>
    <t>Доля запросов, поступивших в архив по электронной почте, от общего количества поступивших запросов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</si>
  <si>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</si>
  <si>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>12.3.</t>
  </si>
  <si>
    <t>Количество граждан, обратившихся на личный прием и (или) в виртуальную приемную официального сайта органов местного самоуправления получивших ответы и (или) разъяснения по существу обращений</t>
  </si>
  <si>
    <t>Количество муниципальных служащих Администрации города Апатиты, прошедших обучение на курсах повышения квалификации по соответствующим направлениям</t>
  </si>
  <si>
    <t>Количество составленных протоколов об административных правонарушениях должностными лицами органов местного самоуправления</t>
  </si>
  <si>
    <t>Количество граждан, обратившихся на личный прием и получивших разъяснения в ходе личного приема</t>
  </si>
  <si>
    <t>Количество граждан, обратившихся на личный прием и получивших письменные ответы по существу обращений от структурных подразделений Администрации города Апатиты и (или) подведомственных учреждений</t>
  </si>
  <si>
    <t>Количество граждан, обратившихся в Администрацию города Апатиты с письменным обращением и получивших письменные ответы по существу обращений от структурных подразделений Администрации города Апатиты и (или) подведомственных учреждений</t>
  </si>
  <si>
    <t>Количество граждан, обратившихся в виртуальную приемную официального сайта органов местного самоуправления и получивших ответы и разъяснения по существу обращений</t>
  </si>
  <si>
    <t>Объем налоговых и неналоговых доходов городского бюджета города Апатиты</t>
  </si>
  <si>
    <t>Степень качества управления муниципальными финансами, присвоенная городу Апатиты Министерством финансов Мурманской области</t>
  </si>
  <si>
    <t>группа</t>
  </si>
  <si>
    <t>Охват бюджетных ассигнований городского бюджета показателями, характеризующими цели и результаты их использования</t>
  </si>
  <si>
    <t>Цель МП: Обеспечение условий участникам бюджетного процесса для выполнения приоритетов социально-экономического развития города Апатиты</t>
  </si>
  <si>
    <t>Отношение объема муниципального долга города Апатиты по состоянию на 1 января года, следующего за отчетным, к общему годовому объему доходов бюджета города Апатиты в финансовом году (без учета объемов безвозмездных поступлений)</t>
  </si>
  <si>
    <t>Обеспечение в соответствующем финансовом году в расходах бюджета объемов бюджетных средств достаточных для достижения целевых значений по соотношению средней заработной платы отдельных категорий работников бюджетной сферы, предусмотренных указами Президента Российской Федерации от 7 мая 2012 года № 596-602 и № 606, от 1 июня 2012 года № 761, от 28 декабря 2012 года № 1688 к средневзвешенной заработной плате, сложившейся в соответствующей категории работников муниципальных учреждений по отраслям деятельности</t>
  </si>
  <si>
    <t>Доля главных администраторов средств городского бюджета, имеющих итоговую оценку качества финансового менеджмента более 80 баллов</t>
  </si>
  <si>
    <t>Отношение объема просроченной кредиторской задолженности городского бюджета и муниципальных учреждений к объему расходов городского бюджета</t>
  </si>
  <si>
    <t>Функционирование информационного ресурса «Бюджет для граждан» в информационно-коммуникационной сети Интернет, да/нет</t>
  </si>
  <si>
    <t>Да-1/нет-0</t>
  </si>
  <si>
    <t>Задача 1 «Совершенствование бюджетного процесса в городском округе Апатиты и нормативного правового регулирования в бюджетно-финансовой сфере»</t>
  </si>
  <si>
    <t>Исполнение местного бюджета по доходам к первоначальному уровню</t>
  </si>
  <si>
    <t>Наличие утвержденной методики формализованного прогнозирования доходов бюджета по основным налогам и сборам</t>
  </si>
  <si>
    <t>Рост поступлений доходов местного бюджета по земельному налогу и арендной плате за земельные участки (до и после разграничения государственной собственности на землю) за отчетный финансовый год к году, предшествующему отчетному</t>
  </si>
  <si>
    <t>Снижение объема дебиторской задолженности по неналоговым доходам местного бюджета за отчетный финансовый год к году, предшествующему отчетному</t>
  </si>
  <si>
    <t>Доля муниципальных услуг, в отношении которых нормативно установлены требования к качеству их оказания</t>
  </si>
  <si>
    <t>Наличие нормативного закрепления обязательности представления перечня муниципальных программ в составе материалов, представляемых с проектом бюджета</t>
  </si>
  <si>
    <t>Размещение данных мониторинга качества финансового управления главных распорядителей бюджетных средств в СМИ и (или) сети Интернет</t>
  </si>
  <si>
    <t>Доля функций исполнительно-распорядительных органов местного самоуправления, в отношении которых утверждены административные регламенты их исполнения</t>
  </si>
  <si>
    <t>Задача 2 «Эффективное управление муниципальным долгом и муниципальными финансовыми активами города Апатиты»</t>
  </si>
  <si>
    <t>Объем планируемых к привлечению бюджетных кредитов от других бюджетов бюджетной системы, и кредитных организаций предусмотренных в качестве источника финансирования дефицита городского бюджета</t>
  </si>
  <si>
    <t>тыс. руб.</t>
  </si>
  <si>
    <t>Приемлемость уровня риска исполнения расходных обязательств в связи с погашением муниципального долга города Апатиты</t>
  </si>
  <si>
    <t>Уровень долговой нагрузки муниципального бюджета</t>
  </si>
  <si>
    <t>Отношение объема расходов на обслуживание муниципального долга города Апатиты к объему расходов городского бюджета, за исключением объема расходов, которые осуществляются за счет субвенций, предоставляемых из федерального и областного бюджета в отчетном финансовом году</t>
  </si>
  <si>
    <t>Задача 3 «Развитие информационной системы управления муниципальными финансами, повышение прозрачности городского бюджета и открытости бюджетного процесс»</t>
  </si>
  <si>
    <t>Доля учреждений муниципального образования, информация о результатах деятельности которых за отчетный год размещена в сети Интернет</t>
  </si>
  <si>
    <t>Задача 4 «Развитие системы муниципального финансового контроля в бюджетно-финансовой сфере»</t>
  </si>
  <si>
    <t>Отношение количества главных распорядителей бюджетных средств, в отношении которых проведены проверки исполнения законодательства в бюджетно-финансовой сфере, к общему количеству главных распорядителей бюджетных средств</t>
  </si>
  <si>
    <t>Отношение количества муниципальных учреждений, в отношении которых проведены проверки исполнения законодательства в бюджетно-финансовой сфере, к общему количеству муниципальных учреждений</t>
  </si>
  <si>
    <t>Подпрограмма «Повышение эффективности бюджетных расходов»</t>
  </si>
  <si>
    <t>Цель 1: «Обеспечение долгосрочной сбалансированности и устойчивости бюджетной системы при безусловном исполнении всех обязательств города Апатиты и реализации задач, поставленных в указах Президента Российской Федерации от 7 мая 2012 года № 596-602 и № 606, от 1 июня 2012 года № 761, от 28 декабря 2012 года № 1688»</t>
  </si>
  <si>
    <t>Цель 2: «Повышение качества бюджетного процесса в городском округе Апатиты»</t>
  </si>
  <si>
    <t>мин.</t>
  </si>
  <si>
    <t>13.1.</t>
  </si>
  <si>
    <t>14.1.</t>
  </si>
  <si>
    <t>Количество «окон», принимающих и выдающих документы в режиме «одного окна»</t>
  </si>
  <si>
    <t>Доля заявителей, удовлетворенных  качеством обслуживания в многофункциональном центре, от общего числа заявителей</t>
  </si>
  <si>
    <t>Выполнение плана-графика создания новых и развития действующих МФЦ на территории Мурманской области</t>
  </si>
  <si>
    <t>0 -нет, 1 - да</t>
  </si>
  <si>
    <t>Оказание мер социальной поддержки и обеспечение социальных выплат отдельным категориям граждан</t>
  </si>
  <si>
    <t>да- 1, нет-0</t>
  </si>
  <si>
    <t>Доля граждан, получающих меры социальной поддержки, в общей численности граждан, обратившихся за получением мер социальной поддержки</t>
  </si>
  <si>
    <t>Количество мероприятий, направленных на социальную интеграцию общественных организаций в общественную жизнь</t>
  </si>
  <si>
    <t>Доля приютов для бездомных животных, получающих социальную поддержку за счет средств городского бюджета в общем количестве организаций по работе с животными, обратившихся за финансовой поддержкой</t>
  </si>
  <si>
    <t>Цель МП: создание условий для роста благосостояния граждан - получателей мер социальной поддержки</t>
  </si>
  <si>
    <t>Подпрограмма «Социальная поддержка отдельных категорий граждан»</t>
  </si>
  <si>
    <t>Задача 1: социальная поддержка лиц, удостоенных звания «Почетный гражданин города Апатиты»</t>
  </si>
  <si>
    <t>Задача 2: социальная поддержка приемных семей</t>
  </si>
  <si>
    <t>детей</t>
  </si>
  <si>
    <t>Задача 3:социальная поддержка отдельных категорий граждан в части возмещения расходов по проезду в медицинские организации</t>
  </si>
  <si>
    <t>Задача 4: 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</si>
  <si>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15.1.</t>
  </si>
  <si>
    <t>Цель: обеспечение доступности и качества дополнительных мер социальной поддержки отдельных категорий граждан</t>
  </si>
  <si>
    <t>Доля лиц, удостоенных звания «Почетный гражданин города Апатиты», которым производится выплата ежемесячной компенсации и единовременной выплаты в общей численности граждан, удостоенных звания «Почетный гражданин города Апатиты»</t>
  </si>
  <si>
    <t>Доля приемных семей, получающих социальную поддержку к общему количеству приемных семей</t>
  </si>
  <si>
    <t>Доля граждан, получивших возмещение по проезду в медицинские организации к общему количеству граждан, обратившихся за получением возмещения</t>
  </si>
  <si>
    <t>Доля детей-сирот и детей, оставшихся без попечения родителей, и лиц из их числа, обеспеченных жилыми помещениями, к общему количеству детей-сирот и детей, оставшихся без попечения родителей, и лиц из их числа, имеющих право на жилое помещение</t>
  </si>
  <si>
    <t>Количество граждан, которым производится выплата ежемесячной компенсации и единовременной выплаты, установленной для лиц, удостоенных звания «Почетный гражданин города Апатиты»</t>
  </si>
  <si>
    <t>Численность детей-сирот и детей, оставшихся без попечения родителей, находящихся на воспитании в приемной семье и получающих социальную поддержку</t>
  </si>
  <si>
    <t>Количество граждан, обратившихся за возмещением расходов по проезду в  медицинские организации</t>
  </si>
  <si>
    <t>Количество приобретенных жилых помещений для детей-сирот и детей, оставшихся без попечения родителей, и лиц из их числа</t>
  </si>
  <si>
    <t>Количество отремонтированных жилых помещений, собственниками которых являются дети-сироты и дети, оставшиеся без попечения родителей, лица из их числа</t>
  </si>
  <si>
    <t>Подпрограмма «Социальная поддержка социально - ориентированных организаций»</t>
  </si>
  <si>
    <t>Цель подпрограммы: повышение активности социально - ориентированных некоммерческих организаций города Апатиты</t>
  </si>
  <si>
    <t>Доля социально - ориентированных организаций, получающих финансовую помощь за счет средств городского бюджета к общему количеству социально - ориентированных организаций обратившихся за получением социальной поддержки</t>
  </si>
  <si>
    <t>Задача 1: формирование благоприятных условий деятельности социально - ориентированных некоммерческих организаций, посредством их финансовой поддержки</t>
  </si>
  <si>
    <t>Количество лиц, на которых распространяются меры социальной поддержки социально - ориентированных организаций</t>
  </si>
  <si>
    <t>Количество приютов для бездомных животных, которым оказывается социальная поддержка за счет средств городского бюджета/ количество животных, содержащихся в приюте</t>
  </si>
  <si>
    <t>ед./собак</t>
  </si>
  <si>
    <t>4.2.</t>
  </si>
  <si>
    <t>Подпрограмма "Поддержка развития товариществ собственников жилья"</t>
  </si>
  <si>
    <t>Подпрограмма "Подготовка объектов и систем жизнеобеспечения к работе в отопительный период"</t>
  </si>
  <si>
    <t xml:space="preserve">Причины низкой степени освения финансирования, степени реализации мероприятий </t>
  </si>
  <si>
    <t>Подпрограмма «Развитие туризма»</t>
  </si>
  <si>
    <t xml:space="preserve"> Средства на реализацию инвест.проекта не привлечены, т.к конкурс на предоставление областных субсидий на поддержку инвестиционной деятельности в муниципальных образованиях не проводился</t>
  </si>
  <si>
    <t>Степень освоения средств, гр.5/гр.7*100,%</t>
  </si>
  <si>
    <t xml:space="preserve">Количество граждан, обратившихся за возмещением расходов было ниже заплаированного </t>
  </si>
  <si>
    <t>II</t>
  </si>
  <si>
    <t>да</t>
  </si>
  <si>
    <t>Снижение арендных платежей в связи с переоценкой кадастровой стоимости земельных участков по решениям суда</t>
  </si>
  <si>
    <t>Показатель достигнут</t>
  </si>
  <si>
    <t>6/17</t>
  </si>
  <si>
    <t>7/18</t>
  </si>
  <si>
    <t>117% / 106%</t>
  </si>
  <si>
    <t>Острая нехватка педагогов, рост детского населения в возрасте 5-18 лет</t>
  </si>
  <si>
    <t>Показатель улучшился в результате улучшения взаимодействия органов и учреждений системы профилактики безнадзорности и правонарушений несовершеннолетних в работе с семьями, находящимися в трудной жизненной ситуации и социально опасном положении</t>
  </si>
  <si>
    <t>Отмечено небольшое снижение количества утвердительных ответов</t>
  </si>
  <si>
    <t xml:space="preserve"> -</t>
  </si>
  <si>
    <t xml:space="preserve"> 6 / 0</t>
  </si>
  <si>
    <t>100% / 100%</t>
  </si>
  <si>
    <t xml:space="preserve"> 225 / 100</t>
  </si>
  <si>
    <t>В заявлениях победителей конкурса «Лучший двор» не было заявлено ни одной детской игровой площадки</t>
  </si>
  <si>
    <t>Увеличение за счет протоколов об административных правонарушениях, составленных отделом муниципального контроля</t>
  </si>
  <si>
    <t>Отсутствовала потребность в очистке кровель от снега</t>
  </si>
  <si>
    <t>77/18,9</t>
  </si>
  <si>
    <t xml:space="preserve">Ни одной заявки на получение субсидии не поступило </t>
  </si>
  <si>
    <t>-</t>
  </si>
  <si>
    <t>Плановый показатель не откорректирован,</t>
  </si>
  <si>
    <t xml:space="preserve">Выполнено не в полном объеме.
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</si>
  <si>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</si>
  <si>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</si>
  <si>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</si>
  <si>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Оценка эффективности</t>
  </si>
  <si>
    <t>Приложение № 3</t>
  </si>
  <si>
    <r>
      <t>Степень освоения бюджетных средств (Сб)</t>
    </r>
    <r>
      <rPr>
        <vertAlign val="superscript"/>
        <sz val="12"/>
        <color theme="1"/>
        <rFont val="Calibri"/>
        <family val="2"/>
        <charset val="204"/>
        <scheme val="minor"/>
      </rPr>
      <t>1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</si>
  <si>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</si>
  <si>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удовлетворительная</t>
  </si>
  <si>
    <t>эффективная</t>
  </si>
  <si>
    <t>неэффективная</t>
  </si>
  <si>
    <t>недостаточно эффективная</t>
  </si>
  <si>
    <t>Подпрограмма «Профилактика наркомании, алкоголизма и употребления табака в молодежной среде города Апатиты»</t>
  </si>
  <si>
    <t>Подпрограмма «Обеспечение безопасности и защиты населения в области гражданской обороны и чрезвычайных ситуаций»</t>
  </si>
  <si>
    <r>
      <rPr>
        <vertAlign val="superscript"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</t>
    </r>
    <r>
      <rPr>
        <i/>
        <sz val="10"/>
        <color theme="1"/>
        <rFont val="Calibri"/>
        <family val="2"/>
        <charset val="204"/>
        <scheme val="minor"/>
      </rPr>
      <t xml:space="preserve"> при расчете показателя эффективности учитывалась степень освоения бюджетных средств - фактическая</t>
    </r>
  </si>
  <si>
    <t>Выполнен частично. В рамках финансовых возможностей обеспечена деятельность 10 окон обслуживания</t>
  </si>
  <si>
    <t>Фактически показатель имеет предварительную оценку</t>
  </si>
  <si>
    <t xml:space="preserve">Доля граждан, имеющих доступ к получению государственных и муниципальных услуг по принципу «одного окна» </t>
  </si>
  <si>
    <t>Время ожидания в очереди при обращении заявителя в орган местного самоуправления для получения государственных и муниципальных услуг</t>
  </si>
  <si>
    <t>Цель МП: Повышение качества и доступности государственных и муниципальных услуг</t>
  </si>
  <si>
    <t>МП «Организация предоставления государственных и муниципальных услуг»</t>
  </si>
  <si>
    <t>Количество государственных и муниципальных услуг, предоставление которых осуществляется по принципу «одного окна»</t>
  </si>
  <si>
    <t>Количество заявителей (граждан, юридических лиц), обратившихся в МФЦ для получения государственных и муниципальных услуг</t>
  </si>
  <si>
    <t xml:space="preserve"> - </t>
  </si>
  <si>
    <t>Поступление средств от АО СЗФК по решению суда в размере 319671 тыс.руб. и плата по лицензионному соглашению об условиях пользования недрами - 167903 тыс.руб.</t>
  </si>
  <si>
    <t>Наличие просроченной кредиторской задолженности городского бюджета</t>
  </si>
  <si>
    <t>0</t>
  </si>
  <si>
    <t>более 10</t>
  </si>
  <si>
    <t>20 и более</t>
  </si>
  <si>
    <t>9,8</t>
  </si>
  <si>
    <t>Площадь, подготовленная для размещения городского кладбища / Доля к общей площади городского кладбища</t>
  </si>
  <si>
    <t>га / %</t>
  </si>
  <si>
    <t>24,86 / 62</t>
  </si>
  <si>
    <t>60 / 78,9</t>
  </si>
  <si>
    <t>40,2 / 47,3</t>
  </si>
  <si>
    <t>Доля площади, подготовленной для размещения 3 очереди городского кладбища, от общей площади, выделенной под размещение 3 очереди городского кладбища</t>
  </si>
  <si>
    <t>4968 / 92</t>
  </si>
  <si>
    <t>ед.на 10 тыс. населения</t>
  </si>
  <si>
    <t>21,9/62,0</t>
  </si>
  <si>
    <t>26,71/76</t>
  </si>
  <si>
    <t>Уменьшился поток на сезонных маршрутах</t>
  </si>
  <si>
    <t>122,0%/ 122,1%</t>
  </si>
  <si>
    <t>Доля выполненных подпрограммных мероприятий по обеспечению развития дорожного хозяйства, от числа запланированных подпрограммой</t>
  </si>
  <si>
    <t>На 2015 год реконструкция или модернизация дорог не планировалась</t>
  </si>
  <si>
    <t>8,5/24,1</t>
  </si>
  <si>
    <t>17,11/48,5</t>
  </si>
  <si>
    <t>Протяженность участков автомобильных дорог общего пользования местного значения, на которых проведен ремонт (нарастающим итогом с 2013 года)/ доля от общей протяженности автомобильных дорог общего пользования местного значения</t>
  </si>
  <si>
    <t>52/0</t>
  </si>
  <si>
    <t>30/2</t>
  </si>
  <si>
    <t>173% / 0%</t>
  </si>
  <si>
    <t xml:space="preserve">Показатель по количеству пострадавших в ДТП меньше ожидаемого на 73%, и ниже фактического показателя 2014 года в 2 раза. (30 пострадавших в 2015 против 64 в 2014) Показатель по числу погибших в ДТП превышен
</t>
  </si>
  <si>
    <t>Показатель улучшился: 2014 год: 25/1387*100 = 1,8%; 2015 год : 12/1243*100=1%. Тенденция к снижению общего количества ДТП, в т.ч. ДТП, совершению которых сопутствовало наличие неудовлетворительных  дорожных условий</t>
  </si>
  <si>
    <t xml:space="preserve">Произошло снижение дорожно-транспортного травматизма со 133 телесных повреждений в 2013 году до 61  в 2014 году (т.е. на 54%), в 2015 году до 30 телесных повреждений (т.е на 50,8%)
</t>
  </si>
  <si>
    <t>сокращение в 25 раз</t>
  </si>
  <si>
    <t>0,589 / 0,994</t>
  </si>
  <si>
    <r>
      <rPr>
        <vertAlign val="superscript"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</t>
    </r>
    <r>
      <rPr>
        <i/>
        <sz val="10"/>
        <color theme="1"/>
        <rFont val="Calibri"/>
        <family val="2"/>
        <charset val="204"/>
        <scheme val="minor"/>
      </rPr>
      <t xml:space="preserve"> если на конец года по причине отсутствия  финансирования  по выполненным мероприятиям сложилась кредиторская задолженность, которая была погашена в 2016 году, указывается  два показателя: кассовое исполнение бюджетных ассигнований на конец года / фактическое освоение бюджетных средств с учетом оплаченной кредиторской задолженности </t>
    </r>
  </si>
  <si>
    <t>Фактическая стоимость работ по строительству Крытого катка с искусственным льдом в городе Апатиты оказалась ниже предусмотренных контрактом</t>
  </si>
  <si>
    <t>100%/100%</t>
  </si>
  <si>
    <t>Требовалась корректировка планового показателя. В 2015 году отремонтировано 2 км воздушных линий НУО, которые стояли в плане на 2015 год</t>
  </si>
  <si>
    <t>не менее 3</t>
  </si>
  <si>
    <t>показатель на 2015 год не устанавливался</t>
  </si>
  <si>
    <t>Доля ветеранов Великой Отечественной войны, которым произведен ремонт жилого помещения, к общему количеству ветеранов Великой Отечественной войны, нуждающимся в ремонте жилого помещения</t>
  </si>
  <si>
    <t>В 2015 году в 15 жилых помещениях ветеранов ВОВ произведен текущий ремонт</t>
  </si>
  <si>
    <t>Задача 5: социальная поддержка ветеранов Великой Отечественной войны</t>
  </si>
  <si>
    <t>Количество отремонтированных жилых помещений ветеранов ВОВ</t>
  </si>
  <si>
    <t xml:space="preserve">  -</t>
  </si>
  <si>
    <t>35,1                      100</t>
  </si>
  <si>
    <t>32,3                     105,7</t>
  </si>
  <si>
    <t>92,0%              105,7%</t>
  </si>
  <si>
    <t>Уменьшение новых поступлений дало возможность заниматься ретроконверсией фонда</t>
  </si>
  <si>
    <t>Соотношение средней заработной платы работников подведомственных муниципальных учреждений по отношению к средней заработной плате в регионе:                                                                - дополнительного образования                                                                              - культуры</t>
  </si>
  <si>
    <t>85,0                               73,7</t>
  </si>
  <si>
    <t>Численность молодых людей, принимающих участие в общественной деятельности, в общей численности молодежи в возрасте от 14 до 30 лет.</t>
  </si>
  <si>
    <t>Объем средств, направляемых на выплату стипендий и премий Администрации г.Апатиты</t>
  </si>
  <si>
    <t>Число  участников мероприятий гражданско-патриотической направленности</t>
  </si>
  <si>
    <t>Большое количество заявок на проведение мероприятий школами и детскими садами</t>
  </si>
  <si>
    <t>В последнее время уделяется большое внимание удаленным пользователям, а при определении этого показателя они не учитываются</t>
  </si>
  <si>
    <t>Показатель не был откорректирован в связи с объединением учреждений</t>
  </si>
  <si>
    <t>На базе МСЦ проводились областные семинары и мероприятия</t>
  </si>
  <si>
    <t>Площадь подготовленная для разещения 3 очереди городского кладбища (нарастающим итогом)/доля от запланированного программой</t>
  </si>
  <si>
    <t>3,86/55</t>
  </si>
  <si>
    <t>Доля обучающихся 5-11 классов, принявших участие в школьном этапе Всероссийской олимпиады школьников</t>
  </si>
  <si>
    <t>Доля обучающихся 7-11 классов, принявших участие в муниципальном этапе Всероссийской олимпиады школьников</t>
  </si>
  <si>
    <t>Численность обучающихся 9-11 классов, принявших участие в региональном этапе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</si>
  <si>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</si>
  <si>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10 и более</t>
  </si>
  <si>
    <t>-55</t>
  </si>
  <si>
    <t>Обусловлено несвоевременной оплатой арендаторов, а также отсутствием оплаты по искам о взыскании  задолженности. Проведена работа по исчислению и начислению пени за просрочку платежей, в т.ч. за предыдущие периоды. В связи с актуализацией базы данных, выявлены ранее неучтенные арендаторы.</t>
  </si>
  <si>
    <t>Удельный вес расходов городского бюджета, формируемых в рамках муниципальных программ</t>
  </si>
  <si>
    <t>95 и более</t>
  </si>
  <si>
    <t>97,7</t>
  </si>
  <si>
    <t>Доля руководителей органов местного самоуправления муниципального образования, руководителей муниципальных учреждений, главных распорядителей средств бюджета, для которых оплата их труда определяется с учетом результатов их профессиональной деятельности</t>
  </si>
  <si>
    <t>50 и более</t>
  </si>
  <si>
    <t>Наличие утвержденного городского бюджета на очередной финансовый год и плановый период</t>
  </si>
  <si>
    <t>Да -1/нет -0</t>
  </si>
  <si>
    <t>Наличие утвержденного порядка и методики планирования бюджетных ассигнований муниципального образования и определения предельных объемов бюджетных ассигнований, доводимых до главных распорядителей бюджетных средств в процессе составления проекта бюджета</t>
  </si>
  <si>
    <t>Доля муниципальных программ города Апатиты, по которым утвержденный объем финансирования изменился в течение отчетного года более чем на 10 процентов от первоначального плана</t>
  </si>
  <si>
    <t>не менее 5</t>
  </si>
  <si>
    <t>Изменение объеа финансирования связано с внесением изенений по итогам проведения конкурсных процедур</t>
  </si>
  <si>
    <t>Процент абсолютного отклонения утвержденного объема расходов городского бюджета на очередной финансовый год от объема расходов соответствующего года при его утверждении на первый год планового периода в году, предшествующему отчетному году</t>
  </si>
  <si>
    <t>менее 3</t>
  </si>
  <si>
    <t>100</t>
  </si>
  <si>
    <t xml:space="preserve">Доля муниципальных программ, принятых в отчетном году, проекты которых прошли публичные обсуждения </t>
  </si>
  <si>
    <t>Публикация в СМИ и сети Интернет результатов распределения бюджета принимаемых обязательств между принимаемыми и действующими программами города Апатиты</t>
  </si>
  <si>
    <t>Наличие нормативного правового акта муниципального образования, устанавливающего требования к инвестиционным проектам с муниципальным участием по экономической эффективности, критериям их достижения, а также механизмы контроля хода реализации проектов по срокам, стоимости и качеству</t>
  </si>
  <si>
    <t>не более 70</t>
  </si>
  <si>
    <t>Доля муниципальных услуг муниципального образования по осуществлению юридически значимых действий, предоставляемых в электронной форме</t>
  </si>
  <si>
    <t>80 и более</t>
  </si>
  <si>
    <t>Проведение независимой оценки соответствия качества фактически предоставленных муниципальных услуг утвержденным требованиям к качеству, изучение мнения населения о качестве предоставляемых муниципальных услуг</t>
  </si>
  <si>
    <t>Осуществление мониторинга оказания муниципальных услуг и формирование планов по решению выявленных проблем в соответствии с нормативным правовым актом муниципального образования в сферах образования, культуры, физической культуры и спорта</t>
  </si>
  <si>
    <t>Доля муниципальных учреждений, выполнивших муниципальное задание на 100 %, в общем количестве учреждений муниципального образования, которым установлены муниципальные задания</t>
  </si>
  <si>
    <t>Доля бюджетных расходов на финансовое обеспечение оказания бюджетными и автономными учреждениями муниципальных услуг, рассчитанных исходя из нормативов финансовых затрат</t>
  </si>
  <si>
    <t>Доля учреждений, в которых соотношение средней заработной платы руководителей учреждения и их заместителей к средней заработной плате работников учреждения превышает 8 раз</t>
  </si>
  <si>
    <t>менее 2</t>
  </si>
  <si>
    <t>48751</t>
  </si>
  <si>
    <t>Отношение дефицита городского бюджета к доходам без учета объема безвозмездных поступлений</t>
  </si>
  <si>
    <t>менее 1</t>
  </si>
  <si>
    <t>Размещение информации о униципальных финансах на сайте муниципального образования</t>
  </si>
  <si>
    <t>Наличие Интернет-портала оказания муниципальных услуг по осуществлению юридически значимых действий в электронной форме</t>
  </si>
  <si>
    <t>Наличие сайта муниципального образования в сети Интернет, имеющего функцию обратной связи с потребителями муниципальных услуг</t>
  </si>
  <si>
    <t>Доля органов местного самоуправления муниципального образования, информация о результатах деятельности которых за отчетный год размещена в сети Интернет</t>
  </si>
  <si>
    <t>Актуализация информации о муниципальных учреждениях на сайте www.bus.gov.ru</t>
  </si>
  <si>
    <t>более 0,95</t>
  </si>
  <si>
    <t>Соотношение объема проверенных средств городского бюджета к общей суммы расходов городского бюджета</t>
  </si>
  <si>
    <t>Соотношение количества установленных фактов финансовых нарушений к общему количеству решений, принятых по фактам финансовых нарушений</t>
  </si>
  <si>
    <t xml:space="preserve">Выполнено не в полном объеме.
5 многодетных семьей не предоставили необходимое согласие всех членов своей семьи на предоставление им земельного участка в собственность бесплатно. 
</t>
  </si>
  <si>
    <t>Земельные участки находятся в стадии форирования в рамках заключенного в 2015 года муниципального контракта. Срок окончания работ - 1 квартал 2016 года.</t>
  </si>
  <si>
    <t>На 2015 год не запланировано</t>
  </si>
  <si>
    <t>Выполнено не в полном объеме. 5 многодетных семьей не предоставили необходимое согласие всех членов своей семьи на предоставление им земельного участка в собственность бесплатно.</t>
  </si>
  <si>
    <t>Задача:Экономия средств городского бюджета за потреблённые энергетические ресурсы муниципальными бюджетными учреждениями</t>
  </si>
  <si>
    <t>Экономия средств городского бюджета за потребленную электрическую энергию муниципальными бюджетными учреждениями</t>
  </si>
  <si>
    <t>Экономия средств городского бюджета за потребленную тепловую энергию муниципальными бюджетными учреждениями</t>
  </si>
  <si>
    <t>Экономия средств городского бюджета за потребленную холодную воду муниципальными бюджетными учреждениями</t>
  </si>
  <si>
    <t>В 2015 году прекратили свою деятельность 3 ТСЖ. Создано 3 ТСН (Московский пер.2, Ферсана 18, Строителей 55)</t>
  </si>
  <si>
    <t>На 2015 год показатель не устанавливался</t>
  </si>
  <si>
    <t>показатель не скорректирован</t>
  </si>
  <si>
    <t>Отклонение возникло из-за отсутствия финансовых средств на изготовление стеллажей</t>
  </si>
  <si>
    <t>Отклонение возникло из-за увеличения общего количества запросов в 2,5 раза.</t>
  </si>
  <si>
    <t>Снижение безнадзорных несовершеннолетних в результате лучшения взаимодействия органов и учреждений системы профилактики безнадзорности и правонарушений несовершеннолетних в работе с семьями, находящимися в трудной жизненной ситуации и социально опасном положении на ранних этапах обнаружения. Увеличение семей, находящихся на социальном патронировании</t>
  </si>
  <si>
    <t>Значительное снижение самовольных уходов несовершеннолетних с постоянного места жительства это результат планового сопровождение семей «группы риска» специалистами органов и учреждений системы профилактики безнадзорности и праврнарушений несовершеннолетних, привлечение к административной ответственности родителей (законных представителей)</t>
  </si>
  <si>
    <t>Активизация взаимодействия специалистов Управления образования с МО МВД "Апатитский" по привлечению родителей (законных представителей) к административной ответственности за ненадлежащее воспитание несовершеннолетних.</t>
  </si>
  <si>
    <t>Межведомственный контроль за трудоустройством несовершеннолетних, преступивших закон</t>
  </si>
  <si>
    <t xml:space="preserve">Недостаточно эффективное взаимодействие органов и учреждений системы профилактики безнадзорности и правонарушений несовершеннолетних в работе с несовершеннолетними и их родителями. </t>
  </si>
  <si>
    <t>Эффективное взаимодействие органов опеки и попечительства с образовательными организациями, органами социальной защиты и правоохранительными органами</t>
  </si>
  <si>
    <t xml:space="preserve">Численность обученного населения в области гражданской обороны и защиты от чрезвычайных ситуаций 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</si>
  <si>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</si>
  <si>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</si>
  <si>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Создание условий для эффективного функционирования МКУ "Служба гражданской защиты г.Апатиты"</t>
  </si>
  <si>
    <t>Цель: обеспечение эффективной деятельности муниципального казенного учреждения "Служба гражданской защиты города Апатиты" в решении вопросов по гражданской обороне и защите от чрезвычайных ситуаций</t>
  </si>
  <si>
    <t>Задача: обеспечение учреждения финансовыми и материальными средствами в необходимом для осуществления деятельности объеме</t>
  </si>
  <si>
    <t>Обеспечение утвержденного штатного расписания кадрами</t>
  </si>
  <si>
    <t>Функционирование помещений учреждения</t>
  </si>
  <si>
    <t>4.5.</t>
  </si>
  <si>
    <t>Цель: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 с подведомственной территорией Мурманской области</t>
  </si>
  <si>
    <t>Подпрограмма «Противодействие экстремизму и профилактика терроризма на территории муниципального образования город Апатиты»</t>
  </si>
  <si>
    <t>Доля реализованных мероприятий, направленных на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</t>
  </si>
  <si>
    <t>Задача: Повышение уровня межведомственного взаимодействия по противодействию экстремизму и профилактике терроризма</t>
  </si>
  <si>
    <t>Задача: Проведение профилактических мероприятий и мероприятий по информационно-пропагандистскому обеспечению, направленных на предупреждение террористической и экстремистской деятельности</t>
  </si>
  <si>
    <t xml:space="preserve">Количество проведенных заседаний Антитеррористической комиссии муниципального образования город Апатиты с подведомственной территорией Мурманской области </t>
  </si>
  <si>
    <t>Количество проведенных командно-штабных учений по организации мероприятий по пресечению террористического акта</t>
  </si>
  <si>
    <t xml:space="preserve">Количество публикаций в средствах массовой информации по антитеррористической и антиэкстремистской проблематике </t>
  </si>
  <si>
    <t>Уменьшение необходимости решения проблем населением путем обращения на личный прием или в виртуальную приемную</t>
  </si>
  <si>
    <t>Показатели не откорректированы, с учетом фактического исполнения в 2014 году. Снижение уровня устных и письменных обращений говорит о повышении эффективности и качества работы сотрудников Администрации города Апатиты</t>
  </si>
  <si>
    <t xml:space="preserve">Недоиспользование средств, предусмотренных на компенсацию расходов на оплату стоимости проезда и провоза багажа к месту использования отпуска </t>
  </si>
  <si>
    <t>12.4.</t>
  </si>
  <si>
    <t>Аналитическая ведомственная целевая  программа «Материально-техническое обеспечение деятельности органов местного самоуправления муниципального образования город Апатиты с подведомственной территорией Мурманской области»</t>
  </si>
  <si>
    <t>Цель: создание полноценных условий для эффективного функционирования органов местного самоуправления муниципального образования город Апатиты с подведомственной территорией Мурманской области</t>
  </si>
  <si>
    <t>Доля реализованных мероприятий, направленных на своевременное и качественное обслуживание органов местного самоуправления</t>
  </si>
  <si>
    <t>Задача: улучшение материально-технического оснащения органов местного самоуправления муниципального образования город Апатиты с подведомственной территорией Мурманской области</t>
  </si>
  <si>
    <t>Доля заявок по транспортному обслуживанию, выполненных в срок</t>
  </si>
  <si>
    <t>Своевременность устранения сбоев в функционировании информационно-коммуникационной инфраструктуры</t>
  </si>
  <si>
    <t>Количество заключенных договоров (муниципальных контрактов) для осуществления деятельности органов местного самоуправления</t>
  </si>
  <si>
    <t>Количество помещений, в которых проведен текущий (капитальный) ремонт</t>
  </si>
  <si>
    <t>Обеспечение канцелярскими и хозяйственными товарами</t>
  </si>
  <si>
    <t>Обеспечение потребности в коммунальных ресурсах и горюче-смазочных материалах в рамках установленных лимитов</t>
  </si>
  <si>
    <t>Снижение объемов потребления тепловой энергии вследствие реализации мероприятий по энергоэффективности</t>
  </si>
  <si>
    <t>Увеличение количества поставщиков товаров, работ и услуг, с которыми работает МКУ "УМТО".</t>
  </si>
  <si>
    <t>Оптимизация расходных обязательств</t>
  </si>
  <si>
    <t>да- 1, нет -0</t>
  </si>
  <si>
    <t>Недоиспользование средств сложилось из-за возмещения больничных листов из Фонда социального страхования</t>
  </si>
  <si>
    <t>Связано с тем, что в декабре не были выставлены счета за декабрь по услугам связи, комунальным услугам и услуга по содержанию и ремонту имущества</t>
  </si>
  <si>
    <t>Доля  несовершеннолетних, вступивших в конфликт с законом, вовлечённых в досуговую деятельность в общей численности детей, вступивших в конфликт с законом</t>
  </si>
  <si>
    <t>Обеспечение своевременного и качественного материально-технического оснащения муниципального казенного учреждения «Служба гражданской защиты города Апатиты»</t>
  </si>
  <si>
    <t>да-1/нет-0</t>
  </si>
  <si>
    <t>Число зарегистрированных нарушений общественного порядка экстремистского и террористического характера</t>
  </si>
  <si>
    <t>число случаев</t>
  </si>
  <si>
    <t xml:space="preserve">Недоиспользование средств связано с экономией по результатам торгов на покупку жилых помещений детям-сиротам и детям, оставшися без попечения родителей, и по проведению текущего ремонта жилых помещений, собственниками которых являются дети-сироты и дети оставшиеся без попечения родителей. </t>
  </si>
  <si>
    <t>плановый показатель не достигнут из-за снижения численности жителей города Апатиты</t>
  </si>
  <si>
    <t>Кассовые расходы по выплате премии по КФКиС прошли в феврале 2016 года</t>
  </si>
  <si>
    <t>85,0                               74,5</t>
  </si>
  <si>
    <t>100,0%                               101,1%</t>
  </si>
  <si>
    <t>С целью популиризации и выявления одаренных и талантливых детей в школах проводятся мероприятия по охвату детей в участии муниципального этапа Всероссийской олимпиады школьников</t>
  </si>
  <si>
    <t>Показатель на 2015 год не устанавливался</t>
  </si>
  <si>
    <t>Показатель ниже ожидаемого на 58,3%, что является положительным фактором. В 2014 году 25 ДТП, в 2015 - 12</t>
  </si>
  <si>
    <t>В связи с внесением изменений следования маршрутов №8 и №11 (закрыт путепровод на Белоречку) уменьшился пассажиропоток на социально значимых маршрутах</t>
  </si>
  <si>
    <t>Показатель на 2015 год не устанавливался, т.к. ведутся работы по строительству объекта "Продолжение ул.Ленина в г.Апатиты Муранской области (от пересечения с ул.Победы до пересечения с ул.Воинов-Интернационалистов). Сдача объекта запланирована на 2016 год</t>
  </si>
  <si>
    <t xml:space="preserve">Показатель не откорректирован. На 2013 год отремонтировано 12,2 км/32% от 38,1 км, 2014 год - отремонтировано 0,1 км, 2015 год - 4,81 км. Итого на 2015 год – отремонтировано 17,11 км, что составляет 48,5%. </t>
  </si>
  <si>
    <t>201,3%/201,2%</t>
  </si>
  <si>
    <t>В связи с увеличением количества рейсов по маршруту "ул.Северная 23а - "3 ферма"(переезд)"</t>
  </si>
  <si>
    <t xml:space="preserve">Показатель ниже ожидаемого на 16,7%. Показатель имеет тенденцию к снижению количества дорожно-транспортных происшествий. Показатель ожидался в 2014 году на уровне 1500 проишествий, в 2015 - 1450. Фактически в 2014 - 1387 происшествий, в 2015 - 1243 (снижение на 10,4% к 2014 году)
</t>
  </si>
  <si>
    <t>Показатель улучшился: в 2014 году  4 мест концентрации ДТП, в 2015 в 4 раза меньше, чем в 2014, и в 3 раза меньше ожидаемого</t>
  </si>
  <si>
    <t>Задача 1: Строительство, реконструкция и модернизация объектов транспортной инфраструктуры</t>
  </si>
  <si>
    <t xml:space="preserve">Задача 1: Повышение доступности и качества транспортного обслуживания населения </t>
  </si>
  <si>
    <t xml:space="preserve">Цель: Повышение уровня безопасности транспортной системы на территории муниципального  образования город Апатиты </t>
  </si>
  <si>
    <t>0,259 / 0,861</t>
  </si>
  <si>
    <t xml:space="preserve"> Количество завок на оказание услуг по погребению было ниже запланированного, в связи с чем освоены не все бюджетные ассигнования.</t>
  </si>
  <si>
    <t>Показатель не откорректирован</t>
  </si>
  <si>
    <t xml:space="preserve"> 67% / 60%</t>
  </si>
  <si>
    <t>Увеличение потребления электрической энергии связано с вводом в эксплуатацию новых объектов по ул.Жемчужная, продолжение ул.Ленина и установкой 2-х светофоров</t>
  </si>
  <si>
    <t>Показатель не выполнен в связи с вводом в эксплуатацию новых объектов по ул.Жемчужная, продолжением ул.Ленина и установкой 2-х светофорных объектов</t>
  </si>
  <si>
    <t>На 2015 год показатель не запланирован</t>
  </si>
  <si>
    <t xml:space="preserve">Счет за электроэнергию за декабрь оплачен в январе 2016 года, фактическая потребность в финансировании на  управление сетями наружного уличного освещения составила 71,8% (экономия направлена на погашение бюджетного дефицита). Фактическая степень освоения - 99,5%. </t>
  </si>
  <si>
    <t>0,929 / 0,995</t>
  </si>
  <si>
    <t>270/13,8</t>
  </si>
  <si>
    <t>50%/0%</t>
  </si>
  <si>
    <t>Доля выполненных подпрограммных мероприятий по обеспечению развития системы комплексного благоустройства на территории муниципального образования город Апатиты, от числа запланированных подпрограммой</t>
  </si>
  <si>
    <t>Отсутствие заявок от населения</t>
  </si>
  <si>
    <t>Поступило меньшее заявок на погребение, чем было запланировано</t>
  </si>
  <si>
    <t>12/3</t>
  </si>
  <si>
    <t>Кредиторская задолженность, сложившаяся в результате  отсутствия финансирования в конце года, погашена в  феврале 2016 года,с учетом чего фактическое освоение средств  составляет 99,4%</t>
  </si>
  <si>
    <t>1) Заключенный муниципальный контракт на подготовку проектной документации «Обеспечение сформированных земельных участков жилой застройки в районе 7-го микрорайона г. Апатиты объектами коммунальной и инженерной инфраструктуры» расторгнут по причине нарушений сроков подрядчиком. Объем неиспользованного финансирования - 2725,3 тыс.руб.                  2) Финансирование по мероприятию выполнение проекта планировки и проекта межевания земельных участков жилой застройки выделенное в 2015 году кассовым расходом пройдет в 2016 году (по заключенному контракту срок исполнения 1 квартал 2016, в настоящее время проект подготовлен, ожидает утверждение после публичных слушаний) в сумме - 3368,8 тыс.руб.</t>
  </si>
  <si>
    <t>да, нет</t>
  </si>
  <si>
    <t>Наличие особо охраняемых природных территорий местного значения на территории городского округа Апатиты</t>
  </si>
  <si>
    <t>Задача 1.Оптиизация системы обращения с отходами производства и потребления на территории городского округа Апатиты</t>
  </si>
  <si>
    <t>Доля реализованных мероприятий, направленных на снижение негативного воздействия отходов производства и потребления на окружающую среду, от количества запланированных мероприятий</t>
  </si>
  <si>
    <t>Доля оборудованных в соответствии с действующими санитарными нормами и правилами контейнерных площадок к общему количеству контейнерных площадок многоквартирных домов, расположенных на территории муниципального образования</t>
  </si>
  <si>
    <t>Задача 3. Сохранение и развитие рекреационных и особо охраняемых природных территорий</t>
  </si>
  <si>
    <t>Количество оформленных памятников природы местного значения в установленном законе порядке</t>
  </si>
  <si>
    <t>Доля обученного населения в области гражданской обороны и защиты от чрезвычайных ситуаций от общей численности населения в муниципалитете</t>
  </si>
  <si>
    <t>Экономия сложилась по объекту Крытый каток МАУДО ДЮСШ «Юность»</t>
  </si>
  <si>
    <t>82,2/20,2</t>
  </si>
  <si>
    <t>310/76,5</t>
  </si>
  <si>
    <t>Показатель определяется в рамках мониторинга инвестиционной деятельности, проводимого МЭР МО  на основании представленнных сведений муниципальных образований</t>
  </si>
  <si>
    <t>329/81,0</t>
  </si>
  <si>
    <t>106%/ 106%</t>
  </si>
  <si>
    <t>Задача 1: Развитие механизмов муниципальной поддержки инициативных групп собственников помещений по вопросам создания ТСЖ</t>
  </si>
  <si>
    <t>17/7</t>
  </si>
  <si>
    <t>22/12</t>
  </si>
  <si>
    <t>129,4%/171,4%</t>
  </si>
  <si>
    <t>Кроме указанных бюджетных средств привлечены внебюджетные источники: средства НП "Выставочного центра" в размере 50 тыс.руб. (в виде льгот, предоставленных предпринимателям для участия в городских выставках).</t>
  </si>
  <si>
    <t>Задача 1. Развитие механизмов муниципальной поддержки малого и среднего предпринимательства</t>
  </si>
  <si>
    <t>Прирост оборота розничной торговли в сопоставимых ценах к предыдущему году</t>
  </si>
  <si>
    <t>МП "Капитальный ремонт многоквартирных домов"</t>
  </si>
  <si>
    <t>Цель МП: Создание безопасных и благоприятных условий проживания граждан</t>
  </si>
  <si>
    <t>Доля отремонтированных многоквартирных домов от общего количества многоквартирных домов</t>
  </si>
  <si>
    <t>11.1</t>
  </si>
  <si>
    <t xml:space="preserve">Подпрограма "Проведение капитального ремонта многоквартирных домов"
</t>
  </si>
  <si>
    <t>Цель: Организация проведения капитального ремонта в многоквартирных домах</t>
  </si>
  <si>
    <t>Количество отремонтированных многоквартирных домов (нарастающим итогом)</t>
  </si>
  <si>
    <t>Задача. Формирование реестра многоквартирных домов по видам ремонта</t>
  </si>
  <si>
    <t>Подготовка реестра многоквартирных домов по видам работ</t>
  </si>
  <si>
    <t>12.3</t>
  </si>
  <si>
    <t>12.2</t>
  </si>
  <si>
    <t>12.1</t>
  </si>
  <si>
    <t>12.4</t>
  </si>
  <si>
    <t>13.2.</t>
  </si>
  <si>
    <t>13.3.</t>
  </si>
  <si>
    <t>13.4.</t>
  </si>
  <si>
    <t>16.</t>
  </si>
  <si>
    <t>16.1.</t>
  </si>
  <si>
    <t>16.2.</t>
  </si>
  <si>
    <t>Подпрограмма "Проведение капитального ремонта многоквартирных домов"</t>
  </si>
  <si>
    <t>Подпрограмма «Организация  предоставления государственных и муниципальных услуг по принципу «одного окна»</t>
  </si>
  <si>
    <t xml:space="preserve">Задача 1. Создание единого места приема, регистрации и выдачи необходимых документов, связанных с оказанием государственных и муниципальных услуг гражданам и юридическим лицам, на базе многофункционального центра </t>
  </si>
  <si>
    <t>Задача 2. Функционирование и развитие  многофункционального центра предоставления государственных и муниципальных услуг</t>
  </si>
  <si>
    <t>Сведения о достижении запланированных показателей реализации муниципальных программ (подпрограмм) в 2015 году</t>
  </si>
  <si>
    <t>Сведения о финансировании муниципальных программ (подпрограмм), реализации мероприятий и достижении запланированных результатов их реализации в 2015 году</t>
  </si>
  <si>
    <r>
      <t xml:space="preserve">Подпрограмма </t>
    </r>
    <r>
      <rPr>
        <sz val="10"/>
        <rFont val="Calibri"/>
        <family val="2"/>
        <charset val="204"/>
        <scheme val="minor"/>
      </rPr>
      <t>"</t>
    </r>
    <r>
      <rPr>
        <b/>
        <sz val="10"/>
        <rFont val="Calibri"/>
        <family val="2"/>
        <charset val="204"/>
        <scheme val="minor"/>
      </rPr>
      <t>Обеспечение экологической безопасности"</t>
    </r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</si>
  <si>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</si>
  <si>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Цель МП: </t>
    </r>
    <r>
      <rPr>
        <b/>
        <sz val="10"/>
        <rFont val="Calibri"/>
        <family val="2"/>
        <charset val="204"/>
        <scheme val="minor"/>
      </rPr>
      <t>Обеспечение развития транспортной системы города Апатиты с повышением уровня ее безопасности, доступности и качества транспортного обслуживания населения по социально значимым муниципальным маршрутам.</t>
    </r>
  </si>
  <si>
    <r>
      <t>Задача 1</t>
    </r>
    <r>
      <rPr>
        <sz val="12"/>
        <rFont val="Times New Roman"/>
        <family val="1"/>
        <charset val="204"/>
      </rPr>
      <t xml:space="preserve">: </t>
    </r>
    <r>
      <rPr>
        <b/>
        <i/>
        <sz val="10"/>
        <rFont val="Calibri"/>
        <family val="2"/>
        <charset val="204"/>
        <scheme val="minor"/>
      </rPr>
      <t>Совершенствование дорожных условий и внедрение технических средств организации дорожного движения, с целью обеспечения охраны жизни и здоровья граждан.</t>
    </r>
  </si>
  <si>
    <r>
      <t>Цель МП</t>
    </r>
    <r>
      <rPr>
        <sz val="12"/>
        <rFont val="Times New Roman"/>
        <family val="1"/>
        <charset val="204"/>
      </rPr>
      <t>:</t>
    </r>
    <r>
      <rPr>
        <b/>
        <i/>
        <sz val="10"/>
        <rFont val="Calibri"/>
        <family val="2"/>
        <charset val="204"/>
        <scheme val="minor"/>
      </rPr>
      <t xml:space="preserve"> Создание условий для обеспечения благоприятных, безопасных и доступных условий проживания населения города Апатиты.</t>
    </r>
  </si>
  <si>
    <r>
      <t>Подпрограмма "Организация сферы ритуальных услуг</t>
    </r>
    <r>
      <rPr>
        <sz val="11.5"/>
        <rFont val="Times New Roman"/>
        <family val="1"/>
        <charset val="204"/>
      </rPr>
      <t>"</t>
    </r>
  </si>
  <si>
    <r>
      <t>Задача :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Реконструкция и модернизация наружных сетей электроснабжения</t>
    </r>
  </si>
  <si>
    <r>
      <t>Задача 1: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Повышение привлекательности объектов внешнего благоустройства города, их устройство и текущее содержание</t>
    </r>
  </si>
  <si>
    <r>
      <t>Задача 2</t>
    </r>
    <r>
      <rPr>
        <sz val="12"/>
        <rFont val="Times New Roman"/>
        <family val="1"/>
        <charset val="204"/>
      </rPr>
      <t xml:space="preserve">: </t>
    </r>
    <r>
      <rPr>
        <b/>
        <i/>
        <sz val="10"/>
        <rFont val="Calibri"/>
        <family val="2"/>
        <charset val="204"/>
        <scheme val="minor"/>
      </rPr>
      <t>Создание условий для безопасного и комфортного проживания населения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</si>
  <si>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Организация работ по энергосбережению в жилищном фонде, бюджетной сфере и на объектах коммунальной инфраструктуры</t>
    </r>
  </si>
  <si>
    <r>
      <t>Задача 3: Привлечение инициативных групп собственников к вопросам управления  многоквартирными домами и контроля за деятельностью управляющих организаций</t>
    </r>
    <r>
      <rPr>
        <sz val="8"/>
        <rFont val="Courier New"/>
        <family val="3"/>
        <charset val="204"/>
      </rPr>
      <t xml:space="preserve">          </t>
    </r>
  </si>
  <si>
    <r>
      <t xml:space="preserve">Подпрограмма </t>
    </r>
    <r>
      <rPr>
        <b/>
        <i/>
        <sz val="10"/>
        <rFont val="Calibri"/>
        <family val="2"/>
        <charset val="204"/>
        <scheme val="minor"/>
      </rPr>
      <t>«Поддержка малого и среднего предпринимательства»</t>
    </r>
  </si>
  <si>
    <r>
      <t>Цель: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Создание благоприятных условий для развития малого и среднего предпринимательства, направленных на повышение предпринимательской активности, конкурентоспособности субъектов малого и среднего бизнеса и их вклада в социально-экономическое развитие муниципального образования город Апатиты</t>
    </r>
  </si>
  <si>
    <r>
      <t>Цель подпрограммы: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Calibri"/>
        <family val="2"/>
        <charset val="204"/>
        <scheme val="minor"/>
      </rPr>
      <t>Создание благоприятных условий для привлечения инвестиций в экономику города</t>
    </r>
  </si>
  <si>
    <r>
      <t>Задача 1.</t>
    </r>
    <r>
      <rPr>
        <sz val="11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Создание и развитие механизмов муниципальной поддержки инвестиционной деятельности</t>
    </r>
  </si>
  <si>
    <r>
      <t>Задача 2.</t>
    </r>
    <r>
      <rPr>
        <sz val="11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Формирование и поддержание позитивного имиджа города как территории, благоприятной для инвестиционной и предпринимательской деятельности</t>
    </r>
  </si>
  <si>
    <r>
      <t>Задача 1.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Обеспечение организационной и методической поддержки туристской деятельности</t>
    </r>
  </si>
  <si>
    <r>
      <t>Задача 2.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Содействие продвижению туристских продуктов и повышению качества туристских услуг</t>
    </r>
  </si>
  <si>
    <r>
      <t>Подпрограмма "</t>
    </r>
    <r>
      <rPr>
        <b/>
        <i/>
        <sz val="10"/>
        <rFont val="Calibri"/>
        <family val="2"/>
        <charset val="204"/>
        <scheme val="minor"/>
      </rPr>
      <t>Развитие международного, межрегионального и межмуниципального сотрудничества"</t>
    </r>
  </si>
  <si>
    <r>
      <t>Задача 1. Создание условий для привлечения и использования ресурсов международного сотрудничества</t>
    </r>
    <r>
      <rPr>
        <i/>
        <sz val="10"/>
        <rFont val="Calibri"/>
        <family val="2"/>
        <charset val="204"/>
        <scheme val="minor"/>
      </rPr>
      <t xml:space="preserve"> </t>
    </r>
  </si>
  <si>
    <t>Подпрограмма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</si>
  <si>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r>
      <t xml:space="preserve">Цель подпрограммы: </t>
    </r>
    <r>
      <rPr>
        <b/>
        <sz val="10"/>
        <rFont val="Calibri"/>
        <family val="2"/>
        <charset val="204"/>
        <scheme val="minor"/>
      </rPr>
      <t>С</t>
    </r>
    <r>
      <rPr>
        <b/>
        <i/>
        <sz val="10"/>
        <rFont val="Calibri"/>
        <family val="2"/>
        <charset val="204"/>
        <scheme val="minor"/>
      </rPr>
      <t>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документального исторического наследия муниципального образования</t>
    </r>
  </si>
  <si>
    <r>
      <t>Цель: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повышение эффективности исполнения муниципальных функций муниципального образования город Апатиты с подведомственной территорией Мурманской области</t>
    </r>
  </si>
  <si>
    <t>Задача: Обеспечение правовых, финансово-экономических, иных гарантий развития местного самоуправления на территории муниципального образования город Апатиты с подведомственной территорией Мурманской области</t>
  </si>
  <si>
    <r>
      <t>Цель подпрограммы:</t>
    </r>
    <r>
      <rPr>
        <sz val="12"/>
        <rFont val="Times New Roman"/>
        <family val="1"/>
        <charset val="204"/>
      </rPr>
      <t xml:space="preserve"> </t>
    </r>
    <r>
      <rPr>
        <b/>
        <i/>
        <sz val="10"/>
        <rFont val="Calibri"/>
        <family val="2"/>
        <charset val="204"/>
        <scheme val="minor"/>
      </rPr>
      <t>Обеспечение предоставления государственных и муниципальных услуг по принципу «одного окна»</t>
    </r>
  </si>
  <si>
    <t>Оценка эффективности муниципальных пргограмм города Апатиты за 2015 год</t>
  </si>
  <si>
    <r>
      <t>эффективная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</si>
  <si>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удовлетворительная</t>
    </r>
    <r>
      <rPr>
        <vertAlign val="superscript"/>
        <sz val="12"/>
        <rFont val="Calibri"/>
        <family val="2"/>
        <charset val="204"/>
        <scheme val="minor"/>
      </rPr>
      <t>2</t>
    </r>
  </si>
  <si>
    <t>Вследствие незначительного сокращения численности населения и, главным образом, с учетом ввода с 01.01.2015 года в эксплуатацию нового объекта спорта «Крытый каток с искусственным льдом», уровень обеспеченности города спортсооружениями вырос на 3 спортивных сооружения (ледовая арена, зал хореографии, тренажерный зал)</t>
  </si>
  <si>
    <t>Успешные выступления спортсменов отделения плавания МАУ ДО ДЮСШ "Юность"</t>
  </si>
  <si>
    <t xml:space="preserve">Формирование показателя осуществляется экспертным путем. Сведения за 2015 год - предварительные статистические данные </t>
  </si>
  <si>
    <t>формирование показателя осуществляется экспертным путем. За 2015 год предварительные статисттические данные - 28,8 млн.руб.</t>
  </si>
  <si>
    <t>формирование показателя осуществляется экспертным путем. За 2015 год предварительные статисттические данные - 14,2 тыс.чел.</t>
  </si>
  <si>
    <t>При корректировке программы по итогам 2014 года не учтена текущая ситуация о том, что реально на начало 2015 года действовал 1 проект.</t>
  </si>
  <si>
    <t>На потребительском рынке наблюдалось уменьшение
физических объемов розничного товарооборота, что обусловлено снижением потребительского спроса населения на фоне значительного роста цен и снижения реальных денежных доходов населения.</t>
  </si>
  <si>
    <t>Выполнение программы не предусматривает финансирование</t>
  </si>
  <si>
    <t>1) Кредиторская задолженность, сложившаяся в результате  отсутствия финансирования в конце года, погашена в  январе 2016 года в сумме 3949,4 тыс.руб.. 2) По ряду мероприятий в течение года выделено финансирование из ГБ в соответствии с решением Совета депутатов города Апатиты от 22.09.2015 № 165, выполнение мероприятий в 2015 году не планировались и перенесены на 2016 год - сумма 154598,2 тыс.руб. 3) Реконструкция автодорожного путепровода к п.Белореченский: в 2015 выделены средства в размере 117527,0 тыс.руб., по условиям заключенного контракта завершение работ и их оплата в 2016 году. С учетом погашения задолженности и без финансирования по мероприятиям, указанным в пунктах 2) и 3) степень освоения ГБ составила бы 86,1%</t>
  </si>
  <si>
    <t xml:space="preserve">Средства, предусмотренные на предоставление субсидий на возмещение затрат по созданию ТСЖ, не были востребованы </t>
  </si>
  <si>
    <t>Компенсация жилищно-коммунальных услуг детям-сиротам не предоставлялась при наличии задолженности по оплате комунальных услуг.</t>
  </si>
  <si>
    <t>Несмотря на превышение фактического показателя над плановым, отмечено снижение числа лиц, потребляющих наркотики в немедицинских целях по сравнению с 2014 годом с 97 чел. до 58 чел.</t>
  </si>
  <si>
    <r>
      <t xml:space="preserve">Показатель на 2015 год не был откорректирован. Показатель считается нарастающи итогом. В 2014 году в отсутствии областного финансирования (МО проиграло в конкурсе на получение субсидии из ОБ) остались не отремонтированными запланированные 8 км. а/б проезжей части автодорог </t>
    </r>
    <r>
      <rPr>
        <sz val="9"/>
        <color rgb="FF0070C0"/>
        <rFont val="Calibri"/>
        <family val="2"/>
        <charset val="204"/>
        <scheme val="minor"/>
      </rPr>
      <t/>
    </r>
  </si>
  <si>
    <t>Уменьшение количества рейсов в летний период</t>
  </si>
  <si>
    <t>В связи с проведением внеплановых проверок по заданию Главы администрации города Апатиты</t>
  </si>
  <si>
    <t>1511/31</t>
  </si>
  <si>
    <t>1652/34</t>
  </si>
  <si>
    <t>109,3%/109,7%</t>
  </si>
  <si>
    <t>0/0,90</t>
  </si>
  <si>
    <t>Конкурсы по отбору подрядных организаций проведены в 4 квартале 2015 года. По состоянию на апрель 2016 года работы приняты по 9 МКД. По одному МКД (Кирова,6) конкурс по отбору подрядчика не состоялся. Работы по этому МКД будут проведены в 2016 году. Показатель указан по факту исполнения - отремонтировано 9 МКД</t>
  </si>
  <si>
    <t>Конкурсы по отбору подрядных организаций на проведение капитальных ремонтов 10 МКД проведены в 4 квартале 2015 года.  в 2015 работы приняты по 3 МКД, в 2016 (по состоянию на апрель) работы приняты еще по 6 МКД. По одному МКД (Кирова,6) конкурс по отбору подрядчика не состоялся. Работы по этому МКД будут проведены в 2016 году. Мероприятие в полном объеме в 2015 не выполнено. Степень реализации мероприятий указан по фактическому исполнению в начале 2016 -выполнено 90%.</t>
  </si>
  <si>
    <t>приняты работы по капитальному ремонту в 2015 году по 3 МКД, по 7 МКД срок окончания работ в 2016 году. Показатель указан по фактическому исполнению в начале 2016 года</t>
  </si>
  <si>
    <t xml:space="preserve">  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</si>
</sst>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#,##0.0"/>
    <numFmt numFmtId="167" formatCode="0.000"/>
  </numFmts>
  <fonts count="39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6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i/>
      <sz val="9"/>
      <name val="Calibri"/>
      <family val="2"/>
      <charset val="204"/>
      <scheme val="minor"/>
    </font>
    <font>
      <sz val="8"/>
      <name val="Courier New"/>
      <family val="3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" fontId="5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/>
    </xf>
    <xf numFmtId="167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/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0" fontId="0" fillId="0" borderId="0" xfId="0" applyNumberFormat="1" applyAlignment="1">
      <alignment vertical="top" wrapText="1"/>
    </xf>
    <xf numFmtId="0" fontId="17" fillId="5" borderId="1" xfId="0" applyFont="1" applyFill="1" applyBorder="1" applyAlignment="1">
      <alignment horizontal="center" vertical="center" wrapText="1"/>
    </xf>
    <xf numFmtId="166" fontId="17" fillId="5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164" fontId="18" fillId="5" borderId="4" xfId="0" applyNumberFormat="1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166" fontId="18" fillId="4" borderId="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top" wrapText="1"/>
    </xf>
    <xf numFmtId="16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8" fillId="0" borderId="0" xfId="0" applyFont="1"/>
    <xf numFmtId="0" fontId="18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left" vertical="top" wrapText="1"/>
    </xf>
    <xf numFmtId="164" fontId="18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164" fontId="21" fillId="3" borderId="1" xfId="0" applyNumberFormat="1" applyFont="1" applyFill="1" applyBorder="1" applyAlignment="1">
      <alignment horizontal="center" vertical="top" wrapText="1"/>
    </xf>
    <xf numFmtId="9" fontId="17" fillId="3" borderId="1" xfId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9" fontId="17" fillId="2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wrapText="1"/>
    </xf>
    <xf numFmtId="9" fontId="17" fillId="3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16" fontId="21" fillId="2" borderId="1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vertical="top" wrapText="1"/>
    </xf>
    <xf numFmtId="164" fontId="26" fillId="3" borderId="1" xfId="1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top" wrapText="1"/>
    </xf>
    <xf numFmtId="0" fontId="19" fillId="0" borderId="8" xfId="0" applyFont="1" applyBorder="1" applyAlignment="1">
      <alignment horizontal="center" vertical="center" wrapText="1"/>
    </xf>
    <xf numFmtId="164" fontId="28" fillId="2" borderId="1" xfId="1" applyNumberFormat="1" applyFont="1" applyFill="1" applyBorder="1" applyAlignment="1">
      <alignment horizontal="center" vertical="center" wrapText="1"/>
    </xf>
    <xf numFmtId="164" fontId="21" fillId="2" borderId="1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top" wrapText="1"/>
    </xf>
    <xf numFmtId="0" fontId="33" fillId="0" borderId="0" xfId="0" applyFont="1"/>
    <xf numFmtId="0" fontId="19" fillId="0" borderId="6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top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18" fillId="0" borderId="1" xfId="0" applyFont="1" applyBorder="1"/>
    <xf numFmtId="0" fontId="19" fillId="0" borderId="5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67" fontId="19" fillId="4" borderId="1" xfId="1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21" fillId="5" borderId="1" xfId="0" applyFont="1" applyFill="1" applyBorder="1" applyAlignment="1">
      <alignment horizontal="center" vertical="center" wrapText="1"/>
    </xf>
    <xf numFmtId="167" fontId="21" fillId="5" borderId="1" xfId="1" applyNumberFormat="1" applyFont="1" applyFill="1" applyBorder="1" applyAlignment="1">
      <alignment horizontal="center" vertical="center" wrapText="1"/>
    </xf>
    <xf numFmtId="2" fontId="37" fillId="5" borderId="1" xfId="0" applyNumberFormat="1" applyFont="1" applyFill="1" applyBorder="1" applyAlignment="1">
      <alignment horizontal="center" vertical="center" wrapText="1"/>
    </xf>
    <xf numFmtId="2" fontId="21" fillId="5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67" fontId="21" fillId="5" borderId="1" xfId="1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16" fontId="19" fillId="0" borderId="1" xfId="0" applyNumberFormat="1" applyFont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7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9" fontId="17" fillId="0" borderId="1" xfId="1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top" wrapText="1"/>
    </xf>
    <xf numFmtId="164" fontId="18" fillId="5" borderId="4" xfId="0" applyNumberFormat="1" applyFont="1" applyFill="1" applyBorder="1" applyAlignment="1">
      <alignment horizontal="center" vertical="top" wrapText="1"/>
    </xf>
    <xf numFmtId="164" fontId="18" fillId="5" borderId="5" xfId="0" applyNumberFormat="1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17" fillId="5" borderId="5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7" fillId="5" borderId="3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7" fillId="5" borderId="4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5" borderId="3" xfId="0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wrapText="1"/>
    </xf>
    <xf numFmtId="164" fontId="18" fillId="5" borderId="5" xfId="0" applyNumberFormat="1" applyFont="1" applyFill="1" applyBorder="1" applyAlignment="1">
      <alignment horizontal="center" wrapText="1"/>
    </xf>
    <xf numFmtId="164" fontId="18" fillId="5" borderId="4" xfId="0" applyNumberFormat="1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center" wrapText="1"/>
    </xf>
    <xf numFmtId="164" fontId="18" fillId="5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top" wrapText="1"/>
    </xf>
    <xf numFmtId="164" fontId="18" fillId="4" borderId="3" xfId="0" applyNumberFormat="1" applyFont="1" applyFill="1" applyBorder="1" applyAlignment="1">
      <alignment horizontal="center" vertical="center" wrapText="1"/>
    </xf>
    <xf numFmtId="164" fontId="18" fillId="4" borderId="4" xfId="0" applyNumberFormat="1" applyFont="1" applyFill="1" applyBorder="1" applyAlignment="1">
      <alignment horizontal="center" vertical="center" wrapText="1"/>
    </xf>
    <xf numFmtId="164" fontId="18" fillId="4" borderId="5" xfId="0" applyNumberFormat="1" applyFont="1" applyFill="1" applyBorder="1" applyAlignment="1">
      <alignment horizontal="center" vertical="center" wrapText="1"/>
    </xf>
    <xf numFmtId="164" fontId="18" fillId="5" borderId="3" xfId="0" applyNumberFormat="1" applyFont="1" applyFill="1" applyBorder="1" applyAlignment="1">
      <alignment vertical="center" wrapText="1"/>
    </xf>
    <xf numFmtId="164" fontId="18" fillId="5" borderId="4" xfId="0" applyNumberFormat="1" applyFont="1" applyFill="1" applyBorder="1" applyAlignment="1">
      <alignment vertical="center" wrapText="1"/>
    </xf>
    <xf numFmtId="164" fontId="18" fillId="5" borderId="5" xfId="0" applyNumberFormat="1" applyFont="1" applyFill="1" applyBorder="1" applyAlignment="1">
      <alignment vertical="center" wrapText="1"/>
    </xf>
    <xf numFmtId="164" fontId="18" fillId="5" borderId="5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164" fontId="34" fillId="0" borderId="6" xfId="1" applyNumberFormat="1" applyFont="1" applyBorder="1" applyAlignment="1">
      <alignment horizontal="left" vertical="center" wrapText="1"/>
    </xf>
    <xf numFmtId="164" fontId="34" fillId="0" borderId="7" xfId="1" applyNumberFormat="1" applyFont="1" applyBorder="1" applyAlignment="1">
      <alignment horizontal="left" vertical="center" wrapText="1"/>
    </xf>
    <xf numFmtId="164" fontId="34" fillId="0" borderId="8" xfId="1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8" fillId="0" borderId="7" xfId="0" applyFont="1" applyBorder="1"/>
    <xf numFmtId="0" fontId="18" fillId="0" borderId="8" xfId="0" applyFont="1" applyBorder="1"/>
    <xf numFmtId="0" fontId="21" fillId="5" borderId="6" xfId="0" applyFont="1" applyFill="1" applyBorder="1" applyAlignment="1">
      <alignment horizontal="left" vertical="center" wrapText="1"/>
    </xf>
    <xf numFmtId="0" fontId="21" fillId="5" borderId="7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6600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content/act/91fa1bd2-a73a-4a79-9848-a4a0f53715d0.html" TargetMode="External"/><Relationship Id="rId1" Type="http://schemas.openxmlformats.org/officeDocument/2006/relationships/hyperlink" Target="../../../../content/act/91fa1bd2-a73a-4a79-9848-a4a0f53715d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3"/>
  <sheetViews>
    <sheetView tabSelected="1" view="pageBreakPreview" topLeftCell="A94" zoomScaleSheetLayoutView="100" workbookViewId="0">
      <selection activeCell="H101" sqref="H101"/>
    </sheetView>
  </sheetViews>
  <sheetFormatPr defaultRowHeight="15"/>
  <cols>
    <col min="1" max="1" width="5.140625" customWidth="1"/>
    <col min="2" max="2" width="44.85546875" customWidth="1"/>
    <col min="3" max="3" width="9.140625" customWidth="1"/>
    <col min="4" max="4" width="13" customWidth="1"/>
    <col min="5" max="5" width="11.42578125" customWidth="1"/>
    <col min="6" max="6" width="10.7109375" customWidth="1"/>
    <col min="7" max="7" width="15.7109375" customWidth="1"/>
    <col min="8" max="8" width="46.28515625" customWidth="1"/>
  </cols>
  <sheetData>
    <row r="1" spans="1:22">
      <c r="A1" s="1"/>
      <c r="B1" s="1"/>
      <c r="C1" s="1"/>
      <c r="D1" s="1"/>
      <c r="E1" s="1"/>
      <c r="F1" s="1"/>
      <c r="G1" s="1"/>
      <c r="H1" s="7" t="s">
        <v>23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5.25" customHeight="1">
      <c r="A2" s="195" t="s">
        <v>818</v>
      </c>
      <c r="B2" s="195"/>
      <c r="C2" s="195"/>
      <c r="D2" s="195"/>
      <c r="E2" s="195"/>
      <c r="F2" s="195"/>
      <c r="G2" s="195"/>
      <c r="H2" s="19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8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44.25" customHeight="1">
      <c r="A4" s="202" t="s">
        <v>5</v>
      </c>
      <c r="B4" s="203" t="s">
        <v>0</v>
      </c>
      <c r="C4" s="200" t="s">
        <v>1</v>
      </c>
      <c r="D4" s="200"/>
      <c r="E4" s="200"/>
      <c r="F4" s="200" t="s">
        <v>529</v>
      </c>
      <c r="G4" s="200" t="s">
        <v>6</v>
      </c>
      <c r="H4" s="201" t="s">
        <v>526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93" customHeight="1">
      <c r="A5" s="202"/>
      <c r="B5" s="203"/>
      <c r="C5" s="6" t="s">
        <v>3</v>
      </c>
      <c r="D5" s="6" t="s">
        <v>2</v>
      </c>
      <c r="E5" s="6" t="s">
        <v>4</v>
      </c>
      <c r="F5" s="200"/>
      <c r="G5" s="200"/>
      <c r="H5" s="20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3">
        <v>7</v>
      </c>
      <c r="H6" s="13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34" customFormat="1" ht="15" customHeight="1">
      <c r="A7" s="184" t="s">
        <v>7</v>
      </c>
      <c r="B7" s="184" t="str">
        <f>'Цел.пок-ли'!B6</f>
        <v>МП «Развитие физической культуры и спорта»</v>
      </c>
      <c r="C7" s="38" t="s">
        <v>13</v>
      </c>
      <c r="D7" s="39">
        <v>83283.3</v>
      </c>
      <c r="E7" s="39">
        <v>81349.899999999994</v>
      </c>
      <c r="F7" s="40">
        <f>E7/D7</f>
        <v>0.97678526187122738</v>
      </c>
      <c r="G7" s="178"/>
      <c r="H7" s="18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34" customFormat="1" ht="15" customHeight="1">
      <c r="A8" s="184"/>
      <c r="B8" s="184"/>
      <c r="C8" s="41" t="s">
        <v>14</v>
      </c>
      <c r="D8" s="42">
        <v>82585.100000000006</v>
      </c>
      <c r="E8" s="42">
        <v>80657.3</v>
      </c>
      <c r="F8" s="43">
        <f t="shared" ref="F8:F13" si="0">E8/D8</f>
        <v>0.97665680613088801</v>
      </c>
      <c r="G8" s="179"/>
      <c r="H8" s="18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ht="15" customHeight="1">
      <c r="A9" s="184"/>
      <c r="B9" s="184"/>
      <c r="C9" s="41" t="s">
        <v>15</v>
      </c>
      <c r="D9" s="42">
        <f>D12+D16</f>
        <v>698.2</v>
      </c>
      <c r="E9" s="42">
        <f>E12+E16</f>
        <v>692.55600000000004</v>
      </c>
      <c r="F9" s="43">
        <f>E9/D9</f>
        <v>0.99191635634488684</v>
      </c>
      <c r="G9" s="180"/>
      <c r="H9" s="18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s="34" customFormat="1" ht="27.75" customHeight="1">
      <c r="A10" s="177" t="s">
        <v>9</v>
      </c>
      <c r="B10" s="199" t="s">
        <v>37</v>
      </c>
      <c r="C10" s="44" t="s">
        <v>13</v>
      </c>
      <c r="D10" s="45">
        <v>916.8</v>
      </c>
      <c r="E10" s="45">
        <v>539.9</v>
      </c>
      <c r="F10" s="46">
        <f t="shared" si="0"/>
        <v>0.58889616055846428</v>
      </c>
      <c r="G10" s="196">
        <v>1</v>
      </c>
      <c r="H10" s="185" t="s">
        <v>771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s="34" customFormat="1" ht="24" customHeight="1">
      <c r="A11" s="177"/>
      <c r="B11" s="199"/>
      <c r="C11" s="44" t="s">
        <v>14</v>
      </c>
      <c r="D11" s="45">
        <v>841.6</v>
      </c>
      <c r="E11" s="45">
        <v>470.4</v>
      </c>
      <c r="F11" s="46">
        <f t="shared" si="0"/>
        <v>0.55893536121673004</v>
      </c>
      <c r="G11" s="197"/>
      <c r="H11" s="18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34" customFormat="1">
      <c r="A12" s="177"/>
      <c r="B12" s="199"/>
      <c r="C12" s="44" t="s">
        <v>15</v>
      </c>
      <c r="D12" s="45">
        <v>75.2</v>
      </c>
      <c r="E12" s="45">
        <v>69.555999999999997</v>
      </c>
      <c r="F12" s="46">
        <f t="shared" si="0"/>
        <v>0.92494680851063826</v>
      </c>
      <c r="G12" s="198"/>
      <c r="H12" s="35" t="s">
        <v>16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s="34" customFormat="1" ht="39" customHeight="1">
      <c r="A13" s="47" t="s">
        <v>10</v>
      </c>
      <c r="B13" s="48" t="s">
        <v>47</v>
      </c>
      <c r="C13" s="44" t="s">
        <v>14</v>
      </c>
      <c r="D13" s="45">
        <v>13644.1</v>
      </c>
      <c r="E13" s="45">
        <v>13445.4</v>
      </c>
      <c r="F13" s="46">
        <f t="shared" si="0"/>
        <v>0.98543692878240408</v>
      </c>
      <c r="G13" s="49">
        <v>1</v>
      </c>
      <c r="H13" s="35" t="s">
        <v>608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s="34" customFormat="1" ht="27" customHeight="1">
      <c r="A14" s="177" t="s">
        <v>11</v>
      </c>
      <c r="B14" s="199" t="s">
        <v>12</v>
      </c>
      <c r="C14" s="44" t="s">
        <v>13</v>
      </c>
      <c r="D14" s="45">
        <f>D15+D16</f>
        <v>68722.399999999994</v>
      </c>
      <c r="E14" s="45">
        <f>E15+E16</f>
        <v>67364.5</v>
      </c>
      <c r="F14" s="46">
        <f>E14/D14</f>
        <v>0.98024079485000537</v>
      </c>
      <c r="G14" s="196">
        <v>1</v>
      </c>
      <c r="H14" s="204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s="34" customFormat="1" ht="19.5" customHeight="1">
      <c r="A15" s="177"/>
      <c r="B15" s="199"/>
      <c r="C15" s="44" t="s">
        <v>14</v>
      </c>
      <c r="D15" s="45">
        <v>68099.399999999994</v>
      </c>
      <c r="E15" s="45">
        <v>66741.5</v>
      </c>
      <c r="F15" s="46">
        <f t="shared" ref="F15:F16" si="1">E15/D15</f>
        <v>0.98006002989747343</v>
      </c>
      <c r="G15" s="197"/>
      <c r="H15" s="205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s="34" customFormat="1" ht="15.75" customHeight="1">
      <c r="A16" s="177"/>
      <c r="B16" s="199"/>
      <c r="C16" s="44" t="s">
        <v>15</v>
      </c>
      <c r="D16" s="45">
        <v>623</v>
      </c>
      <c r="E16" s="45">
        <v>623</v>
      </c>
      <c r="F16" s="46">
        <f t="shared" si="1"/>
        <v>1</v>
      </c>
      <c r="G16" s="198"/>
      <c r="H16" s="206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>
      <c r="A17" s="184" t="s">
        <v>17</v>
      </c>
      <c r="B17" s="189" t="s">
        <v>18</v>
      </c>
      <c r="C17" s="38" t="s">
        <v>13</v>
      </c>
      <c r="D17" s="39">
        <v>1225382.8999999999</v>
      </c>
      <c r="E17" s="39">
        <v>1213820.3</v>
      </c>
      <c r="F17" s="40">
        <f>E17/D17</f>
        <v>0.99056409225230757</v>
      </c>
      <c r="G17" s="178"/>
      <c r="H17" s="18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184"/>
      <c r="B18" s="207"/>
      <c r="C18" s="41" t="s">
        <v>14</v>
      </c>
      <c r="D18" s="42">
        <v>455012.1</v>
      </c>
      <c r="E18" s="42">
        <v>445626.4</v>
      </c>
      <c r="F18" s="43">
        <f>E18/D18</f>
        <v>0.97937263646395345</v>
      </c>
      <c r="G18" s="179"/>
      <c r="H18" s="18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184"/>
      <c r="B19" s="207"/>
      <c r="C19" s="41" t="s">
        <v>15</v>
      </c>
      <c r="D19" s="42">
        <v>768052.4</v>
      </c>
      <c r="E19" s="42">
        <v>765875.4</v>
      </c>
      <c r="F19" s="43">
        <f t="shared" ref="F19:F20" si="2">E19/D19</f>
        <v>0.99716555797495066</v>
      </c>
      <c r="G19" s="179"/>
      <c r="H19" s="18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184"/>
      <c r="B20" s="208"/>
      <c r="C20" s="41" t="s">
        <v>20</v>
      </c>
      <c r="D20" s="42">
        <v>2318.4</v>
      </c>
      <c r="E20" s="42">
        <v>2318.4</v>
      </c>
      <c r="F20" s="43">
        <f t="shared" si="2"/>
        <v>1</v>
      </c>
      <c r="G20" s="180"/>
      <c r="H20" s="18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177" t="s">
        <v>21</v>
      </c>
      <c r="B21" s="199" t="s">
        <v>71</v>
      </c>
      <c r="C21" s="44" t="s">
        <v>13</v>
      </c>
      <c r="D21" s="45">
        <f>D22+D23+D24</f>
        <v>38745.58</v>
      </c>
      <c r="E21" s="45">
        <f>E22+E23+E24</f>
        <v>38659.85</v>
      </c>
      <c r="F21" s="46">
        <f t="shared" ref="F21:F27" si="3">E21/D21</f>
        <v>0.99778736051957406</v>
      </c>
      <c r="G21" s="196">
        <v>0.95799999999999996</v>
      </c>
      <c r="H21" s="18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177"/>
      <c r="B22" s="199"/>
      <c r="C22" s="44" t="s">
        <v>14</v>
      </c>
      <c r="D22" s="45">
        <v>31099.43</v>
      </c>
      <c r="E22" s="45">
        <v>31099.43</v>
      </c>
      <c r="F22" s="46">
        <f t="shared" si="3"/>
        <v>1</v>
      </c>
      <c r="G22" s="197"/>
      <c r="H22" s="18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177"/>
      <c r="B23" s="199"/>
      <c r="C23" s="44" t="s">
        <v>15</v>
      </c>
      <c r="D23" s="45">
        <v>5327.75</v>
      </c>
      <c r="E23" s="45">
        <v>5242.0200000000004</v>
      </c>
      <c r="F23" s="46">
        <f t="shared" si="3"/>
        <v>0.98390877950354283</v>
      </c>
      <c r="G23" s="197"/>
      <c r="H23" s="18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77"/>
      <c r="B24" s="199"/>
      <c r="C24" s="44" t="s">
        <v>20</v>
      </c>
      <c r="D24" s="45">
        <v>2318.4</v>
      </c>
      <c r="E24" s="45">
        <v>2318.4</v>
      </c>
      <c r="F24" s="46">
        <f t="shared" si="3"/>
        <v>1</v>
      </c>
      <c r="G24" s="198"/>
      <c r="H24" s="18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77" t="s">
        <v>22</v>
      </c>
      <c r="B25" s="209" t="s">
        <v>19</v>
      </c>
      <c r="C25" s="44" t="s">
        <v>13</v>
      </c>
      <c r="D25" s="45">
        <f>D27+D26</f>
        <v>1186637.27</v>
      </c>
      <c r="E25" s="45">
        <f>E27+E26</f>
        <v>1175160.3500000001</v>
      </c>
      <c r="F25" s="46">
        <f t="shared" si="3"/>
        <v>0.99032819860781895</v>
      </c>
      <c r="G25" s="196">
        <v>1</v>
      </c>
      <c r="H25" s="18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77"/>
      <c r="B26" s="210"/>
      <c r="C26" s="44" t="s">
        <v>14</v>
      </c>
      <c r="D26" s="45">
        <v>423912.67</v>
      </c>
      <c r="E26" s="45">
        <v>414527</v>
      </c>
      <c r="F26" s="46">
        <f t="shared" si="3"/>
        <v>0.9778594256217914</v>
      </c>
      <c r="G26" s="197"/>
      <c r="H26" s="18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77"/>
      <c r="B27" s="210"/>
      <c r="C27" s="44" t="s">
        <v>15</v>
      </c>
      <c r="D27" s="45">
        <v>762724.6</v>
      </c>
      <c r="E27" s="45">
        <v>760633.35</v>
      </c>
      <c r="F27" s="46">
        <f t="shared" si="3"/>
        <v>0.99725818467111194</v>
      </c>
      <c r="G27" s="198"/>
      <c r="H27" s="18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0.25" customHeight="1">
      <c r="A28" s="181" t="s">
        <v>104</v>
      </c>
      <c r="B28" s="189" t="s">
        <v>105</v>
      </c>
      <c r="C28" s="41" t="s">
        <v>13</v>
      </c>
      <c r="D28" s="50">
        <f>D29+D30</f>
        <v>147015.9</v>
      </c>
      <c r="E28" s="50">
        <f>E29+E30</f>
        <v>143550.29999999999</v>
      </c>
      <c r="F28" s="43">
        <f t="shared" ref="F28:F29" si="4">E28/D28</f>
        <v>0.97642703952429633</v>
      </c>
      <c r="G28" s="217"/>
      <c r="H28" s="18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>
      <c r="A29" s="182"/>
      <c r="B29" s="190"/>
      <c r="C29" s="41" t="s">
        <v>14</v>
      </c>
      <c r="D29" s="42">
        <f>D31+D34+D35</f>
        <v>146998.1</v>
      </c>
      <c r="E29" s="42">
        <f>E31+E34+E35</f>
        <v>143532.5</v>
      </c>
      <c r="F29" s="43">
        <f t="shared" si="4"/>
        <v>0.97642418507450091</v>
      </c>
      <c r="G29" s="218"/>
      <c r="H29" s="18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6.5" customHeight="1">
      <c r="A30" s="188"/>
      <c r="B30" s="191"/>
      <c r="C30" s="41" t="s">
        <v>15</v>
      </c>
      <c r="D30" s="42">
        <f>D33</f>
        <v>17.8</v>
      </c>
      <c r="E30" s="42">
        <f>E33</f>
        <v>17.8</v>
      </c>
      <c r="F30" s="43">
        <f>E30/D30</f>
        <v>1</v>
      </c>
      <c r="G30" s="219"/>
      <c r="H30" s="5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6.5" customHeight="1">
      <c r="A31" s="192" t="s">
        <v>106</v>
      </c>
      <c r="B31" s="194" t="s">
        <v>107</v>
      </c>
      <c r="C31" s="44" t="s">
        <v>13</v>
      </c>
      <c r="D31" s="45">
        <f>D32+D33</f>
        <v>3491.7000000000003</v>
      </c>
      <c r="E31" s="45">
        <f>E32+E33</f>
        <v>3491.7000000000003</v>
      </c>
      <c r="F31" s="46">
        <f>E31/D31</f>
        <v>1</v>
      </c>
      <c r="G31" s="196">
        <v>1</v>
      </c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6.5" customHeight="1">
      <c r="A32" s="193"/>
      <c r="B32" s="190"/>
      <c r="C32" s="44" t="s">
        <v>14</v>
      </c>
      <c r="D32" s="45">
        <v>3473.9</v>
      </c>
      <c r="E32" s="45">
        <v>3473.9</v>
      </c>
      <c r="F32" s="46">
        <f t="shared" ref="F32:F33" si="5">E32/D32</f>
        <v>1</v>
      </c>
      <c r="G32" s="197"/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6.5" customHeight="1">
      <c r="A33" s="188"/>
      <c r="B33" s="191"/>
      <c r="C33" s="44" t="s">
        <v>15</v>
      </c>
      <c r="D33" s="45">
        <v>17.8</v>
      </c>
      <c r="E33" s="45">
        <v>17.8</v>
      </c>
      <c r="F33" s="46">
        <f t="shared" si="5"/>
        <v>1</v>
      </c>
      <c r="G33" s="198"/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33" customHeight="1">
      <c r="A34" s="47" t="s">
        <v>108</v>
      </c>
      <c r="B34" s="52" t="s">
        <v>109</v>
      </c>
      <c r="C34" s="44" t="s">
        <v>14</v>
      </c>
      <c r="D34" s="45">
        <v>2040.2</v>
      </c>
      <c r="E34" s="45">
        <v>2013.3</v>
      </c>
      <c r="F34" s="46">
        <f>E34/D34</f>
        <v>0.9868150181354769</v>
      </c>
      <c r="G34" s="46">
        <v>1</v>
      </c>
      <c r="H34" s="53" t="s">
        <v>740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30" customHeight="1">
      <c r="A35" s="47" t="s">
        <v>110</v>
      </c>
      <c r="B35" s="52" t="s">
        <v>111</v>
      </c>
      <c r="C35" s="44" t="s">
        <v>14</v>
      </c>
      <c r="D35" s="45">
        <v>141466.20000000001</v>
      </c>
      <c r="E35" s="45">
        <v>138027.5</v>
      </c>
      <c r="F35" s="46">
        <f t="shared" ref="F35:F92" si="6">E35/D35</f>
        <v>0.9756924268835947</v>
      </c>
      <c r="G35" s="46">
        <v>0.95499999999999996</v>
      </c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211" t="str">
        <f>'Цел.пок-ли'!A118</f>
        <v>4.</v>
      </c>
      <c r="B36" s="220" t="str">
        <f>'Цел.пок-ли'!B118</f>
        <v>МП «Обеспечение общественного порядка и безопасности населения города»</v>
      </c>
      <c r="C36" s="41" t="s">
        <v>13</v>
      </c>
      <c r="D36" s="50">
        <f>D37</f>
        <v>13884.12</v>
      </c>
      <c r="E36" s="50">
        <f>E37</f>
        <v>13556.95</v>
      </c>
      <c r="F36" s="43">
        <f t="shared" si="6"/>
        <v>0.97643566895129108</v>
      </c>
      <c r="G36" s="213"/>
      <c r="H36" s="21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216"/>
      <c r="B37" s="220"/>
      <c r="C37" s="41" t="s">
        <v>14</v>
      </c>
      <c r="D37" s="42">
        <f>D38+D39+D40+D41</f>
        <v>13884.12</v>
      </c>
      <c r="E37" s="42">
        <f>E38+E39+E40+E41</f>
        <v>13556.95</v>
      </c>
      <c r="F37" s="43">
        <f t="shared" si="6"/>
        <v>0.97643566895129108</v>
      </c>
      <c r="G37" s="214"/>
      <c r="H37" s="2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47.25" customHeight="1">
      <c r="A38" s="54" t="s">
        <v>197</v>
      </c>
      <c r="B38" s="52" t="str">
        <f>'Цел.пок-ли'!B125</f>
        <v xml:space="preserve">Подпрограмма «Профилактика безнадзорности и правонарушений несовершеннолетних» на 2014-2016 годы </v>
      </c>
      <c r="C38" s="44" t="s">
        <v>14</v>
      </c>
      <c r="D38" s="45">
        <v>149.75</v>
      </c>
      <c r="E38" s="45">
        <v>149.75</v>
      </c>
      <c r="F38" s="46">
        <f t="shared" si="6"/>
        <v>1</v>
      </c>
      <c r="G38" s="46">
        <v>1</v>
      </c>
      <c r="H38" s="4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49.5" customHeight="1">
      <c r="A39" s="54" t="s">
        <v>523</v>
      </c>
      <c r="B39" s="52" t="str">
        <f>'Цел.пок-ли'!B145</f>
        <v>Подпрограмма «Профилактика наркомании, алкоголизма и употребления табака в молодежной среде города Апатиты»</v>
      </c>
      <c r="C39" s="44" t="s">
        <v>14</v>
      </c>
      <c r="D39" s="45">
        <v>213.8</v>
      </c>
      <c r="E39" s="45">
        <v>213.8</v>
      </c>
      <c r="F39" s="46">
        <f t="shared" si="6"/>
        <v>1</v>
      </c>
      <c r="G39" s="46">
        <v>1</v>
      </c>
      <c r="H39" s="4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49.5" customHeight="1">
      <c r="A40" s="54" t="s">
        <v>208</v>
      </c>
      <c r="B40" s="52" t="str">
        <f>'Цел.пок-ли'!B156</f>
        <v>Подпрограмма «Обеспечение безопасности и защиты населения в области гражданской обороны и чрезвычайных ситуаций»</v>
      </c>
      <c r="C40" s="44" t="s">
        <v>14</v>
      </c>
      <c r="D40" s="45">
        <v>3215.7</v>
      </c>
      <c r="E40" s="45">
        <v>3215.5</v>
      </c>
      <c r="F40" s="46">
        <f>E40/D40</f>
        <v>0.99993780514351471</v>
      </c>
      <c r="G40" s="46">
        <v>1</v>
      </c>
      <c r="H40" s="5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63" customHeight="1">
      <c r="A41" s="47" t="s">
        <v>697</v>
      </c>
      <c r="B41" s="52" t="s">
        <v>698</v>
      </c>
      <c r="C41" s="44" t="s">
        <v>14</v>
      </c>
      <c r="D41" s="45">
        <v>10304.870000000001</v>
      </c>
      <c r="E41" s="45">
        <v>9977.9</v>
      </c>
      <c r="F41" s="46">
        <f>E41/D41</f>
        <v>0.96827034208097718</v>
      </c>
      <c r="G41" s="46">
        <v>1</v>
      </c>
      <c r="H41" s="5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49.5" customHeight="1">
      <c r="A42" s="47" t="s">
        <v>704</v>
      </c>
      <c r="B42" s="52" t="s">
        <v>706</v>
      </c>
      <c r="C42" s="44" t="s">
        <v>541</v>
      </c>
      <c r="D42" s="45" t="s">
        <v>575</v>
      </c>
      <c r="E42" s="45" t="s">
        <v>575</v>
      </c>
      <c r="F42" s="46" t="s">
        <v>541</v>
      </c>
      <c r="G42" s="46">
        <v>1</v>
      </c>
      <c r="H42" s="53" t="s">
        <v>854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34" customFormat="1" ht="16.5" customHeight="1">
      <c r="A43" s="231" t="s">
        <v>151</v>
      </c>
      <c r="B43" s="220" t="str">
        <f>'Цел.пок-ли'!B186</f>
        <v>МП «Охрана окружающей среды»</v>
      </c>
      <c r="C43" s="38" t="s">
        <v>13</v>
      </c>
      <c r="D43" s="39">
        <f>D44</f>
        <v>1284.9000000000001</v>
      </c>
      <c r="E43" s="39">
        <f>E44</f>
        <v>1284.9000000000001</v>
      </c>
      <c r="F43" s="40">
        <f t="shared" si="6"/>
        <v>1</v>
      </c>
      <c r="G43" s="213"/>
      <c r="H43" s="211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s="34" customFormat="1" ht="16.5" customHeight="1">
      <c r="A44" s="231"/>
      <c r="B44" s="220"/>
      <c r="C44" s="41" t="s">
        <v>14</v>
      </c>
      <c r="D44" s="42">
        <f>D45</f>
        <v>1284.9000000000001</v>
      </c>
      <c r="E44" s="42">
        <f>E45</f>
        <v>1284.9000000000001</v>
      </c>
      <c r="F44" s="43">
        <f t="shared" si="6"/>
        <v>1</v>
      </c>
      <c r="G44" s="214"/>
      <c r="H44" s="212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s="34" customFormat="1" ht="31.5" customHeight="1">
      <c r="A45" s="47" t="s">
        <v>228</v>
      </c>
      <c r="B45" s="48" t="str">
        <f>'Цел.пок-ли'!B190</f>
        <v>Подпрограмма "Обеспечение экологической безопасности"</v>
      </c>
      <c r="C45" s="44" t="s">
        <v>14</v>
      </c>
      <c r="D45" s="45">
        <v>1284.9000000000001</v>
      </c>
      <c r="E45" s="45">
        <v>1284.9000000000001</v>
      </c>
      <c r="F45" s="46">
        <f t="shared" si="6"/>
        <v>1</v>
      </c>
      <c r="G45" s="46">
        <v>0.91300000000000003</v>
      </c>
      <c r="H45" s="4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s="34" customFormat="1">
      <c r="A46" s="232" t="s">
        <v>154</v>
      </c>
      <c r="B46" s="189" t="str">
        <f>'Цел.пок-ли'!B206</f>
        <v xml:space="preserve">МП «Обеспечение доступным и комфортным жильем и коммунальными услугами населения города» </v>
      </c>
      <c r="C46" s="41" t="s">
        <v>13</v>
      </c>
      <c r="D46" s="42">
        <f>D47+D48+D49</f>
        <v>6939.5</v>
      </c>
      <c r="E46" s="42">
        <f>E47+E48+E49</f>
        <v>845.4</v>
      </c>
      <c r="F46" s="43">
        <f t="shared" si="6"/>
        <v>0.12182433892931767</v>
      </c>
      <c r="G46" s="213"/>
      <c r="H46" s="211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s="34" customFormat="1">
      <c r="A47" s="233"/>
      <c r="B47" s="207"/>
      <c r="C47" s="41" t="s">
        <v>14</v>
      </c>
      <c r="D47" s="42">
        <f>D51+D54</f>
        <v>1684.6000000000001</v>
      </c>
      <c r="E47" s="42">
        <f>E51+E54</f>
        <v>148.19999999999999</v>
      </c>
      <c r="F47" s="43">
        <f t="shared" si="6"/>
        <v>8.7973406149827835E-2</v>
      </c>
      <c r="G47" s="215"/>
      <c r="H47" s="216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s="34" customFormat="1">
      <c r="A48" s="233"/>
      <c r="B48" s="207"/>
      <c r="C48" s="41" t="s">
        <v>15</v>
      </c>
      <c r="D48" s="42">
        <f>D52+D55</f>
        <v>5023.5</v>
      </c>
      <c r="E48" s="42">
        <f>E52+E55</f>
        <v>465.8</v>
      </c>
      <c r="F48" s="43">
        <f t="shared" si="6"/>
        <v>9.2724196277495771E-2</v>
      </c>
      <c r="G48" s="214"/>
      <c r="H48" s="212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s="34" customFormat="1">
      <c r="A49" s="55"/>
      <c r="B49" s="191"/>
      <c r="C49" s="41" t="s">
        <v>20</v>
      </c>
      <c r="D49" s="42">
        <f>D56</f>
        <v>231.4</v>
      </c>
      <c r="E49" s="42">
        <f>E56</f>
        <v>231.4</v>
      </c>
      <c r="F49" s="43">
        <f>E49/D49</f>
        <v>1</v>
      </c>
      <c r="G49" s="56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s="34" customFormat="1" ht="42.75" customHeight="1">
      <c r="A50" s="177" t="s">
        <v>241</v>
      </c>
      <c r="B50" s="199" t="str">
        <f>'Цел.пок-ли'!B209</f>
        <v>Подпрограмма «Поддержка и стимулирование жилищного строительства в городе Апатиты»</v>
      </c>
      <c r="C50" s="44" t="s">
        <v>13</v>
      </c>
      <c r="D50" s="45">
        <f>D51+D52</f>
        <v>6094.1</v>
      </c>
      <c r="E50" s="45">
        <f>E51+E52</f>
        <v>0</v>
      </c>
      <c r="F50" s="46">
        <f t="shared" si="6"/>
        <v>0</v>
      </c>
      <c r="G50" s="196">
        <v>0.5</v>
      </c>
      <c r="H50" s="185" t="s">
        <v>772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s="34" customFormat="1" ht="65.25" customHeight="1">
      <c r="A51" s="177"/>
      <c r="B51" s="199"/>
      <c r="C51" s="44" t="s">
        <v>14</v>
      </c>
      <c r="D51" s="45">
        <v>1536.4</v>
      </c>
      <c r="E51" s="45">
        <v>0</v>
      </c>
      <c r="F51" s="46">
        <f t="shared" si="6"/>
        <v>0</v>
      </c>
      <c r="G51" s="197"/>
      <c r="H51" s="186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s="34" customFormat="1" ht="60.75" customHeight="1">
      <c r="A52" s="177"/>
      <c r="B52" s="199"/>
      <c r="C52" s="44" t="s">
        <v>15</v>
      </c>
      <c r="D52" s="45">
        <v>4557.7</v>
      </c>
      <c r="E52" s="45">
        <v>0</v>
      </c>
      <c r="F52" s="46">
        <f t="shared" si="6"/>
        <v>0</v>
      </c>
      <c r="G52" s="198"/>
      <c r="H52" s="18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s="34" customFormat="1" ht="15" customHeight="1">
      <c r="A53" s="192" t="s">
        <v>253</v>
      </c>
      <c r="B53" s="194" t="str">
        <f>'Цел.пок-ли'!B219</f>
        <v>Подпрограмма «Обеспечение жильем молодых семей города Апатиты»</v>
      </c>
      <c r="C53" s="44" t="s">
        <v>13</v>
      </c>
      <c r="D53" s="45">
        <f>D54+D55+D56</f>
        <v>845.4</v>
      </c>
      <c r="E53" s="45">
        <f>E54+E55+E56</f>
        <v>845.4</v>
      </c>
      <c r="F53" s="46">
        <f>E53/D53</f>
        <v>1</v>
      </c>
      <c r="G53" s="196">
        <v>1</v>
      </c>
      <c r="H53" s="185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s="34" customFormat="1" ht="16.5" customHeight="1">
      <c r="A54" s="193"/>
      <c r="B54" s="190"/>
      <c r="C54" s="44" t="s">
        <v>14</v>
      </c>
      <c r="D54" s="45">
        <v>148.19999999999999</v>
      </c>
      <c r="E54" s="45">
        <v>148.19999999999999</v>
      </c>
      <c r="F54" s="46">
        <f t="shared" si="6"/>
        <v>1</v>
      </c>
      <c r="G54" s="234"/>
      <c r="H54" s="235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s="34" customFormat="1" ht="15.75" customHeight="1">
      <c r="A55" s="193"/>
      <c r="B55" s="190"/>
      <c r="C55" s="44" t="s">
        <v>15</v>
      </c>
      <c r="D55" s="45">
        <v>465.8</v>
      </c>
      <c r="E55" s="45">
        <v>465.8</v>
      </c>
      <c r="F55" s="46">
        <f t="shared" si="6"/>
        <v>1</v>
      </c>
      <c r="G55" s="234"/>
      <c r="H55" s="235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s="34" customFormat="1" ht="17.25" customHeight="1">
      <c r="A56" s="188"/>
      <c r="B56" s="191"/>
      <c r="C56" s="44" t="s">
        <v>20</v>
      </c>
      <c r="D56" s="45">
        <v>231.4</v>
      </c>
      <c r="E56" s="45">
        <v>231.4</v>
      </c>
      <c r="F56" s="46">
        <f t="shared" si="6"/>
        <v>1</v>
      </c>
      <c r="G56" s="219"/>
      <c r="H56" s="236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>
      <c r="A57" s="184" t="s">
        <v>155</v>
      </c>
      <c r="B57" s="220" t="str">
        <f>'Цел.пок-ли'!B227</f>
        <v>МП «Развитие транспортной системы»</v>
      </c>
      <c r="C57" s="41" t="s">
        <v>13</v>
      </c>
      <c r="D57" s="42">
        <f>D58+D59</f>
        <v>406347.60000000003</v>
      </c>
      <c r="E57" s="42">
        <f>E58+E59</f>
        <v>118172.79999999999</v>
      </c>
      <c r="F57" s="43">
        <f t="shared" si="6"/>
        <v>0.29081702463605047</v>
      </c>
      <c r="G57" s="213"/>
      <c r="H57" s="2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>
      <c r="A58" s="184"/>
      <c r="B58" s="220"/>
      <c r="C58" s="41" t="s">
        <v>14</v>
      </c>
      <c r="D58" s="42">
        <f>D61+D64+D66</f>
        <v>370072.10000000003</v>
      </c>
      <c r="E58" s="42">
        <f>E61+E64+E66</f>
        <v>81972.2</v>
      </c>
      <c r="F58" s="43">
        <f t="shared" si="6"/>
        <v>0.22150332327133007</v>
      </c>
      <c r="G58" s="215"/>
      <c r="H58" s="21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>
      <c r="A59" s="184"/>
      <c r="B59" s="220"/>
      <c r="C59" s="41" t="s">
        <v>15</v>
      </c>
      <c r="D59" s="42">
        <f>D62+D65</f>
        <v>36275.5</v>
      </c>
      <c r="E59" s="42">
        <f>E62+E65</f>
        <v>36200.6</v>
      </c>
      <c r="F59" s="43">
        <f t="shared" si="6"/>
        <v>0.99793524555140523</v>
      </c>
      <c r="G59" s="214"/>
      <c r="H59" s="2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>
      <c r="A60" s="177" t="s">
        <v>270</v>
      </c>
      <c r="B60" s="199" t="str">
        <f>'Цел.пок-ли'!B233</f>
        <v>Подпрограмма «Развитие дорожного хозяйства»</v>
      </c>
      <c r="C60" s="44" t="s">
        <v>13</v>
      </c>
      <c r="D60" s="45">
        <f>D61+D62</f>
        <v>387985.4</v>
      </c>
      <c r="E60" s="45">
        <f>E61+E62</f>
        <v>100579.4</v>
      </c>
      <c r="F60" s="46">
        <f t="shared" ref="F60:F62" si="7">E60/D60</f>
        <v>0.25923501245149944</v>
      </c>
      <c r="G60" s="196">
        <v>0.95299999999999996</v>
      </c>
      <c r="H60" s="185" t="s">
        <v>855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69.5" customHeight="1">
      <c r="A61" s="177"/>
      <c r="B61" s="199"/>
      <c r="C61" s="44" t="s">
        <v>14</v>
      </c>
      <c r="D61" s="45">
        <v>353840.7</v>
      </c>
      <c r="E61" s="45">
        <v>66434.7</v>
      </c>
      <c r="F61" s="46">
        <f t="shared" si="7"/>
        <v>0.18775313297763654</v>
      </c>
      <c r="G61" s="197"/>
      <c r="H61" s="18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A62" s="177"/>
      <c r="B62" s="199"/>
      <c r="C62" s="44" t="s">
        <v>15</v>
      </c>
      <c r="D62" s="45">
        <v>34144.699999999997</v>
      </c>
      <c r="E62" s="45">
        <v>34144.699999999997</v>
      </c>
      <c r="F62" s="46">
        <f t="shared" si="7"/>
        <v>1</v>
      </c>
      <c r="G62" s="198"/>
      <c r="H62" s="3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>
      <c r="A63" s="177" t="s">
        <v>278</v>
      </c>
      <c r="B63" s="199" t="str">
        <f>'Цел.пок-ли'!B243</f>
        <v xml:space="preserve">Подпрограмма «Транспортное обслуживание населения» </v>
      </c>
      <c r="C63" s="44" t="s">
        <v>13</v>
      </c>
      <c r="D63" s="45">
        <f>D64+D65</f>
        <v>12257.5</v>
      </c>
      <c r="E63" s="45">
        <f>E64+E65</f>
        <v>11488.699999999999</v>
      </c>
      <c r="F63" s="49">
        <f t="shared" si="6"/>
        <v>0.93727921680603699</v>
      </c>
      <c r="G63" s="196">
        <v>1</v>
      </c>
      <c r="H63" s="19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>
      <c r="A64" s="177"/>
      <c r="B64" s="199"/>
      <c r="C64" s="44" t="s">
        <v>14</v>
      </c>
      <c r="D64" s="45">
        <v>10126.700000000001</v>
      </c>
      <c r="E64" s="45">
        <v>9432.7999999999993</v>
      </c>
      <c r="F64" s="49">
        <f t="shared" si="6"/>
        <v>0.93147817156625545</v>
      </c>
      <c r="G64" s="197"/>
      <c r="H64" s="19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>
      <c r="A65" s="177"/>
      <c r="B65" s="199"/>
      <c r="C65" s="44" t="s">
        <v>15</v>
      </c>
      <c r="D65" s="45">
        <v>2130.8000000000002</v>
      </c>
      <c r="E65" s="45">
        <v>2055.9</v>
      </c>
      <c r="F65" s="46">
        <f t="shared" si="6"/>
        <v>0.96484888304862015</v>
      </c>
      <c r="G65" s="198"/>
      <c r="H65" s="18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63.75" customHeight="1">
      <c r="A66" s="54" t="s">
        <v>287</v>
      </c>
      <c r="B66" s="52" t="str">
        <f>'Цел.пок-ли'!B250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66" s="44" t="s">
        <v>14</v>
      </c>
      <c r="D66" s="45">
        <v>6104.7</v>
      </c>
      <c r="E66" s="45">
        <v>6104.7</v>
      </c>
      <c r="F66" s="46">
        <f t="shared" ref="F66" si="8">E66/D66</f>
        <v>1</v>
      </c>
      <c r="G66" s="58">
        <v>1</v>
      </c>
      <c r="H66" s="5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34" customFormat="1" ht="15" customHeight="1">
      <c r="A67" s="181" t="s">
        <v>156</v>
      </c>
      <c r="B67" s="189" t="str">
        <f>'Цел.пок-ли'!B260</f>
        <v xml:space="preserve">МП «Обеспечение комфортной среды проживания населения города» </v>
      </c>
      <c r="C67" s="41" t="s">
        <v>13</v>
      </c>
      <c r="D67" s="42">
        <f>D68+D69</f>
        <v>36416.299999999996</v>
      </c>
      <c r="E67" s="42">
        <f>E68+E69</f>
        <v>34121.9</v>
      </c>
      <c r="F67" s="43">
        <f>E67/D67</f>
        <v>0.93699524663406242</v>
      </c>
      <c r="G67" s="213"/>
      <c r="H67" s="211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s="34" customFormat="1" ht="15" customHeight="1">
      <c r="A68" s="182"/>
      <c r="B68" s="207"/>
      <c r="C68" s="41" t="s">
        <v>14</v>
      </c>
      <c r="D68" s="42">
        <f>D70+D71+D73</f>
        <v>35375.699999999997</v>
      </c>
      <c r="E68" s="42">
        <f>E70+E71+E73</f>
        <v>33488.6</v>
      </c>
      <c r="F68" s="43">
        <f t="shared" si="6"/>
        <v>0.94665547254188609</v>
      </c>
      <c r="G68" s="215"/>
      <c r="H68" s="216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s="34" customFormat="1" ht="15" customHeight="1">
      <c r="A69" s="188"/>
      <c r="B69" s="191"/>
      <c r="C69" s="41" t="s">
        <v>15</v>
      </c>
      <c r="D69" s="42">
        <f>D74</f>
        <v>1040.5999999999999</v>
      </c>
      <c r="E69" s="42">
        <f>E74</f>
        <v>633.29999999999995</v>
      </c>
      <c r="F69" s="43">
        <f>E69/D69</f>
        <v>0.60859119738612344</v>
      </c>
      <c r="G69" s="236"/>
      <c r="H69" s="188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s="34" customFormat="1" ht="36.75" customHeight="1">
      <c r="A70" s="54" t="s">
        <v>302</v>
      </c>
      <c r="B70" s="60" t="str">
        <f>'Цел.пок-ли'!B268</f>
        <v>Подпрограмма "Организация сферы ритуальных услуг"</v>
      </c>
      <c r="C70" s="44" t="s">
        <v>14</v>
      </c>
      <c r="D70" s="45">
        <v>7248.8</v>
      </c>
      <c r="E70" s="45">
        <v>7060.3</v>
      </c>
      <c r="F70" s="46">
        <f t="shared" ref="F70" si="9">E70/D70</f>
        <v>0.97399569583931134</v>
      </c>
      <c r="G70" s="46">
        <v>0.82</v>
      </c>
      <c r="H70" s="59" t="s">
        <v>757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s="34" customFormat="1" ht="70.5" customHeight="1">
      <c r="A71" s="47" t="s">
        <v>313</v>
      </c>
      <c r="B71" s="52" t="str">
        <f>'Цел.пок-ли'!B279</f>
        <v>Подпрограмма «Наружное уличное освещение и содержание сетей энергоснабжения»</v>
      </c>
      <c r="C71" s="44" t="s">
        <v>14</v>
      </c>
      <c r="D71" s="45">
        <v>22855</v>
      </c>
      <c r="E71" s="45">
        <v>21222</v>
      </c>
      <c r="F71" s="46">
        <f>E71/D71</f>
        <v>0.92854955152045504</v>
      </c>
      <c r="G71" s="58">
        <v>1</v>
      </c>
      <c r="H71" s="59" t="s">
        <v>763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s="34" customFormat="1" ht="19.5" customHeight="1">
      <c r="A72" s="192" t="s">
        <v>323</v>
      </c>
      <c r="B72" s="194" t="str">
        <f>'Цел.пок-ли'!B289</f>
        <v xml:space="preserve">Подпрограмма «Развитие системы комплексного благоустройства» </v>
      </c>
      <c r="C72" s="44" t="s">
        <v>13</v>
      </c>
      <c r="D72" s="45">
        <v>6312.5</v>
      </c>
      <c r="E72" s="45">
        <v>5839.6</v>
      </c>
      <c r="F72" s="46">
        <f>E72/D72</f>
        <v>0.92508514851485157</v>
      </c>
      <c r="G72" s="196">
        <v>0.77800000000000002</v>
      </c>
      <c r="H72" s="59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s="34" customFormat="1" ht="15.75" customHeight="1">
      <c r="A73" s="193"/>
      <c r="B73" s="190"/>
      <c r="C73" s="44" t="s">
        <v>14</v>
      </c>
      <c r="D73" s="45">
        <v>5271.9</v>
      </c>
      <c r="E73" s="45">
        <v>5206.3</v>
      </c>
      <c r="F73" s="46">
        <f>E73/D73</f>
        <v>0.98755666837383116</v>
      </c>
      <c r="G73" s="234"/>
      <c r="H73" s="59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s="34" customFormat="1" ht="16.5" customHeight="1">
      <c r="A74" s="188"/>
      <c r="B74" s="191"/>
      <c r="C74" s="44" t="s">
        <v>15</v>
      </c>
      <c r="D74" s="45">
        <v>1040.5999999999999</v>
      </c>
      <c r="E74" s="45">
        <v>633.29999999999995</v>
      </c>
      <c r="F74" s="46">
        <f>E74/D74</f>
        <v>0.60859119738612344</v>
      </c>
      <c r="G74" s="219"/>
      <c r="H74" s="59" t="s">
        <v>768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s="34" customFormat="1" ht="14.25" customHeight="1">
      <c r="A75" s="184" t="s">
        <v>159</v>
      </c>
      <c r="B75" s="220" t="str">
        <f>'Цел.пок-ли'!B298</f>
        <v xml:space="preserve">МП «Энергоэффективность и развитие энергетики»  </v>
      </c>
      <c r="C75" s="41" t="s">
        <v>13</v>
      </c>
      <c r="D75" s="42">
        <f>D77</f>
        <v>9320.1</v>
      </c>
      <c r="E75" s="42">
        <f>E77</f>
        <v>9320.1</v>
      </c>
      <c r="F75" s="43">
        <f t="shared" si="6"/>
        <v>1</v>
      </c>
      <c r="G75" s="213"/>
      <c r="H75" s="211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s="34" customFormat="1">
      <c r="A76" s="184"/>
      <c r="B76" s="220"/>
      <c r="C76" s="41" t="s">
        <v>14</v>
      </c>
      <c r="D76" s="42">
        <f>D77</f>
        <v>9320.1</v>
      </c>
      <c r="E76" s="42">
        <f>E77</f>
        <v>9320.1</v>
      </c>
      <c r="F76" s="43">
        <f t="shared" si="6"/>
        <v>1</v>
      </c>
      <c r="G76" s="214"/>
      <c r="H76" s="212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s="34" customFormat="1" ht="28.5" customHeight="1">
      <c r="A77" s="54" t="s">
        <v>335</v>
      </c>
      <c r="B77" s="60" t="str">
        <f>'Цел.пок-ли'!B301</f>
        <v>Подпрограмма  «Энергосбережение и повышение энергетической эффективности»</v>
      </c>
      <c r="C77" s="44" t="s">
        <v>14</v>
      </c>
      <c r="D77" s="45">
        <v>9320.1</v>
      </c>
      <c r="E77" s="61">
        <v>9320.1</v>
      </c>
      <c r="F77" s="46">
        <f t="shared" ref="F77" si="10">E77/D77</f>
        <v>1</v>
      </c>
      <c r="G77" s="58">
        <v>1</v>
      </c>
      <c r="H77" s="62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>
      <c r="A78" s="184" t="s">
        <v>161</v>
      </c>
      <c r="B78" s="220" t="str">
        <f>'Цел.пок-ли'!B317</f>
        <v xml:space="preserve">МП «Создание условий для развития жилищно-коммунального хозяйства» </v>
      </c>
      <c r="C78" s="41" t="s">
        <v>13</v>
      </c>
      <c r="D78" s="42">
        <f>D79</f>
        <v>1381.67</v>
      </c>
      <c r="E78" s="42">
        <f>E79</f>
        <v>1355.67</v>
      </c>
      <c r="F78" s="43">
        <f t="shared" si="6"/>
        <v>0.98118219256407102</v>
      </c>
      <c r="G78" s="213"/>
      <c r="H78" s="2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>
      <c r="A79" s="184"/>
      <c r="B79" s="220"/>
      <c r="C79" s="41" t="s">
        <v>14</v>
      </c>
      <c r="D79" s="42">
        <f>D80+D81</f>
        <v>1381.67</v>
      </c>
      <c r="E79" s="42">
        <f>E80+E81</f>
        <v>1355.67</v>
      </c>
      <c r="F79" s="43">
        <f t="shared" si="6"/>
        <v>0.98118219256407102</v>
      </c>
      <c r="G79" s="214"/>
      <c r="H79" s="21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36">
      <c r="A80" s="63" t="s">
        <v>356</v>
      </c>
      <c r="B80" s="48" t="str">
        <f>'Цел.пок-ли'!B322</f>
        <v>Подпрограмма "Поддержка развития товариществ собственников жилья"</v>
      </c>
      <c r="C80" s="44" t="s">
        <v>14</v>
      </c>
      <c r="D80" s="45">
        <v>26.5</v>
      </c>
      <c r="E80" s="45">
        <v>0</v>
      </c>
      <c r="F80" s="46">
        <f t="shared" ref="F80" si="11">E80/D80</f>
        <v>0</v>
      </c>
      <c r="G80" s="46">
        <v>0.875</v>
      </c>
      <c r="H80" s="168" t="s">
        <v>856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30.75" customHeight="1">
      <c r="A81" s="47" t="s">
        <v>365</v>
      </c>
      <c r="B81" s="52" t="str">
        <f>'Цел.пок-ли'!B333</f>
        <v>Подпрограмма "Подготовка объектов и систем жизнеобеспечения к работе в отопительный период"</v>
      </c>
      <c r="C81" s="44" t="s">
        <v>14</v>
      </c>
      <c r="D81" s="45">
        <v>1355.17</v>
      </c>
      <c r="E81" s="45">
        <v>1355.67</v>
      </c>
      <c r="F81" s="46">
        <f t="shared" si="6"/>
        <v>1.0003689574001786</v>
      </c>
      <c r="G81" s="46">
        <v>1</v>
      </c>
      <c r="H81" s="4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34" customFormat="1">
      <c r="A82" s="184" t="s">
        <v>163</v>
      </c>
      <c r="B82" s="220" t="s">
        <v>794</v>
      </c>
      <c r="C82" s="41" t="s">
        <v>13</v>
      </c>
      <c r="D82" s="42">
        <f>D83</f>
        <v>6975.5777600000001</v>
      </c>
      <c r="E82" s="42">
        <f>E83</f>
        <v>6318.6148999999996</v>
      </c>
      <c r="F82" s="43">
        <f>E82/D82</f>
        <v>0.90581957758865261</v>
      </c>
      <c r="G82" s="213"/>
      <c r="H82" s="211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s="34" customFormat="1">
      <c r="A83" s="184"/>
      <c r="B83" s="220"/>
      <c r="C83" s="41" t="s">
        <v>14</v>
      </c>
      <c r="D83" s="42">
        <f>D84</f>
        <v>6975.5777600000001</v>
      </c>
      <c r="E83" s="42">
        <f>E84</f>
        <v>6318.6148999999996</v>
      </c>
      <c r="F83" s="43">
        <f>E83/D83</f>
        <v>0.90581957758865261</v>
      </c>
      <c r="G83" s="214"/>
      <c r="H83" s="212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s="34" customFormat="1" ht="132" customHeight="1">
      <c r="A84" s="47" t="s">
        <v>387</v>
      </c>
      <c r="B84" s="52" t="s">
        <v>813</v>
      </c>
      <c r="C84" s="44" t="s">
        <v>14</v>
      </c>
      <c r="D84" s="45">
        <v>6975.5777600000001</v>
      </c>
      <c r="E84" s="45">
        <v>6318.6148999999996</v>
      </c>
      <c r="F84" s="46">
        <f>E84/D84</f>
        <v>0.90581957758865261</v>
      </c>
      <c r="G84" s="176">
        <v>0.9</v>
      </c>
      <c r="H84" s="53" t="s">
        <v>867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s="34" customFormat="1" ht="15" customHeight="1">
      <c r="A85" s="184" t="s">
        <v>165</v>
      </c>
      <c r="B85" s="220" t="str">
        <f>'Цел.пок-ли'!B349</f>
        <v xml:space="preserve">МП «Развитие экономического потенциала»  </v>
      </c>
      <c r="C85" s="41" t="s">
        <v>13</v>
      </c>
      <c r="D85" s="42">
        <f>D86+D87+D88</f>
        <v>3553.01</v>
      </c>
      <c r="E85" s="42">
        <f>E86+E87+E88</f>
        <v>3550.2699999999995</v>
      </c>
      <c r="F85" s="43">
        <f t="shared" si="6"/>
        <v>0.99922882288538428</v>
      </c>
      <c r="G85" s="213"/>
      <c r="H85" s="211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s="34" customFormat="1">
      <c r="A86" s="184"/>
      <c r="B86" s="220"/>
      <c r="C86" s="41" t="s">
        <v>14</v>
      </c>
      <c r="D86" s="42">
        <f>D90+D93+D94+D95</f>
        <v>1034.1099999999999</v>
      </c>
      <c r="E86" s="42">
        <f>E90+E93+E94+E95</f>
        <v>1032.9699999999998</v>
      </c>
      <c r="F86" s="43">
        <f t="shared" si="6"/>
        <v>0.99889760276953121</v>
      </c>
      <c r="G86" s="215"/>
      <c r="H86" s="216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s="34" customFormat="1">
      <c r="A87" s="184"/>
      <c r="B87" s="220"/>
      <c r="C87" s="41" t="s">
        <v>15</v>
      </c>
      <c r="D87" s="42">
        <f>D91</f>
        <v>191.4</v>
      </c>
      <c r="E87" s="42">
        <f>E91</f>
        <v>189.8</v>
      </c>
      <c r="F87" s="43">
        <f t="shared" si="6"/>
        <v>0.99164054336468133</v>
      </c>
      <c r="G87" s="215"/>
      <c r="H87" s="216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s="34" customFormat="1">
      <c r="A88" s="184"/>
      <c r="B88" s="220"/>
      <c r="C88" s="41" t="s">
        <v>20</v>
      </c>
      <c r="D88" s="42">
        <f>D92</f>
        <v>2327.5</v>
      </c>
      <c r="E88" s="42">
        <f>E92</f>
        <v>2327.5</v>
      </c>
      <c r="F88" s="43">
        <f t="shared" si="6"/>
        <v>1</v>
      </c>
      <c r="G88" s="214"/>
      <c r="H88" s="212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s="34" customFormat="1" ht="60.75" customHeight="1">
      <c r="A89" s="192" t="s">
        <v>420</v>
      </c>
      <c r="B89" s="194" t="str">
        <f>'Цел.пок-ли'!B353</f>
        <v>Подпрограмма «Поддержка малого и среднего предпринимательства»</v>
      </c>
      <c r="C89" s="64" t="s">
        <v>13</v>
      </c>
      <c r="D89" s="61">
        <f>D90+D91+D92</f>
        <v>3289.3199999999997</v>
      </c>
      <c r="E89" s="61">
        <f>E90+E91+E92</f>
        <v>3286.58</v>
      </c>
      <c r="F89" s="49">
        <f t="shared" si="6"/>
        <v>0.99916700108229062</v>
      </c>
      <c r="G89" s="221">
        <v>0.84</v>
      </c>
      <c r="H89" s="65" t="s">
        <v>791</v>
      </c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s="34" customFormat="1">
      <c r="A90" s="193"/>
      <c r="B90" s="190"/>
      <c r="C90" s="44" t="s">
        <v>14</v>
      </c>
      <c r="D90" s="61">
        <v>770.42</v>
      </c>
      <c r="E90" s="61">
        <v>769.28</v>
      </c>
      <c r="F90" s="49">
        <f t="shared" si="6"/>
        <v>0.99852028763531586</v>
      </c>
      <c r="G90" s="222"/>
      <c r="H90" s="35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s="34" customFormat="1">
      <c r="A91" s="193"/>
      <c r="B91" s="190"/>
      <c r="C91" s="44" t="s">
        <v>15</v>
      </c>
      <c r="D91" s="61">
        <v>191.4</v>
      </c>
      <c r="E91" s="61">
        <v>189.8</v>
      </c>
      <c r="F91" s="49">
        <f t="shared" si="6"/>
        <v>0.99164054336468133</v>
      </c>
      <c r="G91" s="222"/>
      <c r="H91" s="35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s="34" customFormat="1">
      <c r="A92" s="193"/>
      <c r="B92" s="190"/>
      <c r="C92" s="44" t="s">
        <v>20</v>
      </c>
      <c r="D92" s="61">
        <v>2327.5</v>
      </c>
      <c r="E92" s="61">
        <v>2327.5</v>
      </c>
      <c r="F92" s="49">
        <f t="shared" si="6"/>
        <v>1</v>
      </c>
      <c r="G92" s="223"/>
      <c r="H92" s="66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s="34" customFormat="1" ht="48">
      <c r="A93" s="47" t="s">
        <v>435</v>
      </c>
      <c r="B93" s="48" t="str">
        <f>'Цел.пок-ли'!B366</f>
        <v>Подпрограмма «Формирование благоприятной инвестиционной среды»</v>
      </c>
      <c r="C93" s="44" t="s">
        <v>14</v>
      </c>
      <c r="D93" s="45">
        <v>0</v>
      </c>
      <c r="E93" s="45">
        <v>0</v>
      </c>
      <c r="F93" s="46" t="s">
        <v>550</v>
      </c>
      <c r="G93" s="46">
        <v>1</v>
      </c>
      <c r="H93" s="35" t="s">
        <v>528</v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s="34" customFormat="1" ht="20.25" customHeight="1">
      <c r="A94" s="47" t="s">
        <v>444</v>
      </c>
      <c r="B94" s="48" t="str">
        <f>'Цел.пок-ли'!B375</f>
        <v>Подпрограмма «Развитие туризма»</v>
      </c>
      <c r="C94" s="44" t="s">
        <v>14</v>
      </c>
      <c r="D94" s="45">
        <v>59.8</v>
      </c>
      <c r="E94" s="45">
        <v>59.8</v>
      </c>
      <c r="F94" s="46">
        <f t="shared" ref="F94:F129" si="12">E94/D94</f>
        <v>1</v>
      </c>
      <c r="G94" s="46">
        <v>0.875</v>
      </c>
      <c r="H94" s="66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s="34" customFormat="1" ht="46.5" customHeight="1">
      <c r="A95" s="47" t="s">
        <v>716</v>
      </c>
      <c r="B95" s="48" t="str">
        <f>'Цел.пок-ли'!B386</f>
        <v>Подпрограмма "Развитие международного, межрегионального и межмуниципального сотрудничества"</v>
      </c>
      <c r="C95" s="44" t="s">
        <v>14</v>
      </c>
      <c r="D95" s="45">
        <v>203.89</v>
      </c>
      <c r="E95" s="45">
        <v>203.89</v>
      </c>
      <c r="F95" s="46">
        <f t="shared" si="12"/>
        <v>1</v>
      </c>
      <c r="G95" s="46">
        <v>1</v>
      </c>
      <c r="H95" s="35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>
      <c r="A96" s="184" t="s">
        <v>167</v>
      </c>
      <c r="B96" s="220" t="str">
        <f>'Цел.пок-ли'!B394</f>
        <v xml:space="preserve">МП «Муниципальное управление»  </v>
      </c>
      <c r="C96" s="41" t="s">
        <v>13</v>
      </c>
      <c r="D96" s="42">
        <f>D97+D98+D99</f>
        <v>213195.19999999998</v>
      </c>
      <c r="E96" s="42">
        <f>E97+E98+E99</f>
        <v>204486.66</v>
      </c>
      <c r="F96" s="43">
        <f t="shared" si="12"/>
        <v>0.95915226984472457</v>
      </c>
      <c r="G96" s="213"/>
      <c r="H96" s="2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>
      <c r="A97" s="184"/>
      <c r="B97" s="220"/>
      <c r="C97" s="41" t="s">
        <v>14</v>
      </c>
      <c r="D97" s="42">
        <f>D100+D101+D103+D106</f>
        <v>144749</v>
      </c>
      <c r="E97" s="42">
        <f>E100+E101+E103+E106</f>
        <v>139865.16</v>
      </c>
      <c r="F97" s="43">
        <f t="shared" si="12"/>
        <v>0.96625993961961743</v>
      </c>
      <c r="G97" s="215"/>
      <c r="H97" s="21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>
      <c r="A98" s="184"/>
      <c r="B98" s="220"/>
      <c r="C98" s="41" t="s">
        <v>15</v>
      </c>
      <c r="D98" s="42">
        <f>D104</f>
        <v>61887.9</v>
      </c>
      <c r="E98" s="42">
        <f>E104</f>
        <v>58277.599999999999</v>
      </c>
      <c r="F98" s="43">
        <f t="shared" si="12"/>
        <v>0.9416638793689881</v>
      </c>
      <c r="G98" s="215"/>
      <c r="H98" s="21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" customHeight="1">
      <c r="A99" s="184"/>
      <c r="B99" s="220"/>
      <c r="C99" s="41" t="s">
        <v>20</v>
      </c>
      <c r="D99" s="42">
        <f>D105</f>
        <v>6558.3</v>
      </c>
      <c r="E99" s="42">
        <f>E105</f>
        <v>6343.9</v>
      </c>
      <c r="F99" s="43">
        <f t="shared" si="12"/>
        <v>0.96730860131436491</v>
      </c>
      <c r="G99" s="214"/>
      <c r="H99" s="21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78" customHeight="1">
      <c r="A100" s="63" t="s">
        <v>487</v>
      </c>
      <c r="B100" s="67" t="str">
        <f>'Цел.пок-ли'!B400</f>
        <v>Подпрограмма «Владение, пользование и распоряжение имуществом, находящимся в муниципальной собственности муниципального образования город Апатиты с подведомственной территорией Мурманской области»</v>
      </c>
      <c r="C100" s="44" t="s">
        <v>14</v>
      </c>
      <c r="D100" s="61">
        <v>35316.800000000003</v>
      </c>
      <c r="E100" s="61">
        <v>32275.8</v>
      </c>
      <c r="F100" s="49">
        <f t="shared" si="12"/>
        <v>0.91389367100077012</v>
      </c>
      <c r="G100" s="49">
        <v>0.88</v>
      </c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70" customFormat="1" ht="59.25" customHeight="1">
      <c r="A101" s="63" t="s">
        <v>807</v>
      </c>
      <c r="B101" s="67" t="str">
        <f>'Цел.пок-ли'!B414</f>
        <v>Подпрограмма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101" s="44" t="s">
        <v>14</v>
      </c>
      <c r="D101" s="45">
        <v>2410.9</v>
      </c>
      <c r="E101" s="45">
        <v>2388.2600000000002</v>
      </c>
      <c r="F101" s="46">
        <f t="shared" si="12"/>
        <v>0.99060931602306201</v>
      </c>
      <c r="G101" s="46">
        <v>0.75</v>
      </c>
      <c r="H101" s="68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</row>
    <row r="102" spans="1:22" s="70" customFormat="1" ht="38.25" customHeight="1">
      <c r="A102" s="192" t="s">
        <v>808</v>
      </c>
      <c r="B102" s="228" t="str">
        <f>'Цел.пок-ли'!B423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102" s="44" t="s">
        <v>13</v>
      </c>
      <c r="D102" s="45">
        <f>D103+D104+D105</f>
        <v>152199.59999999998</v>
      </c>
      <c r="E102" s="45">
        <f>E103+E104+E105</f>
        <v>147452.1</v>
      </c>
      <c r="F102" s="46">
        <f t="shared" si="12"/>
        <v>0.96880740816664457</v>
      </c>
      <c r="G102" s="196">
        <v>0.94699999999999995</v>
      </c>
      <c r="H102" s="48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</row>
    <row r="103" spans="1:22" s="70" customFormat="1" ht="39.75" customHeight="1">
      <c r="A103" s="193"/>
      <c r="B103" s="229"/>
      <c r="C103" s="44" t="s">
        <v>14</v>
      </c>
      <c r="D103" s="45">
        <v>83753.399999999994</v>
      </c>
      <c r="E103" s="45">
        <v>82830.600000000006</v>
      </c>
      <c r="F103" s="46">
        <f t="shared" si="12"/>
        <v>0.98898193983766647</v>
      </c>
      <c r="G103" s="197"/>
      <c r="H103" s="35" t="s">
        <v>715</v>
      </c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</row>
    <row r="104" spans="1:22" s="70" customFormat="1" ht="39.75" customHeight="1">
      <c r="A104" s="193"/>
      <c r="B104" s="229"/>
      <c r="C104" s="44" t="s">
        <v>15</v>
      </c>
      <c r="D104" s="45">
        <v>61887.9</v>
      </c>
      <c r="E104" s="45">
        <v>58277.599999999999</v>
      </c>
      <c r="F104" s="46">
        <f t="shared" si="12"/>
        <v>0.9416638793689881</v>
      </c>
      <c r="G104" s="197"/>
      <c r="H104" s="168" t="s">
        <v>857</v>
      </c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</row>
    <row r="105" spans="1:22" s="70" customFormat="1" ht="24" customHeight="1">
      <c r="A105" s="188"/>
      <c r="B105" s="230"/>
      <c r="C105" s="44" t="s">
        <v>20</v>
      </c>
      <c r="D105" s="45">
        <v>6558.3</v>
      </c>
      <c r="E105" s="45">
        <v>6343.9</v>
      </c>
      <c r="F105" s="46">
        <f t="shared" si="12"/>
        <v>0.96730860131436491</v>
      </c>
      <c r="G105" s="198"/>
      <c r="H105" s="35" t="s">
        <v>731</v>
      </c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</row>
    <row r="106" spans="1:22" s="70" customFormat="1" ht="85.5" customHeight="1">
      <c r="A106" s="71" t="s">
        <v>809</v>
      </c>
      <c r="B106" s="72" t="s">
        <v>717</v>
      </c>
      <c r="C106" s="44" t="s">
        <v>14</v>
      </c>
      <c r="D106" s="45">
        <v>23267.9</v>
      </c>
      <c r="E106" s="45">
        <v>22370.5</v>
      </c>
      <c r="F106" s="46">
        <f t="shared" si="12"/>
        <v>0.96143184387074032</v>
      </c>
      <c r="G106" s="73">
        <v>1</v>
      </c>
      <c r="H106" s="74" t="s">
        <v>732</v>
      </c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</row>
    <row r="107" spans="1:22" s="70" customFormat="1" ht="15" customHeight="1">
      <c r="A107" s="184" t="s">
        <v>169</v>
      </c>
      <c r="B107" s="220" t="str">
        <f>'Цел.пок-ли'!B444</f>
        <v>МП «Управление муниципальными финансами»</v>
      </c>
      <c r="C107" s="41" t="s">
        <v>13</v>
      </c>
      <c r="D107" s="42">
        <f>D108</f>
        <v>5438</v>
      </c>
      <c r="E107" s="42">
        <f>E108</f>
        <v>5417</v>
      </c>
      <c r="F107" s="43">
        <f t="shared" si="12"/>
        <v>0.99613828613460831</v>
      </c>
      <c r="G107" s="217"/>
      <c r="H107" s="211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</row>
    <row r="108" spans="1:22" s="70" customFormat="1">
      <c r="A108" s="184"/>
      <c r="B108" s="220"/>
      <c r="C108" s="41" t="s">
        <v>14</v>
      </c>
      <c r="D108" s="42">
        <f>D111</f>
        <v>5438</v>
      </c>
      <c r="E108" s="42">
        <f>E111</f>
        <v>5417</v>
      </c>
      <c r="F108" s="43">
        <f t="shared" si="12"/>
        <v>0.99613828613460831</v>
      </c>
      <c r="G108" s="218"/>
      <c r="H108" s="216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</row>
    <row r="109" spans="1:22" s="70" customFormat="1">
      <c r="A109" s="184"/>
      <c r="B109" s="220"/>
      <c r="C109" s="41" t="s">
        <v>15</v>
      </c>
      <c r="D109" s="42" t="str">
        <f>D112</f>
        <v xml:space="preserve"> -</v>
      </c>
      <c r="E109" s="42" t="str">
        <f>E112</f>
        <v xml:space="preserve"> - </v>
      </c>
      <c r="F109" s="43" t="s">
        <v>541</v>
      </c>
      <c r="G109" s="227"/>
      <c r="H109" s="212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</row>
    <row r="110" spans="1:22" s="70" customFormat="1" ht="16.5" customHeight="1">
      <c r="A110" s="177" t="s">
        <v>488</v>
      </c>
      <c r="B110" s="199" t="str">
        <f>'Цел.пок-ли'!B449</f>
        <v>Подпрограмма «Повышение эффективности бюджетных расходов»</v>
      </c>
      <c r="C110" s="44" t="s">
        <v>13</v>
      </c>
      <c r="D110" s="45">
        <v>5438</v>
      </c>
      <c r="E110" s="45">
        <v>5417</v>
      </c>
      <c r="F110" s="46">
        <f t="shared" si="12"/>
        <v>0.99613828613460831</v>
      </c>
      <c r="G110" s="196">
        <v>1</v>
      </c>
      <c r="H110" s="192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</row>
    <row r="111" spans="1:22" s="70" customFormat="1">
      <c r="A111" s="177"/>
      <c r="B111" s="199"/>
      <c r="C111" s="44" t="s">
        <v>14</v>
      </c>
      <c r="D111" s="45">
        <v>5438</v>
      </c>
      <c r="E111" s="45">
        <v>5417</v>
      </c>
      <c r="F111" s="46">
        <f t="shared" si="12"/>
        <v>0.99613828613460831</v>
      </c>
      <c r="G111" s="197"/>
      <c r="H111" s="193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</row>
    <row r="112" spans="1:22" s="70" customFormat="1">
      <c r="A112" s="177"/>
      <c r="B112" s="199"/>
      <c r="C112" s="44" t="s">
        <v>15</v>
      </c>
      <c r="D112" s="45" t="s">
        <v>541</v>
      </c>
      <c r="E112" s="45" t="s">
        <v>575</v>
      </c>
      <c r="F112" s="46" t="s">
        <v>541</v>
      </c>
      <c r="G112" s="198"/>
      <c r="H112" s="188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</row>
    <row r="113" spans="1:22" s="70" customFormat="1">
      <c r="A113" s="184" t="s">
        <v>171</v>
      </c>
      <c r="B113" s="220" t="str">
        <f>'Цел.пок-ли'!B500</f>
        <v>МП «Организация предоставления государственных и муниципальных услуг»</v>
      </c>
      <c r="C113" s="41" t="s">
        <v>13</v>
      </c>
      <c r="D113" s="42">
        <f>D114+D115+D116</f>
        <v>19661.7</v>
      </c>
      <c r="E113" s="42">
        <f>E114+E115+E116</f>
        <v>19358.3</v>
      </c>
      <c r="F113" s="43">
        <f t="shared" si="12"/>
        <v>0.98456898437062912</v>
      </c>
      <c r="G113" s="213"/>
      <c r="H113" s="211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</row>
    <row r="114" spans="1:22" s="70" customFormat="1">
      <c r="A114" s="184"/>
      <c r="B114" s="220"/>
      <c r="C114" s="41" t="s">
        <v>14</v>
      </c>
      <c r="D114" s="42">
        <v>11468.3</v>
      </c>
      <c r="E114" s="42">
        <v>11164.9</v>
      </c>
      <c r="F114" s="43">
        <f t="shared" si="12"/>
        <v>0.97354446604989409</v>
      </c>
      <c r="G114" s="215"/>
      <c r="H114" s="216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</row>
    <row r="115" spans="1:22" s="70" customFormat="1">
      <c r="A115" s="184"/>
      <c r="B115" s="220"/>
      <c r="C115" s="41" t="s">
        <v>15</v>
      </c>
      <c r="D115" s="42">
        <v>1561.1</v>
      </c>
      <c r="E115" s="42">
        <v>1561.1</v>
      </c>
      <c r="F115" s="43">
        <f t="shared" si="12"/>
        <v>1</v>
      </c>
      <c r="G115" s="215"/>
      <c r="H115" s="216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</row>
    <row r="116" spans="1:22" s="70" customFormat="1">
      <c r="A116" s="184"/>
      <c r="B116" s="220"/>
      <c r="C116" s="41" t="s">
        <v>20</v>
      </c>
      <c r="D116" s="42">
        <v>6632.3</v>
      </c>
      <c r="E116" s="42">
        <v>6632.3</v>
      </c>
      <c r="F116" s="43">
        <f t="shared" si="12"/>
        <v>1</v>
      </c>
      <c r="G116" s="214"/>
      <c r="H116" s="212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</row>
    <row r="117" spans="1:22" s="70" customFormat="1" ht="24.75" customHeight="1">
      <c r="A117" s="177" t="s">
        <v>505</v>
      </c>
      <c r="B117" s="199" t="str">
        <f>'Цел.пок-ли'!B504</f>
        <v>Подпрограмма «Организация  предоставления государственных и муниципальных услуг по принципу «одного окна»</v>
      </c>
      <c r="C117" s="44" t="s">
        <v>13</v>
      </c>
      <c r="D117" s="45">
        <v>19661.7</v>
      </c>
      <c r="E117" s="45">
        <v>19358.3</v>
      </c>
      <c r="F117" s="46">
        <f t="shared" si="12"/>
        <v>0.98456898437062912</v>
      </c>
      <c r="G117" s="196">
        <v>0.90900000000000003</v>
      </c>
      <c r="H117" s="185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</row>
    <row r="118" spans="1:22" s="70" customFormat="1">
      <c r="A118" s="177"/>
      <c r="B118" s="199"/>
      <c r="C118" s="44" t="s">
        <v>14</v>
      </c>
      <c r="D118" s="75">
        <v>11468.3</v>
      </c>
      <c r="E118" s="75">
        <v>11164.9</v>
      </c>
      <c r="F118" s="46">
        <f t="shared" si="12"/>
        <v>0.97354446604989409</v>
      </c>
      <c r="G118" s="197"/>
      <c r="H118" s="186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</row>
    <row r="119" spans="1:22" s="70" customFormat="1">
      <c r="A119" s="177"/>
      <c r="B119" s="199"/>
      <c r="C119" s="44" t="s">
        <v>15</v>
      </c>
      <c r="D119" s="75">
        <v>1561.1</v>
      </c>
      <c r="E119" s="75">
        <v>1561.1</v>
      </c>
      <c r="F119" s="46">
        <f t="shared" si="12"/>
        <v>1</v>
      </c>
      <c r="G119" s="197"/>
      <c r="H119" s="186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</row>
    <row r="120" spans="1:22" s="70" customFormat="1" ht="18.75" customHeight="1">
      <c r="A120" s="177"/>
      <c r="B120" s="199"/>
      <c r="C120" s="44" t="s">
        <v>20</v>
      </c>
      <c r="D120" s="75">
        <v>6632.3</v>
      </c>
      <c r="E120" s="75">
        <v>6632.3</v>
      </c>
      <c r="F120" s="46">
        <f t="shared" si="12"/>
        <v>1</v>
      </c>
      <c r="G120" s="198"/>
      <c r="H120" s="187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</row>
    <row r="121" spans="1:22" s="70" customFormat="1" ht="14.25" customHeight="1">
      <c r="A121" s="181" t="s">
        <v>810</v>
      </c>
      <c r="B121" s="189" t="str">
        <f>'Цел.пок-ли'!B513</f>
        <v>МП «Социальная поддержка граждан и социально-ориентированных организаций»</v>
      </c>
      <c r="C121" s="41" t="s">
        <v>13</v>
      </c>
      <c r="D121" s="42">
        <f>D124+D123+D122</f>
        <v>10176.299999999999</v>
      </c>
      <c r="E121" s="42">
        <f>E124+E123+E122</f>
        <v>9136.4</v>
      </c>
      <c r="F121" s="43">
        <f t="shared" si="12"/>
        <v>0.89781158181264309</v>
      </c>
      <c r="G121" s="224"/>
      <c r="H121" s="211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</row>
    <row r="122" spans="1:22" s="70" customFormat="1">
      <c r="A122" s="182"/>
      <c r="B122" s="207"/>
      <c r="C122" s="41" t="s">
        <v>14</v>
      </c>
      <c r="D122" s="42">
        <f>D126+D129</f>
        <v>2630.3</v>
      </c>
      <c r="E122" s="42">
        <f>E126+E129</f>
        <v>2605.6</v>
      </c>
      <c r="F122" s="43">
        <f t="shared" si="12"/>
        <v>0.99060943618598629</v>
      </c>
      <c r="G122" s="225"/>
      <c r="H122" s="216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</row>
    <row r="123" spans="1:22" s="70" customFormat="1">
      <c r="A123" s="182"/>
      <c r="B123" s="207"/>
      <c r="C123" s="41" t="s">
        <v>15</v>
      </c>
      <c r="D123" s="42">
        <f>D127</f>
        <v>7296.5</v>
      </c>
      <c r="E123" s="42">
        <f>E127</f>
        <v>6281.3</v>
      </c>
      <c r="F123" s="43">
        <f t="shared" si="12"/>
        <v>0.86086479819091344</v>
      </c>
      <c r="G123" s="225"/>
      <c r="H123" s="216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</row>
    <row r="124" spans="1:22" s="70" customFormat="1">
      <c r="A124" s="183"/>
      <c r="B124" s="208"/>
      <c r="C124" s="41" t="s">
        <v>20</v>
      </c>
      <c r="D124" s="42">
        <f>D128</f>
        <v>249.5</v>
      </c>
      <c r="E124" s="42">
        <f>E128</f>
        <v>249.5</v>
      </c>
      <c r="F124" s="43">
        <f t="shared" si="12"/>
        <v>1</v>
      </c>
      <c r="G124" s="226"/>
      <c r="H124" s="212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</row>
    <row r="125" spans="1:22" s="70" customFormat="1" ht="16.5" customHeight="1">
      <c r="A125" s="192" t="s">
        <v>811</v>
      </c>
      <c r="B125" s="194" t="str">
        <f>'Цел.пок-ли'!B519</f>
        <v>Подпрограмма «Социальная поддержка отдельных категорий граждан»</v>
      </c>
      <c r="C125" s="44" t="s">
        <v>13</v>
      </c>
      <c r="D125" s="45">
        <f>D126+D127+D128</f>
        <v>9504.2000000000007</v>
      </c>
      <c r="E125" s="45">
        <f>E126+E127+E128</f>
        <v>8464.2999999999993</v>
      </c>
      <c r="F125" s="46">
        <f t="shared" si="12"/>
        <v>0.89058521495759757</v>
      </c>
      <c r="G125" s="196">
        <v>0.875</v>
      </c>
      <c r="H125" s="48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</row>
    <row r="126" spans="1:22" s="70" customFormat="1">
      <c r="A126" s="193"/>
      <c r="B126" s="190"/>
      <c r="C126" s="44" t="s">
        <v>14</v>
      </c>
      <c r="D126" s="45">
        <v>1958.2</v>
      </c>
      <c r="E126" s="45">
        <v>1933.5</v>
      </c>
      <c r="F126" s="46">
        <f t="shared" si="12"/>
        <v>0.98738637524256967</v>
      </c>
      <c r="G126" s="197"/>
      <c r="H126" s="48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</row>
    <row r="127" spans="1:22" s="70" customFormat="1" ht="74.25" customHeight="1">
      <c r="A127" s="193"/>
      <c r="B127" s="190"/>
      <c r="C127" s="44" t="s">
        <v>15</v>
      </c>
      <c r="D127" s="45">
        <v>7296.5</v>
      </c>
      <c r="E127" s="45">
        <v>6281.3</v>
      </c>
      <c r="F127" s="46">
        <f t="shared" si="12"/>
        <v>0.86086479819091344</v>
      </c>
      <c r="G127" s="197"/>
      <c r="H127" s="76" t="s">
        <v>738</v>
      </c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</row>
    <row r="128" spans="1:22" s="70" customFormat="1">
      <c r="A128" s="188"/>
      <c r="B128" s="191"/>
      <c r="C128" s="44" t="s">
        <v>20</v>
      </c>
      <c r="D128" s="45">
        <v>249.5</v>
      </c>
      <c r="E128" s="45">
        <v>249.5</v>
      </c>
      <c r="F128" s="46">
        <f t="shared" si="12"/>
        <v>1</v>
      </c>
      <c r="G128" s="198"/>
      <c r="H128" s="76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</row>
    <row r="129" spans="1:22" s="70" customFormat="1" ht="30">
      <c r="A129" s="47" t="s">
        <v>812</v>
      </c>
      <c r="B129" s="48" t="str">
        <f>'Цел.пок-ли'!B537</f>
        <v>Подпрограмма «Социальная поддержка социально - ориентированных организаций»</v>
      </c>
      <c r="C129" s="44" t="s">
        <v>14</v>
      </c>
      <c r="D129" s="45">
        <v>672.1</v>
      </c>
      <c r="E129" s="45">
        <v>672.1</v>
      </c>
      <c r="F129" s="46">
        <f t="shared" si="12"/>
        <v>1</v>
      </c>
      <c r="G129" s="46">
        <v>1</v>
      </c>
      <c r="H129" s="48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</row>
    <row r="130" spans="1:22">
      <c r="A130" s="2"/>
      <c r="B130" s="1"/>
      <c r="C130" s="1"/>
      <c r="D130" s="3"/>
      <c r="E130" s="3"/>
      <c r="F130" s="1"/>
      <c r="G130" s="2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>
      <c r="A131" s="2"/>
      <c r="B131" s="1"/>
      <c r="C131" s="1"/>
      <c r="D131" s="3"/>
      <c r="E131" s="3"/>
      <c r="F131" s="1"/>
      <c r="G131" s="2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>
      <c r="A132" s="2"/>
      <c r="B132" s="1"/>
      <c r="C132" s="1" t="s">
        <v>14</v>
      </c>
      <c r="D132" s="3" t="s">
        <v>869</v>
      </c>
      <c r="E132" s="3">
        <f>E8+E18+E29+E37+E44+E47+E58+E68+E76+E79+E83+E86+E97+E108+E114+E122</f>
        <v>977347.0649</v>
      </c>
      <c r="F132" s="37" t="e">
        <f>E132/D132</f>
        <v>#VALUE!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>
      <c r="A133" s="2"/>
      <c r="B133" s="1"/>
      <c r="C133" s="1" t="s">
        <v>15</v>
      </c>
      <c r="D133" s="3">
        <f>D9+D19+D30+D48+D59+D69+D87+D98+D115+D123</f>
        <v>882044.9</v>
      </c>
      <c r="E133" s="3">
        <f>E9+E19+E30+E48+E59+E69+E87+E98+E115+E123</f>
        <v>870195.25600000017</v>
      </c>
      <c r="F133" s="37">
        <f>E133/D133</f>
        <v>0.9865657133780833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>
      <c r="A134" s="2"/>
      <c r="B134" s="1"/>
      <c r="C134" s="1" t="s">
        <v>20</v>
      </c>
      <c r="D134" s="3">
        <f>D20+D49+D88+D99+D116+D124</f>
        <v>18317.400000000001</v>
      </c>
      <c r="E134" s="3">
        <f>E20+E49+E88+E99+E116+E124</f>
        <v>18103</v>
      </c>
      <c r="F134" s="37">
        <f>E134/D134</f>
        <v>0.98829528208151807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>
      <c r="A135" s="2"/>
      <c r="B135" s="1"/>
      <c r="C135" s="1"/>
      <c r="D135" s="3">
        <f>SUM(D132:D134)</f>
        <v>900362.3</v>
      </c>
      <c r="E135" s="3">
        <f>SUM(E132:E134)</f>
        <v>1865645.3209000002</v>
      </c>
      <c r="F135" s="37">
        <f>E135/D135</f>
        <v>2.0721051080215154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>
      <c r="A136" s="2"/>
      <c r="B136" s="1"/>
      <c r="C136" s="1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>
      <c r="A137" s="2"/>
      <c r="B137" s="1"/>
      <c r="C137" s="1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>
      <c r="A138" s="2"/>
      <c r="B138" s="1"/>
      <c r="C138" s="1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>
      <c r="A139" s="2"/>
      <c r="B139" s="1"/>
      <c r="C139" s="1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>
      <c r="A140" s="2"/>
      <c r="B140" s="1"/>
      <c r="C140" s="1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>
      <c r="A141" s="2"/>
      <c r="B141" s="1"/>
      <c r="C141" s="1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>
      <c r="A142" s="2"/>
      <c r="B142" s="1"/>
      <c r="C142" s="1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>
      <c r="A143" s="2"/>
      <c r="B143" s="1"/>
      <c r="C143" s="1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>
      <c r="A144" s="2"/>
      <c r="B144" s="1"/>
      <c r="C144" s="1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>
      <c r="A145" s="2"/>
      <c r="B145" s="1"/>
      <c r="C145" s="1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>
      <c r="A146" s="2"/>
      <c r="B146" s="1"/>
      <c r="C146" s="1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>
      <c r="A147" s="2"/>
      <c r="B147" s="1"/>
      <c r="C147" s="1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>
      <c r="A148" s="2"/>
      <c r="B148" s="1"/>
      <c r="C148" s="1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>
      <c r="A149" s="2"/>
      <c r="B149" s="1"/>
      <c r="C149" s="1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>
      <c r="A150" s="2"/>
      <c r="B150" s="1"/>
      <c r="C150" s="1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>
      <c r="A151" s="2"/>
      <c r="B151" s="1"/>
      <c r="C151" s="1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>
      <c r="A152" s="2"/>
      <c r="B152" s="1"/>
      <c r="C152" s="1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>
      <c r="A153" s="2"/>
      <c r="B153" s="1"/>
      <c r="C153" s="1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>
      <c r="A154" s="2"/>
      <c r="B154" s="1"/>
      <c r="C154" s="1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>
      <c r="A155" s="2"/>
      <c r="B155" s="1"/>
      <c r="C155" s="1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>
      <c r="A156" s="2"/>
      <c r="B156" s="1"/>
      <c r="C156" s="1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>
      <c r="A157" s="2"/>
      <c r="B157" s="1"/>
      <c r="C157" s="1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>
      <c r="A158" s="2"/>
      <c r="B158" s="1"/>
      <c r="C158" s="1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>
      <c r="A159" s="2"/>
      <c r="B159" s="1"/>
      <c r="C159" s="1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>
      <c r="A160" s="5"/>
      <c r="D160" s="4"/>
      <c r="E160" s="4"/>
    </row>
    <row r="161" spans="1:5">
      <c r="A161" s="5"/>
      <c r="D161" s="4"/>
      <c r="E161" s="4"/>
    </row>
    <row r="162" spans="1:5">
      <c r="A162" s="5"/>
      <c r="D162" s="4"/>
      <c r="E162" s="4"/>
    </row>
    <row r="163" spans="1:5">
      <c r="A163" s="5"/>
      <c r="D163" s="4"/>
      <c r="E163" s="4"/>
    </row>
    <row r="164" spans="1:5">
      <c r="A164" s="5"/>
      <c r="D164" s="4"/>
      <c r="E164" s="4"/>
    </row>
    <row r="165" spans="1:5">
      <c r="A165" s="5"/>
      <c r="D165" s="4"/>
      <c r="E165" s="4"/>
    </row>
    <row r="166" spans="1:5">
      <c r="D166" s="4"/>
      <c r="E166" s="4"/>
    </row>
    <row r="167" spans="1:5">
      <c r="D167" s="4"/>
      <c r="E167" s="4"/>
    </row>
    <row r="168" spans="1:5">
      <c r="D168" s="4"/>
      <c r="E168" s="4"/>
    </row>
    <row r="169" spans="1:5">
      <c r="D169" s="4"/>
      <c r="E169" s="4"/>
    </row>
    <row r="170" spans="1:5">
      <c r="D170" s="4"/>
      <c r="E170" s="4"/>
    </row>
    <row r="171" spans="1:5">
      <c r="D171" s="4"/>
      <c r="E171" s="4"/>
    </row>
    <row r="172" spans="1:5">
      <c r="D172" s="4"/>
      <c r="E172" s="4"/>
    </row>
    <row r="173" spans="1:5">
      <c r="D173" s="4"/>
      <c r="E173" s="4"/>
    </row>
  </sheetData>
  <mergeCells count="126">
    <mergeCell ref="B46:B49"/>
    <mergeCell ref="A53:A56"/>
    <mergeCell ref="B53:B56"/>
    <mergeCell ref="G53:G56"/>
    <mergeCell ref="H53:H56"/>
    <mergeCell ref="A72:A74"/>
    <mergeCell ref="B72:B74"/>
    <mergeCell ref="G72:G74"/>
    <mergeCell ref="G67:G69"/>
    <mergeCell ref="H67:H69"/>
    <mergeCell ref="B67:B69"/>
    <mergeCell ref="A67:A69"/>
    <mergeCell ref="G57:G59"/>
    <mergeCell ref="G60:G62"/>
    <mergeCell ref="H57:H59"/>
    <mergeCell ref="H63:H65"/>
    <mergeCell ref="H60:H61"/>
    <mergeCell ref="G63:G65"/>
    <mergeCell ref="A117:A120"/>
    <mergeCell ref="A125:A128"/>
    <mergeCell ref="B125:B128"/>
    <mergeCell ref="A121:A124"/>
    <mergeCell ref="B121:B124"/>
    <mergeCell ref="B113:B116"/>
    <mergeCell ref="A113:A116"/>
    <mergeCell ref="A36:A37"/>
    <mergeCell ref="B57:B59"/>
    <mergeCell ref="A57:A59"/>
    <mergeCell ref="B60:B62"/>
    <mergeCell ref="A60:A62"/>
    <mergeCell ref="B43:B44"/>
    <mergeCell ref="A43:A44"/>
    <mergeCell ref="A46:A48"/>
    <mergeCell ref="B50:B52"/>
    <mergeCell ref="A50:A52"/>
    <mergeCell ref="B36:B37"/>
    <mergeCell ref="B63:B65"/>
    <mergeCell ref="A63:A65"/>
    <mergeCell ref="A102:A105"/>
    <mergeCell ref="B85:B88"/>
    <mergeCell ref="A85:A88"/>
    <mergeCell ref="A96:A99"/>
    <mergeCell ref="G121:G124"/>
    <mergeCell ref="H121:H124"/>
    <mergeCell ref="G125:G128"/>
    <mergeCell ref="H117:H120"/>
    <mergeCell ref="G117:G120"/>
    <mergeCell ref="G113:G116"/>
    <mergeCell ref="H113:H116"/>
    <mergeCell ref="G96:G99"/>
    <mergeCell ref="B117:B120"/>
    <mergeCell ref="G107:G109"/>
    <mergeCell ref="G110:G112"/>
    <mergeCell ref="H107:H109"/>
    <mergeCell ref="H110:H112"/>
    <mergeCell ref="B102:B105"/>
    <mergeCell ref="B96:B99"/>
    <mergeCell ref="G89:G92"/>
    <mergeCell ref="B107:B109"/>
    <mergeCell ref="A107:A109"/>
    <mergeCell ref="A110:A112"/>
    <mergeCell ref="B110:B112"/>
    <mergeCell ref="A89:A92"/>
    <mergeCell ref="B89:B92"/>
    <mergeCell ref="G102:G105"/>
    <mergeCell ref="H85:H88"/>
    <mergeCell ref="H96:H99"/>
    <mergeCell ref="H78:H79"/>
    <mergeCell ref="G78:G79"/>
    <mergeCell ref="G75:G76"/>
    <mergeCell ref="H75:H76"/>
    <mergeCell ref="G85:G88"/>
    <mergeCell ref="B75:B76"/>
    <mergeCell ref="A75:A76"/>
    <mergeCell ref="B78:B79"/>
    <mergeCell ref="A78:A79"/>
    <mergeCell ref="A82:A83"/>
    <mergeCell ref="B82:B83"/>
    <mergeCell ref="G82:G83"/>
    <mergeCell ref="H82:H83"/>
    <mergeCell ref="H36:H37"/>
    <mergeCell ref="H50:H52"/>
    <mergeCell ref="G21:G24"/>
    <mergeCell ref="G25:G27"/>
    <mergeCell ref="G43:G44"/>
    <mergeCell ref="G46:G48"/>
    <mergeCell ref="H43:H44"/>
    <mergeCell ref="H46:H48"/>
    <mergeCell ref="G50:G52"/>
    <mergeCell ref="G36:G37"/>
    <mergeCell ref="G31:G33"/>
    <mergeCell ref="H28:H29"/>
    <mergeCell ref="G28:G30"/>
    <mergeCell ref="A31:A33"/>
    <mergeCell ref="B31:B33"/>
    <mergeCell ref="A2:H2"/>
    <mergeCell ref="G14:G16"/>
    <mergeCell ref="G10:G12"/>
    <mergeCell ref="B7:B9"/>
    <mergeCell ref="A7:A9"/>
    <mergeCell ref="A10:A12"/>
    <mergeCell ref="B10:B12"/>
    <mergeCell ref="B14:B16"/>
    <mergeCell ref="A14:A16"/>
    <mergeCell ref="C4:E4"/>
    <mergeCell ref="F4:F5"/>
    <mergeCell ref="G4:G5"/>
    <mergeCell ref="H4:H5"/>
    <mergeCell ref="A4:A5"/>
    <mergeCell ref="B4:B5"/>
    <mergeCell ref="H14:H16"/>
    <mergeCell ref="B17:B20"/>
    <mergeCell ref="A21:A24"/>
    <mergeCell ref="B21:B24"/>
    <mergeCell ref="G7:G9"/>
    <mergeCell ref="H10:H11"/>
    <mergeCell ref="B25:B27"/>
    <mergeCell ref="A25:A27"/>
    <mergeCell ref="G17:G20"/>
    <mergeCell ref="H7:H9"/>
    <mergeCell ref="A17:A20"/>
    <mergeCell ref="H17:H20"/>
    <mergeCell ref="H21:H24"/>
    <mergeCell ref="H25:H27"/>
    <mergeCell ref="A28:A30"/>
    <mergeCell ref="B28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4" manualBreakCount="4">
    <brk id="27" max="7" man="1"/>
    <brk id="56" max="7" man="1"/>
    <brk id="84" max="7" man="1"/>
    <brk id="10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50"/>
  <sheetViews>
    <sheetView view="pageBreakPreview" topLeftCell="A185" zoomScaleSheetLayoutView="100" workbookViewId="0">
      <selection activeCell="A186" sqref="A186:XFD205"/>
    </sheetView>
  </sheetViews>
  <sheetFormatPr defaultRowHeight="15"/>
  <cols>
    <col min="1" max="1" width="4.5703125" customWidth="1"/>
    <col min="2" max="2" width="58.140625" customWidth="1"/>
    <col min="3" max="3" width="14" customWidth="1"/>
    <col min="4" max="4" width="15.140625" customWidth="1"/>
    <col min="5" max="6" width="16.140625" customWidth="1"/>
    <col min="7" max="7" width="46.28515625" customWidth="1"/>
  </cols>
  <sheetData>
    <row r="1" spans="1:21">
      <c r="A1" s="1"/>
      <c r="B1" s="1"/>
      <c r="C1" s="1"/>
      <c r="D1" s="1"/>
      <c r="E1" s="1"/>
      <c r="F1" s="1"/>
      <c r="G1" s="7" t="s">
        <v>24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>
      <c r="A2" s="195" t="s">
        <v>817</v>
      </c>
      <c r="B2" s="195"/>
      <c r="C2" s="195"/>
      <c r="D2" s="195"/>
      <c r="E2" s="195"/>
      <c r="F2" s="195"/>
      <c r="G2" s="19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>
      <c r="A4" s="202" t="s">
        <v>5</v>
      </c>
      <c r="B4" s="200" t="s">
        <v>27</v>
      </c>
      <c r="C4" s="200" t="s">
        <v>32</v>
      </c>
      <c r="D4" s="200" t="s">
        <v>31</v>
      </c>
      <c r="E4" s="200"/>
      <c r="F4" s="200" t="s">
        <v>34</v>
      </c>
      <c r="G4" s="200" t="s">
        <v>33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202"/>
      <c r="B5" s="200"/>
      <c r="C5" s="200"/>
      <c r="D5" s="6" t="s">
        <v>25</v>
      </c>
      <c r="E5" s="6" t="s">
        <v>26</v>
      </c>
      <c r="F5" s="200"/>
      <c r="G5" s="20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70" customFormat="1" ht="15" customHeight="1">
      <c r="A6" s="77" t="s">
        <v>7</v>
      </c>
      <c r="B6" s="78" t="s">
        <v>8</v>
      </c>
      <c r="C6" s="79"/>
      <c r="D6" s="80"/>
      <c r="E6" s="79"/>
      <c r="F6" s="81"/>
      <c r="G6" s="7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1" s="70" customFormat="1" ht="38.25">
      <c r="A7" s="82"/>
      <c r="B7" s="173" t="s">
        <v>28</v>
      </c>
      <c r="C7" s="53"/>
      <c r="D7" s="84"/>
      <c r="E7" s="84"/>
      <c r="F7" s="174">
        <v>1</v>
      </c>
      <c r="G7" s="86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8" spans="1:21" s="70" customFormat="1" ht="25.5">
      <c r="A8" s="82"/>
      <c r="B8" s="83" t="s">
        <v>29</v>
      </c>
      <c r="C8" s="53" t="s">
        <v>35</v>
      </c>
      <c r="D8" s="84">
        <v>20.8</v>
      </c>
      <c r="E8" s="84">
        <v>21</v>
      </c>
      <c r="F8" s="85">
        <f>E8/D8</f>
        <v>1.0096153846153846</v>
      </c>
      <c r="G8" s="8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s="70" customFormat="1" ht="25.5">
      <c r="A9" s="82"/>
      <c r="B9" s="83" t="s">
        <v>30</v>
      </c>
      <c r="C9" s="53" t="s">
        <v>589</v>
      </c>
      <c r="D9" s="84">
        <v>12.2</v>
      </c>
      <c r="E9" s="84">
        <v>12.6</v>
      </c>
      <c r="F9" s="85">
        <f t="shared" ref="F9:F95" si="0">E9/D9</f>
        <v>1.0327868852459017</v>
      </c>
      <c r="G9" s="86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s="70" customFormat="1" ht="27" customHeight="1">
      <c r="A10" s="87" t="s">
        <v>9</v>
      </c>
      <c r="B10" s="88" t="s">
        <v>37</v>
      </c>
      <c r="C10" s="89"/>
      <c r="D10" s="90"/>
      <c r="E10" s="91"/>
      <c r="F10" s="92">
        <v>1</v>
      </c>
      <c r="G10" s="8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 s="70" customFormat="1" ht="26.25" customHeight="1">
      <c r="A11" s="93"/>
      <c r="B11" s="246" t="s">
        <v>38</v>
      </c>
      <c r="C11" s="246"/>
      <c r="D11" s="246"/>
      <c r="E11" s="246"/>
      <c r="F11" s="246"/>
      <c r="G11" s="246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1:21" s="70" customFormat="1" ht="25.5">
      <c r="A12" s="93"/>
      <c r="B12" s="83" t="s">
        <v>39</v>
      </c>
      <c r="C12" s="53" t="s">
        <v>42</v>
      </c>
      <c r="D12" s="84">
        <v>8118</v>
      </c>
      <c r="E12" s="84">
        <v>8118</v>
      </c>
      <c r="F12" s="85">
        <f t="shared" si="0"/>
        <v>1</v>
      </c>
      <c r="G12" s="53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spans="1:21" s="70" customFormat="1" ht="25.5">
      <c r="A13" s="93"/>
      <c r="B13" s="83" t="s">
        <v>40</v>
      </c>
      <c r="C13" s="53" t="s">
        <v>36</v>
      </c>
      <c r="D13" s="84">
        <v>302</v>
      </c>
      <c r="E13" s="84">
        <v>302</v>
      </c>
      <c r="F13" s="85">
        <f t="shared" si="0"/>
        <v>1</v>
      </c>
      <c r="G13" s="53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spans="1:21" s="70" customFormat="1" ht="27.75" customHeight="1">
      <c r="A14" s="93"/>
      <c r="B14" s="83" t="s">
        <v>41</v>
      </c>
      <c r="C14" s="53" t="s">
        <v>42</v>
      </c>
      <c r="D14" s="84">
        <v>89</v>
      </c>
      <c r="E14" s="84">
        <v>89</v>
      </c>
      <c r="F14" s="85">
        <f t="shared" si="0"/>
        <v>1</v>
      </c>
      <c r="G14" s="53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spans="1:21" s="70" customFormat="1" ht="15.75" customHeight="1">
      <c r="A15" s="93"/>
      <c r="B15" s="246" t="s">
        <v>43</v>
      </c>
      <c r="C15" s="246"/>
      <c r="D15" s="246"/>
      <c r="E15" s="246"/>
      <c r="F15" s="246"/>
      <c r="G15" s="246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1" s="70" customFormat="1" ht="28.5" customHeight="1">
      <c r="A16" s="93"/>
      <c r="B16" s="83" t="s">
        <v>44</v>
      </c>
      <c r="C16" s="53" t="s">
        <v>42</v>
      </c>
      <c r="D16" s="84">
        <v>11232</v>
      </c>
      <c r="E16" s="84">
        <v>11663</v>
      </c>
      <c r="F16" s="85">
        <f t="shared" si="0"/>
        <v>1.0383725071225072</v>
      </c>
      <c r="G16" s="53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s="70" customFormat="1">
      <c r="A17" s="93"/>
      <c r="B17" s="246" t="s">
        <v>45</v>
      </c>
      <c r="C17" s="246"/>
      <c r="D17" s="246"/>
      <c r="E17" s="246"/>
      <c r="F17" s="246"/>
      <c r="G17" s="246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s="70" customFormat="1" ht="25.5">
      <c r="A18" s="93"/>
      <c r="B18" s="83" t="s">
        <v>46</v>
      </c>
      <c r="C18" s="53" t="s">
        <v>42</v>
      </c>
      <c r="D18" s="84">
        <v>61</v>
      </c>
      <c r="E18" s="84">
        <v>61</v>
      </c>
      <c r="F18" s="85">
        <f t="shared" si="0"/>
        <v>1</v>
      </c>
      <c r="G18" s="53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s="70" customFormat="1">
      <c r="A19" s="87" t="s">
        <v>10</v>
      </c>
      <c r="B19" s="88" t="str">
        <f>'Фин-е, вып-е'!B13</f>
        <v>Подпрограмма «Развитие спортивной инфраструктуры»</v>
      </c>
      <c r="C19" s="91"/>
      <c r="D19" s="94"/>
      <c r="E19" s="94"/>
      <c r="F19" s="92">
        <v>1</v>
      </c>
      <c r="G19" s="91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s="70" customFormat="1">
      <c r="A20" s="93"/>
      <c r="B20" s="246" t="s">
        <v>48</v>
      </c>
      <c r="C20" s="246"/>
      <c r="D20" s="246"/>
      <c r="E20" s="246"/>
      <c r="F20" s="246"/>
      <c r="G20" s="246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s="70" customFormat="1" ht="89.25" customHeight="1">
      <c r="A21" s="93"/>
      <c r="B21" s="83" t="s">
        <v>49</v>
      </c>
      <c r="C21" s="53" t="s">
        <v>50</v>
      </c>
      <c r="D21" s="84">
        <v>16.899999999999999</v>
      </c>
      <c r="E21" s="84">
        <v>17.8</v>
      </c>
      <c r="F21" s="85">
        <f t="shared" si="0"/>
        <v>1.0532544378698225</v>
      </c>
      <c r="G21" s="68" t="s">
        <v>847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s="70" customFormat="1">
      <c r="A22" s="93"/>
      <c r="B22" s="246" t="s">
        <v>51</v>
      </c>
      <c r="C22" s="246"/>
      <c r="D22" s="246"/>
      <c r="E22" s="246"/>
      <c r="F22" s="246"/>
      <c r="G22" s="246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s="70" customFormat="1">
      <c r="A23" s="93"/>
      <c r="B23" s="83" t="s">
        <v>52</v>
      </c>
      <c r="C23" s="53" t="s">
        <v>36</v>
      </c>
      <c r="D23" s="84">
        <v>0</v>
      </c>
      <c r="E23" s="84">
        <v>0</v>
      </c>
      <c r="F23" s="85" t="s">
        <v>541</v>
      </c>
      <c r="G23" s="53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s="70" customFormat="1">
      <c r="A24" s="93"/>
      <c r="B24" s="246" t="s">
        <v>54</v>
      </c>
      <c r="C24" s="246"/>
      <c r="D24" s="246"/>
      <c r="E24" s="246"/>
      <c r="F24" s="246"/>
      <c r="G24" s="246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s="70" customFormat="1" ht="25.5">
      <c r="A25" s="95"/>
      <c r="B25" s="96" t="s">
        <v>55</v>
      </c>
      <c r="C25" s="53" t="s">
        <v>36</v>
      </c>
      <c r="D25" s="84">
        <v>2</v>
      </c>
      <c r="E25" s="84">
        <v>2</v>
      </c>
      <c r="F25" s="85">
        <f t="shared" si="0"/>
        <v>1</v>
      </c>
      <c r="G25" s="53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s="70" customFormat="1">
      <c r="A26" s="95"/>
      <c r="B26" s="246" t="s">
        <v>53</v>
      </c>
      <c r="C26" s="246"/>
      <c r="D26" s="246"/>
      <c r="E26" s="246"/>
      <c r="F26" s="246"/>
      <c r="G26" s="246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s="70" customFormat="1" ht="25.5">
      <c r="A27" s="95"/>
      <c r="B27" s="96" t="s">
        <v>57</v>
      </c>
      <c r="C27" s="53" t="s">
        <v>36</v>
      </c>
      <c r="D27" s="84">
        <v>2</v>
      </c>
      <c r="E27" s="84">
        <v>2</v>
      </c>
      <c r="F27" s="85">
        <f t="shared" si="0"/>
        <v>1</v>
      </c>
      <c r="G27" s="53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s="70" customFormat="1" ht="27.75" customHeight="1">
      <c r="A28" s="87" t="s">
        <v>11</v>
      </c>
      <c r="B28" s="88" t="s">
        <v>12</v>
      </c>
      <c r="C28" s="91"/>
      <c r="D28" s="94"/>
      <c r="E28" s="94"/>
      <c r="F28" s="92">
        <v>1</v>
      </c>
      <c r="G28" s="91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s="70" customFormat="1" ht="19.5" customHeight="1">
      <c r="A29" s="93"/>
      <c r="B29" s="246" t="s">
        <v>56</v>
      </c>
      <c r="C29" s="246"/>
      <c r="D29" s="246"/>
      <c r="E29" s="246"/>
      <c r="F29" s="246"/>
      <c r="G29" s="246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s="70" customFormat="1" ht="28.5" customHeight="1">
      <c r="A30" s="93"/>
      <c r="B30" s="83" t="s">
        <v>58</v>
      </c>
      <c r="C30" s="53" t="s">
        <v>42</v>
      </c>
      <c r="D30" s="84">
        <v>784</v>
      </c>
      <c r="E30" s="84">
        <v>784</v>
      </c>
      <c r="F30" s="85">
        <f t="shared" si="0"/>
        <v>1</v>
      </c>
      <c r="G30" s="53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</row>
    <row r="31" spans="1:21" s="70" customFormat="1" ht="27.75" customHeight="1">
      <c r="A31" s="93"/>
      <c r="B31" s="83" t="s">
        <v>59</v>
      </c>
      <c r="C31" s="53" t="s">
        <v>70</v>
      </c>
      <c r="D31" s="84">
        <v>10650</v>
      </c>
      <c r="E31" s="84">
        <v>10650</v>
      </c>
      <c r="F31" s="85">
        <f t="shared" si="0"/>
        <v>1</v>
      </c>
      <c r="G31" s="53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s="70" customFormat="1" ht="27" customHeight="1">
      <c r="A32" s="93"/>
      <c r="B32" s="83" t="s">
        <v>60</v>
      </c>
      <c r="C32" s="53" t="s">
        <v>35</v>
      </c>
      <c r="D32" s="84">
        <v>100</v>
      </c>
      <c r="E32" s="84">
        <v>100</v>
      </c>
      <c r="F32" s="85">
        <f t="shared" si="0"/>
        <v>1</v>
      </c>
      <c r="G32" s="53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1:21" s="70" customFormat="1" ht="15.75" customHeight="1">
      <c r="A33" s="93"/>
      <c r="B33" s="246" t="s">
        <v>61</v>
      </c>
      <c r="C33" s="246"/>
      <c r="D33" s="246"/>
      <c r="E33" s="246"/>
      <c r="F33" s="246"/>
      <c r="G33" s="246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1:21" s="70" customFormat="1" ht="15.75" customHeight="1">
      <c r="A34" s="93"/>
      <c r="B34" s="83" t="s">
        <v>62</v>
      </c>
      <c r="C34" s="93" t="s">
        <v>65</v>
      </c>
      <c r="D34" s="84">
        <v>5475</v>
      </c>
      <c r="E34" s="84">
        <v>5475</v>
      </c>
      <c r="F34" s="85">
        <f t="shared" si="0"/>
        <v>1</v>
      </c>
      <c r="G34" s="53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</row>
    <row r="35" spans="1:21" s="70" customFormat="1" ht="15.75" customHeight="1">
      <c r="A35" s="93"/>
      <c r="B35" s="83" t="s">
        <v>63</v>
      </c>
      <c r="C35" s="93" t="s">
        <v>65</v>
      </c>
      <c r="D35" s="84">
        <v>3267</v>
      </c>
      <c r="E35" s="84">
        <v>3267</v>
      </c>
      <c r="F35" s="85">
        <f t="shared" si="0"/>
        <v>1</v>
      </c>
      <c r="G35" s="53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</row>
    <row r="36" spans="1:21" s="70" customFormat="1" ht="15.75" customHeight="1">
      <c r="A36" s="93"/>
      <c r="B36" s="83" t="s">
        <v>64</v>
      </c>
      <c r="C36" s="93" t="s">
        <v>65</v>
      </c>
      <c r="D36" s="84">
        <v>1908</v>
      </c>
      <c r="E36" s="84">
        <v>1908</v>
      </c>
      <c r="F36" s="85">
        <f t="shared" si="0"/>
        <v>1</v>
      </c>
      <c r="G36" s="53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</row>
    <row r="37" spans="1:21" s="70" customFormat="1" ht="15.75" customHeight="1">
      <c r="A37" s="93"/>
      <c r="B37" s="246" t="s">
        <v>66</v>
      </c>
      <c r="C37" s="246"/>
      <c r="D37" s="246"/>
      <c r="E37" s="246"/>
      <c r="F37" s="246"/>
      <c r="G37" s="246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21" s="70" customFormat="1" ht="41.25" customHeight="1">
      <c r="A38" s="93"/>
      <c r="B38" s="83" t="s">
        <v>67</v>
      </c>
      <c r="C38" s="84" t="s">
        <v>35</v>
      </c>
      <c r="D38" s="84">
        <v>22.5</v>
      </c>
      <c r="E38" s="84">
        <v>41.1</v>
      </c>
      <c r="F38" s="85">
        <f t="shared" si="0"/>
        <v>1.8266666666666667</v>
      </c>
      <c r="G38" s="53" t="s">
        <v>848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21" s="70" customFormat="1" ht="15.75" customHeight="1">
      <c r="A39" s="93"/>
      <c r="B39" s="246" t="s">
        <v>68</v>
      </c>
      <c r="C39" s="246"/>
      <c r="D39" s="246"/>
      <c r="E39" s="246"/>
      <c r="F39" s="246"/>
      <c r="G39" s="246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1:21" s="70" customFormat="1" ht="15.75" customHeight="1">
      <c r="A40" s="93"/>
      <c r="B40" s="83" t="s">
        <v>69</v>
      </c>
      <c r="C40" s="97" t="s">
        <v>35</v>
      </c>
      <c r="D40" s="84">
        <v>100</v>
      </c>
      <c r="E40" s="84">
        <v>100</v>
      </c>
      <c r="F40" s="85">
        <f t="shared" si="0"/>
        <v>1</v>
      </c>
      <c r="G40" s="53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1:21" s="70" customFormat="1">
      <c r="A41" s="77" t="s">
        <v>17</v>
      </c>
      <c r="B41" s="78" t="s">
        <v>18</v>
      </c>
      <c r="C41" s="79"/>
      <c r="D41" s="80"/>
      <c r="E41" s="79"/>
      <c r="F41" s="98">
        <v>1</v>
      </c>
      <c r="G41" s="7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1:21" s="70" customFormat="1">
      <c r="A42" s="82"/>
      <c r="B42" s="246" t="s">
        <v>72</v>
      </c>
      <c r="C42" s="246"/>
      <c r="D42" s="246"/>
      <c r="E42" s="246"/>
      <c r="F42" s="246" t="e">
        <f t="shared" si="0"/>
        <v>#DIV/0!</v>
      </c>
      <c r="G42" s="246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1:21" s="70" customFormat="1" ht="30" customHeight="1">
      <c r="A43" s="82"/>
      <c r="B43" s="83" t="s">
        <v>73</v>
      </c>
      <c r="C43" s="53" t="s">
        <v>35</v>
      </c>
      <c r="D43" s="84">
        <v>99.95</v>
      </c>
      <c r="E43" s="84">
        <v>99.95</v>
      </c>
      <c r="F43" s="85">
        <f t="shared" si="0"/>
        <v>1</v>
      </c>
      <c r="G43" s="9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s="70" customFormat="1" ht="63.75">
      <c r="A44" s="82"/>
      <c r="B44" s="83" t="s">
        <v>74</v>
      </c>
      <c r="C44" s="53" t="s">
        <v>35</v>
      </c>
      <c r="D44" s="84">
        <v>100</v>
      </c>
      <c r="E44" s="84">
        <v>100</v>
      </c>
      <c r="F44" s="85">
        <f t="shared" si="0"/>
        <v>1</v>
      </c>
      <c r="G44" s="9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21" s="70" customFormat="1" ht="51.75" customHeight="1">
      <c r="A45" s="82"/>
      <c r="B45" s="83" t="s">
        <v>75</v>
      </c>
      <c r="C45" s="53" t="s">
        <v>35</v>
      </c>
      <c r="D45" s="84">
        <v>77</v>
      </c>
      <c r="E45" s="84">
        <v>80</v>
      </c>
      <c r="F45" s="85">
        <f t="shared" si="0"/>
        <v>1.0389610389610389</v>
      </c>
      <c r="G45" s="53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s="70" customFormat="1" ht="26.25" customHeight="1">
      <c r="A46" s="87" t="s">
        <v>21</v>
      </c>
      <c r="B46" s="88" t="s">
        <v>71</v>
      </c>
      <c r="C46" s="88"/>
      <c r="D46" s="88"/>
      <c r="E46" s="88"/>
      <c r="F46" s="100">
        <f>(1300%+F66)/14</f>
        <v>0.96250000000000002</v>
      </c>
      <c r="G46" s="8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 spans="1:21" s="70" customFormat="1">
      <c r="A47" s="83"/>
      <c r="B47" s="246" t="s">
        <v>56</v>
      </c>
      <c r="C47" s="246"/>
      <c r="D47" s="246"/>
      <c r="E47" s="246"/>
      <c r="F47" s="246"/>
      <c r="G47" s="246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</row>
    <row r="48" spans="1:21" s="70" customFormat="1" ht="51">
      <c r="A48" s="83"/>
      <c r="B48" s="83" t="s">
        <v>76</v>
      </c>
      <c r="C48" s="53" t="s">
        <v>35</v>
      </c>
      <c r="D48" s="101">
        <v>87</v>
      </c>
      <c r="E48" s="102">
        <v>87</v>
      </c>
      <c r="F48" s="85">
        <f t="shared" si="0"/>
        <v>1</v>
      </c>
      <c r="G48" s="53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1:21" s="70" customFormat="1" ht="51">
      <c r="A49" s="83"/>
      <c r="B49" s="83" t="s">
        <v>77</v>
      </c>
      <c r="C49" s="53" t="s">
        <v>35</v>
      </c>
      <c r="D49" s="103">
        <v>100</v>
      </c>
      <c r="E49" s="103">
        <v>100</v>
      </c>
      <c r="F49" s="85">
        <f t="shared" si="0"/>
        <v>1</v>
      </c>
      <c r="G49" s="68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</row>
    <row r="50" spans="1:21" s="70" customFormat="1" ht="38.25">
      <c r="A50" s="83"/>
      <c r="B50" s="83" t="s">
        <v>78</v>
      </c>
      <c r="C50" s="53" t="s">
        <v>35</v>
      </c>
      <c r="D50" s="101">
        <v>76.7</v>
      </c>
      <c r="E50" s="101">
        <v>76.8</v>
      </c>
      <c r="F50" s="85">
        <f t="shared" si="0"/>
        <v>1.0013037809647978</v>
      </c>
      <c r="G50" s="53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 spans="1:21" s="70" customFormat="1">
      <c r="A51" s="83"/>
      <c r="B51" s="246" t="s">
        <v>83</v>
      </c>
      <c r="C51" s="246"/>
      <c r="D51" s="246"/>
      <c r="E51" s="246"/>
      <c r="F51" s="246"/>
      <c r="G51" s="246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</row>
    <row r="52" spans="1:21" s="70" customFormat="1" ht="51">
      <c r="A52" s="83"/>
      <c r="B52" s="83" t="s">
        <v>79</v>
      </c>
      <c r="C52" s="53" t="s">
        <v>35</v>
      </c>
      <c r="D52" s="101">
        <v>80</v>
      </c>
      <c r="E52" s="101">
        <v>80</v>
      </c>
      <c r="F52" s="85">
        <f t="shared" si="0"/>
        <v>1</v>
      </c>
      <c r="G52" s="53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</row>
    <row r="53" spans="1:21" s="70" customFormat="1" ht="38.25">
      <c r="A53" s="83"/>
      <c r="B53" s="83" t="s">
        <v>80</v>
      </c>
      <c r="C53" s="53" t="s">
        <v>35</v>
      </c>
      <c r="D53" s="101">
        <v>56.6</v>
      </c>
      <c r="E53" s="101">
        <v>58</v>
      </c>
      <c r="F53" s="85">
        <f t="shared" si="0"/>
        <v>1.0247349823321554</v>
      </c>
      <c r="G53" s="53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1:21" s="70" customFormat="1" ht="38.25">
      <c r="A54" s="83"/>
      <c r="B54" s="83" t="s">
        <v>81</v>
      </c>
      <c r="C54" s="53" t="s">
        <v>35</v>
      </c>
      <c r="D54" s="101">
        <v>100</v>
      </c>
      <c r="E54" s="101">
        <v>100</v>
      </c>
      <c r="F54" s="85">
        <f t="shared" si="0"/>
        <v>1</v>
      </c>
      <c r="G54" s="53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1:21" s="70" customFormat="1" ht="30.75" customHeight="1">
      <c r="A55" s="83"/>
      <c r="B55" s="83" t="s">
        <v>82</v>
      </c>
      <c r="C55" s="53" t="s">
        <v>42</v>
      </c>
      <c r="D55" s="101">
        <v>5.2</v>
      </c>
      <c r="E55" s="101">
        <v>4.8</v>
      </c>
      <c r="F55" s="85">
        <f>D55/E55</f>
        <v>1.0833333333333335</v>
      </c>
      <c r="G55" s="53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</row>
    <row r="56" spans="1:21" s="70" customFormat="1">
      <c r="A56" s="83"/>
      <c r="B56" s="246" t="s">
        <v>84</v>
      </c>
      <c r="C56" s="246"/>
      <c r="D56" s="246"/>
      <c r="E56" s="246"/>
      <c r="F56" s="246"/>
      <c r="G56" s="246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</row>
    <row r="57" spans="1:21" s="70" customFormat="1" ht="26.25">
      <c r="A57" s="83"/>
      <c r="B57" s="104" t="s">
        <v>633</v>
      </c>
      <c r="C57" s="53" t="s">
        <v>35</v>
      </c>
      <c r="D57" s="84">
        <v>61.2</v>
      </c>
      <c r="E57" s="84">
        <v>65.400000000000006</v>
      </c>
      <c r="F57" s="85">
        <f>E57/D57</f>
        <v>1.0686274509803921</v>
      </c>
      <c r="G57" s="105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</row>
    <row r="58" spans="1:21" s="70" customFormat="1" ht="48">
      <c r="A58" s="83"/>
      <c r="B58" s="104" t="s">
        <v>634</v>
      </c>
      <c r="C58" s="53" t="s">
        <v>35</v>
      </c>
      <c r="D58" s="84">
        <v>21.7</v>
      </c>
      <c r="E58" s="84">
        <v>37.200000000000003</v>
      </c>
      <c r="F58" s="85">
        <f>E58/D58</f>
        <v>1.7142857142857144</v>
      </c>
      <c r="G58" s="68" t="s">
        <v>743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</row>
    <row r="59" spans="1:21" s="70" customFormat="1" ht="26.25">
      <c r="A59" s="83"/>
      <c r="B59" s="104" t="s">
        <v>635</v>
      </c>
      <c r="C59" s="84" t="s">
        <v>42</v>
      </c>
      <c r="D59" s="84">
        <v>66</v>
      </c>
      <c r="E59" s="84">
        <v>66</v>
      </c>
      <c r="F59" s="85">
        <f>E59/D59</f>
        <v>1</v>
      </c>
      <c r="G59" s="105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</row>
    <row r="60" spans="1:21" s="70" customFormat="1" ht="26.25">
      <c r="A60" s="83"/>
      <c r="B60" s="104" t="s">
        <v>636</v>
      </c>
      <c r="C60" s="84" t="s">
        <v>42</v>
      </c>
      <c r="D60" s="84">
        <v>0</v>
      </c>
      <c r="E60" s="84">
        <v>0</v>
      </c>
      <c r="F60" s="85" t="s">
        <v>541</v>
      </c>
      <c r="G60" s="68" t="s">
        <v>744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</row>
    <row r="61" spans="1:21" s="70" customFormat="1">
      <c r="A61" s="83"/>
      <c r="B61" s="246" t="s">
        <v>85</v>
      </c>
      <c r="C61" s="246"/>
      <c r="D61" s="246"/>
      <c r="E61" s="246"/>
      <c r="F61" s="246"/>
      <c r="G61" s="246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</row>
    <row r="62" spans="1:21" s="70" customFormat="1" ht="25.5">
      <c r="A62" s="83"/>
      <c r="B62" s="83" t="s">
        <v>86</v>
      </c>
      <c r="C62" s="84" t="s">
        <v>35</v>
      </c>
      <c r="D62" s="84">
        <v>81.3</v>
      </c>
      <c r="E62" s="84">
        <v>81.3</v>
      </c>
      <c r="F62" s="85">
        <f t="shared" si="0"/>
        <v>1</v>
      </c>
      <c r="G62" s="53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</row>
    <row r="63" spans="1:21" s="70" customFormat="1">
      <c r="A63" s="83"/>
      <c r="B63" s="246" t="s">
        <v>94</v>
      </c>
      <c r="C63" s="246"/>
      <c r="D63" s="246"/>
      <c r="E63" s="246"/>
      <c r="F63" s="246"/>
      <c r="G63" s="246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</row>
    <row r="64" spans="1:21" s="70" customFormat="1" ht="51.75" customHeight="1">
      <c r="A64" s="83"/>
      <c r="B64" s="83" t="s">
        <v>87</v>
      </c>
      <c r="C64" s="84" t="s">
        <v>35</v>
      </c>
      <c r="D64" s="106">
        <v>100</v>
      </c>
      <c r="E64" s="106">
        <v>100</v>
      </c>
      <c r="F64" s="85">
        <f t="shared" si="0"/>
        <v>1</v>
      </c>
      <c r="G64" s="6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</row>
    <row r="65" spans="1:21" s="70" customFormat="1" ht="28.5" customHeight="1">
      <c r="A65" s="83"/>
      <c r="B65" s="83" t="s">
        <v>88</v>
      </c>
      <c r="C65" s="84" t="s">
        <v>35</v>
      </c>
      <c r="D65" s="84">
        <v>88</v>
      </c>
      <c r="E65" s="84">
        <v>88</v>
      </c>
      <c r="F65" s="85">
        <f t="shared" si="0"/>
        <v>1</v>
      </c>
      <c r="G65" s="6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</row>
    <row r="66" spans="1:21" s="70" customFormat="1" ht="36">
      <c r="A66" s="83"/>
      <c r="B66" s="83" t="s">
        <v>89</v>
      </c>
      <c r="C66" s="84" t="s">
        <v>35</v>
      </c>
      <c r="D66" s="84">
        <v>16</v>
      </c>
      <c r="E66" s="84">
        <v>7.6</v>
      </c>
      <c r="F66" s="85">
        <f t="shared" si="0"/>
        <v>0.47499999999999998</v>
      </c>
      <c r="G66" s="68" t="s">
        <v>103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</row>
    <row r="67" spans="1:21" s="70" customFormat="1" ht="28.5" customHeight="1">
      <c r="A67" s="87" t="s">
        <v>22</v>
      </c>
      <c r="B67" s="88" t="s">
        <v>19</v>
      </c>
      <c r="C67" s="88"/>
      <c r="D67" s="88"/>
      <c r="E67" s="88"/>
      <c r="F67" s="100">
        <f>(700%+F76)/8</f>
        <v>0.99249999999999994</v>
      </c>
      <c r="G67" s="88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</row>
    <row r="68" spans="1:21" s="70" customFormat="1" ht="29.25" customHeight="1">
      <c r="A68" s="83"/>
      <c r="B68" s="246" t="s">
        <v>90</v>
      </c>
      <c r="C68" s="246"/>
      <c r="D68" s="246"/>
      <c r="E68" s="246"/>
      <c r="F68" s="246"/>
      <c r="G68" s="246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</row>
    <row r="69" spans="1:21" s="70" customFormat="1" ht="25.5">
      <c r="A69" s="83"/>
      <c r="B69" s="83" t="s">
        <v>91</v>
      </c>
      <c r="C69" s="84" t="s">
        <v>35</v>
      </c>
      <c r="D69" s="101">
        <v>93</v>
      </c>
      <c r="E69" s="101">
        <v>93</v>
      </c>
      <c r="F69" s="85">
        <f t="shared" si="0"/>
        <v>1</v>
      </c>
      <c r="G69" s="53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</row>
    <row r="70" spans="1:21" s="70" customFormat="1" ht="25.5">
      <c r="A70" s="83"/>
      <c r="B70" s="83" t="s">
        <v>92</v>
      </c>
      <c r="C70" s="84" t="s">
        <v>42</v>
      </c>
      <c r="D70" s="101">
        <v>12.8</v>
      </c>
      <c r="E70" s="101">
        <v>15.1</v>
      </c>
      <c r="F70" s="85">
        <f t="shared" si="0"/>
        <v>1.1796875</v>
      </c>
      <c r="G70" s="53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</row>
    <row r="71" spans="1:21" s="70" customFormat="1" ht="25.5">
      <c r="A71" s="83"/>
      <c r="B71" s="83" t="s">
        <v>93</v>
      </c>
      <c r="C71" s="84" t="s">
        <v>42</v>
      </c>
      <c r="D71" s="107">
        <v>38.200000000000003</v>
      </c>
      <c r="E71" s="107">
        <v>39.799999999999997</v>
      </c>
      <c r="F71" s="85">
        <f t="shared" si="0"/>
        <v>1.0418848167539265</v>
      </c>
      <c r="G71" s="53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</row>
    <row r="72" spans="1:21" s="70" customFormat="1" ht="15" customHeight="1">
      <c r="A72" s="83"/>
      <c r="B72" s="246" t="s">
        <v>95</v>
      </c>
      <c r="C72" s="246"/>
      <c r="D72" s="246"/>
      <c r="E72" s="246"/>
      <c r="F72" s="246" t="e">
        <f t="shared" si="0"/>
        <v>#DIV/0!</v>
      </c>
      <c r="G72" s="246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</row>
    <row r="73" spans="1:21" s="70" customFormat="1" ht="63.75">
      <c r="A73" s="83"/>
      <c r="B73" s="83" t="s">
        <v>96</v>
      </c>
      <c r="C73" s="84" t="s">
        <v>35</v>
      </c>
      <c r="D73" s="101">
        <v>100</v>
      </c>
      <c r="E73" s="101">
        <v>100</v>
      </c>
      <c r="F73" s="85">
        <f t="shared" si="0"/>
        <v>1</v>
      </c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</row>
    <row r="74" spans="1:21" s="70" customFormat="1" ht="38.25">
      <c r="A74" s="83"/>
      <c r="B74" s="83" t="s">
        <v>97</v>
      </c>
      <c r="C74" s="84" t="s">
        <v>35</v>
      </c>
      <c r="D74" s="101">
        <v>100</v>
      </c>
      <c r="E74" s="101">
        <v>100</v>
      </c>
      <c r="F74" s="85">
        <f t="shared" si="0"/>
        <v>1</v>
      </c>
      <c r="G74" s="68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</row>
    <row r="75" spans="1:21" s="70" customFormat="1" ht="38.25">
      <c r="A75" s="83"/>
      <c r="B75" s="83" t="s">
        <v>98</v>
      </c>
      <c r="C75" s="84" t="s">
        <v>35</v>
      </c>
      <c r="D75" s="101">
        <v>85</v>
      </c>
      <c r="E75" s="101">
        <v>85</v>
      </c>
      <c r="F75" s="85">
        <f t="shared" si="0"/>
        <v>1</v>
      </c>
      <c r="G75" s="6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</row>
    <row r="76" spans="1:21" s="70" customFormat="1" ht="24.75" customHeight="1">
      <c r="A76" s="83"/>
      <c r="B76" s="83" t="s">
        <v>99</v>
      </c>
      <c r="C76" s="84" t="s">
        <v>35</v>
      </c>
      <c r="D76" s="101">
        <v>100</v>
      </c>
      <c r="E76" s="101">
        <v>94</v>
      </c>
      <c r="F76" s="85">
        <f t="shared" si="0"/>
        <v>0.94</v>
      </c>
      <c r="G76" s="68" t="s">
        <v>101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spans="1:21" s="70" customFormat="1" ht="41.25" customHeight="1">
      <c r="A77" s="83"/>
      <c r="B77" s="83" t="s">
        <v>100</v>
      </c>
      <c r="C77" s="84" t="s">
        <v>35</v>
      </c>
      <c r="D77" s="101">
        <v>100</v>
      </c>
      <c r="E77" s="101">
        <v>100</v>
      </c>
      <c r="F77" s="85">
        <f t="shared" si="0"/>
        <v>1</v>
      </c>
      <c r="G77" s="68" t="s">
        <v>102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</row>
    <row r="78" spans="1:21" s="70" customFormat="1" ht="30">
      <c r="A78" s="77" t="s">
        <v>104</v>
      </c>
      <c r="B78" s="78" t="s">
        <v>112</v>
      </c>
      <c r="C78" s="79"/>
      <c r="D78" s="80"/>
      <c r="E78" s="79"/>
      <c r="F78" s="108">
        <f>F80</f>
        <v>1</v>
      </c>
      <c r="G78" s="7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1:21" s="70" customFormat="1">
      <c r="A79" s="83"/>
      <c r="B79" s="246" t="s">
        <v>113</v>
      </c>
      <c r="C79" s="246"/>
      <c r="D79" s="246"/>
      <c r="E79" s="246"/>
      <c r="F79" s="246" t="e">
        <f t="shared" si="0"/>
        <v>#DIV/0!</v>
      </c>
      <c r="G79" s="246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</row>
    <row r="80" spans="1:21" s="70" customFormat="1" ht="25.5">
      <c r="A80" s="83"/>
      <c r="B80" s="83" t="s">
        <v>114</v>
      </c>
      <c r="C80" s="84" t="s">
        <v>35</v>
      </c>
      <c r="D80" s="84">
        <v>98</v>
      </c>
      <c r="E80" s="84">
        <v>98</v>
      </c>
      <c r="F80" s="85">
        <f t="shared" si="0"/>
        <v>1</v>
      </c>
      <c r="G80" s="53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</row>
    <row r="81" spans="1:21" s="70" customFormat="1">
      <c r="A81" s="109" t="s">
        <v>124</v>
      </c>
      <c r="B81" s="88" t="s">
        <v>107</v>
      </c>
      <c r="C81" s="88"/>
      <c r="D81" s="88"/>
      <c r="E81" s="88"/>
      <c r="F81" s="110">
        <f>(500%+92% +F90)/7</f>
        <v>0.98200328407224968</v>
      </c>
      <c r="G81" s="88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</row>
    <row r="82" spans="1:21" s="70" customFormat="1">
      <c r="A82" s="83"/>
      <c r="B82" s="246" t="s">
        <v>115</v>
      </c>
      <c r="C82" s="246"/>
      <c r="D82" s="246"/>
      <c r="E82" s="246"/>
      <c r="F82" s="246"/>
      <c r="G82" s="246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</row>
    <row r="83" spans="1:21" s="70" customFormat="1" ht="52.5" customHeight="1">
      <c r="A83" s="83"/>
      <c r="B83" s="83" t="s">
        <v>116</v>
      </c>
      <c r="C83" s="53" t="s">
        <v>35</v>
      </c>
      <c r="D83" s="84" t="s">
        <v>618</v>
      </c>
      <c r="E83" s="84" t="s">
        <v>619</v>
      </c>
      <c r="F83" s="85" t="s">
        <v>620</v>
      </c>
      <c r="G83" s="53" t="s">
        <v>739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</row>
    <row r="84" spans="1:21" s="70" customFormat="1" ht="66" customHeight="1">
      <c r="A84" s="83"/>
      <c r="B84" s="83" t="s">
        <v>622</v>
      </c>
      <c r="C84" s="53" t="s">
        <v>35</v>
      </c>
      <c r="D84" s="84" t="s">
        <v>623</v>
      </c>
      <c r="E84" s="84" t="s">
        <v>741</v>
      </c>
      <c r="F84" s="84" t="s">
        <v>742</v>
      </c>
      <c r="G84" s="53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</row>
    <row r="85" spans="1:21" s="70" customFormat="1">
      <c r="A85" s="83"/>
      <c r="B85" s="246" t="s">
        <v>117</v>
      </c>
      <c r="C85" s="246"/>
      <c r="D85" s="246"/>
      <c r="E85" s="246"/>
      <c r="F85" s="246" t="e">
        <f t="shared" si="0"/>
        <v>#DIV/0!</v>
      </c>
      <c r="G85" s="246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</row>
    <row r="86" spans="1:21" s="70" customFormat="1" ht="25.5">
      <c r="A86" s="83"/>
      <c r="B86" s="83" t="s">
        <v>118</v>
      </c>
      <c r="C86" s="53" t="s">
        <v>36</v>
      </c>
      <c r="D86" s="84">
        <v>52.1</v>
      </c>
      <c r="E86" s="84">
        <v>62.4</v>
      </c>
      <c r="F86" s="85">
        <f t="shared" si="0"/>
        <v>1.1976967370441458</v>
      </c>
      <c r="G86" s="68" t="s">
        <v>621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1:21" s="70" customFormat="1">
      <c r="A87" s="83"/>
      <c r="B87" s="246" t="s">
        <v>119</v>
      </c>
      <c r="C87" s="246"/>
      <c r="D87" s="246"/>
      <c r="E87" s="246"/>
      <c r="F87" s="246" t="e">
        <f t="shared" si="0"/>
        <v>#DIV/0!</v>
      </c>
      <c r="G87" s="246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</row>
    <row r="88" spans="1:21" s="70" customFormat="1">
      <c r="A88" s="83"/>
      <c r="B88" s="83" t="s">
        <v>120</v>
      </c>
      <c r="C88" s="53" t="s">
        <v>122</v>
      </c>
      <c r="D88" s="84">
        <v>225.4</v>
      </c>
      <c r="E88" s="84">
        <v>225.5</v>
      </c>
      <c r="F88" s="85">
        <f t="shared" si="0"/>
        <v>1.0004436557231589</v>
      </c>
      <c r="G88" s="53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</row>
    <row r="89" spans="1:21" s="70" customFormat="1">
      <c r="A89" s="83"/>
      <c r="B89" s="246" t="s">
        <v>121</v>
      </c>
      <c r="C89" s="246"/>
      <c r="D89" s="246"/>
      <c r="E89" s="246"/>
      <c r="F89" s="246" t="e">
        <f t="shared" si="0"/>
        <v>#DIV/0!</v>
      </c>
      <c r="G89" s="246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</row>
    <row r="90" spans="1:21" s="70" customFormat="1" ht="42.75" customHeight="1">
      <c r="A90" s="83"/>
      <c r="B90" s="83" t="s">
        <v>123</v>
      </c>
      <c r="C90" s="53" t="s">
        <v>35</v>
      </c>
      <c r="D90" s="84">
        <v>17.399999999999999</v>
      </c>
      <c r="E90" s="84">
        <v>16.600000000000001</v>
      </c>
      <c r="F90" s="85">
        <f t="shared" si="0"/>
        <v>0.95402298850574729</v>
      </c>
      <c r="G90" s="68" t="s">
        <v>538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</row>
    <row r="91" spans="1:21" s="70" customFormat="1">
      <c r="A91" s="109" t="s">
        <v>108</v>
      </c>
      <c r="B91" s="88" t="s">
        <v>125</v>
      </c>
      <c r="C91" s="88"/>
      <c r="D91" s="88"/>
      <c r="E91" s="88"/>
      <c r="F91" s="110">
        <f>(600%+F96)/7</f>
        <v>0.98576282154991102</v>
      </c>
      <c r="G91" s="88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</row>
    <row r="92" spans="1:21" s="70" customFormat="1">
      <c r="A92" s="83"/>
      <c r="B92" s="246" t="s">
        <v>127</v>
      </c>
      <c r="C92" s="246"/>
      <c r="D92" s="246"/>
      <c r="E92" s="246"/>
      <c r="F92" s="246" t="e">
        <f t="shared" si="0"/>
        <v>#DIV/0!</v>
      </c>
      <c r="G92" s="246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</row>
    <row r="93" spans="1:21" s="70" customFormat="1" ht="41.25" customHeight="1">
      <c r="A93" s="83"/>
      <c r="B93" s="83" t="s">
        <v>126</v>
      </c>
      <c r="C93" s="53" t="s">
        <v>35</v>
      </c>
      <c r="D93" s="84">
        <v>28.3</v>
      </c>
      <c r="E93" s="84">
        <v>38.4</v>
      </c>
      <c r="F93" s="85">
        <f t="shared" si="0"/>
        <v>1.3568904593639575</v>
      </c>
      <c r="G93" s="53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</row>
    <row r="94" spans="1:21" s="70" customFormat="1">
      <c r="A94" s="83"/>
      <c r="B94" s="246" t="s">
        <v>128</v>
      </c>
      <c r="C94" s="246"/>
      <c r="D94" s="246"/>
      <c r="E94" s="246"/>
      <c r="F94" s="246"/>
      <c r="G94" s="246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 spans="1:21" s="70" customFormat="1" ht="38.25">
      <c r="A95" s="83"/>
      <c r="B95" s="83" t="s">
        <v>624</v>
      </c>
      <c r="C95" s="84" t="s">
        <v>42</v>
      </c>
      <c r="D95" s="84">
        <v>530</v>
      </c>
      <c r="E95" s="84">
        <v>530</v>
      </c>
      <c r="F95" s="85">
        <f t="shared" si="0"/>
        <v>1</v>
      </c>
      <c r="G95" s="53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</row>
    <row r="96" spans="1:21" s="70" customFormat="1" ht="27.75" customHeight="1">
      <c r="A96" s="83"/>
      <c r="B96" s="83" t="s">
        <v>129</v>
      </c>
      <c r="C96" s="84" t="s">
        <v>130</v>
      </c>
      <c r="D96" s="84">
        <v>88.3</v>
      </c>
      <c r="E96" s="84">
        <v>79.5</v>
      </c>
      <c r="F96" s="85">
        <f t="shared" ref="F96" si="1">E96/D96</f>
        <v>0.90033975084937712</v>
      </c>
      <c r="G96" s="53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</row>
    <row r="97" spans="1:21" s="70" customFormat="1">
      <c r="A97" s="83"/>
      <c r="B97" s="246" t="s">
        <v>131</v>
      </c>
      <c r="C97" s="246"/>
      <c r="D97" s="246"/>
      <c r="E97" s="246"/>
      <c r="F97" s="246"/>
      <c r="G97" s="246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</row>
    <row r="98" spans="1:21" s="70" customFormat="1" ht="25.5">
      <c r="A98" s="83"/>
      <c r="B98" s="83" t="s">
        <v>625</v>
      </c>
      <c r="C98" s="84" t="s">
        <v>130</v>
      </c>
      <c r="D98" s="111">
        <v>128</v>
      </c>
      <c r="E98" s="111">
        <v>128</v>
      </c>
      <c r="F98" s="85">
        <f t="shared" ref="F98" si="2">E98/D98</f>
        <v>1</v>
      </c>
      <c r="G98" s="105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</row>
    <row r="99" spans="1:21" s="70" customFormat="1" ht="25.5">
      <c r="A99" s="83"/>
      <c r="B99" s="83" t="s">
        <v>132</v>
      </c>
      <c r="C99" s="53" t="s">
        <v>36</v>
      </c>
      <c r="D99" s="84">
        <v>21</v>
      </c>
      <c r="E99" s="84">
        <v>21</v>
      </c>
      <c r="F99" s="85">
        <f t="shared" ref="F99" si="3">E99/D99</f>
        <v>1</v>
      </c>
      <c r="G99" s="53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</row>
    <row r="100" spans="1:21" s="70" customFormat="1">
      <c r="A100" s="83"/>
      <c r="B100" s="246" t="s">
        <v>133</v>
      </c>
      <c r="C100" s="246"/>
      <c r="D100" s="246"/>
      <c r="E100" s="246"/>
      <c r="F100" s="246"/>
      <c r="G100" s="246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</row>
    <row r="101" spans="1:21" s="70" customFormat="1" ht="25.5">
      <c r="A101" s="83"/>
      <c r="B101" s="83" t="s">
        <v>626</v>
      </c>
      <c r="C101" s="53" t="s">
        <v>42</v>
      </c>
      <c r="D101" s="84">
        <v>230</v>
      </c>
      <c r="E101" s="84">
        <v>242</v>
      </c>
      <c r="F101" s="85">
        <f t="shared" ref="F101" si="4">E101/D101</f>
        <v>1.0521739130434782</v>
      </c>
      <c r="G101" s="53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</row>
    <row r="102" spans="1:21" s="70" customFormat="1">
      <c r="A102" s="83"/>
      <c r="B102" s="246" t="s">
        <v>134</v>
      </c>
      <c r="C102" s="246"/>
      <c r="D102" s="246"/>
      <c r="E102" s="246"/>
      <c r="F102" s="246"/>
      <c r="G102" s="246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</row>
    <row r="103" spans="1:21" s="70" customFormat="1" ht="25.5">
      <c r="A103" s="83"/>
      <c r="B103" s="83" t="s">
        <v>135</v>
      </c>
      <c r="C103" s="53" t="s">
        <v>35</v>
      </c>
      <c r="D103" s="84">
        <v>75</v>
      </c>
      <c r="E103" s="84">
        <v>75</v>
      </c>
      <c r="F103" s="85">
        <f t="shared" ref="F103" si="5">E103/D103</f>
        <v>1</v>
      </c>
      <c r="G103" s="53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</row>
    <row r="104" spans="1:21" s="70" customFormat="1">
      <c r="A104" s="109" t="s">
        <v>110</v>
      </c>
      <c r="B104" s="88" t="s">
        <v>111</v>
      </c>
      <c r="C104" s="88"/>
      <c r="D104" s="88"/>
      <c r="E104" s="88"/>
      <c r="F104" s="110">
        <f>(600%+F111+F110)/8</f>
        <v>0.95679559495030886</v>
      </c>
      <c r="G104" s="8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</row>
    <row r="105" spans="1:21" s="70" customFormat="1">
      <c r="A105" s="83"/>
      <c r="B105" s="246" t="s">
        <v>145</v>
      </c>
      <c r="C105" s="246"/>
      <c r="D105" s="246"/>
      <c r="E105" s="246"/>
      <c r="F105" s="246"/>
      <c r="G105" s="246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</row>
    <row r="106" spans="1:21" s="70" customFormat="1">
      <c r="A106" s="83"/>
      <c r="B106" s="246" t="s">
        <v>144</v>
      </c>
      <c r="C106" s="246"/>
      <c r="D106" s="246"/>
      <c r="E106" s="246"/>
      <c r="F106" s="246"/>
      <c r="G106" s="246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</row>
    <row r="107" spans="1:21" s="70" customFormat="1" ht="25.5">
      <c r="A107" s="83"/>
      <c r="B107" s="83" t="s">
        <v>136</v>
      </c>
      <c r="C107" s="53" t="s">
        <v>35</v>
      </c>
      <c r="D107" s="84">
        <v>100</v>
      </c>
      <c r="E107" s="84">
        <v>100</v>
      </c>
      <c r="F107" s="85">
        <f t="shared" ref="F107:F117" si="6">E107/D107</f>
        <v>1</v>
      </c>
      <c r="G107" s="112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</row>
    <row r="108" spans="1:21" s="70" customFormat="1">
      <c r="A108" s="83"/>
      <c r="B108" s="246" t="s">
        <v>137</v>
      </c>
      <c r="C108" s="246"/>
      <c r="D108" s="246"/>
      <c r="E108" s="246"/>
      <c r="F108" s="246"/>
      <c r="G108" s="246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</row>
    <row r="109" spans="1:21" s="70" customFormat="1" ht="29.25" customHeight="1">
      <c r="A109" s="83"/>
      <c r="B109" s="83" t="s">
        <v>138</v>
      </c>
      <c r="C109" s="53" t="s">
        <v>36</v>
      </c>
      <c r="D109" s="84">
        <v>890</v>
      </c>
      <c r="E109" s="84">
        <v>1007</v>
      </c>
      <c r="F109" s="85">
        <f t="shared" si="6"/>
        <v>1.1314606741573034</v>
      </c>
      <c r="G109" s="68" t="s">
        <v>627</v>
      </c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</row>
    <row r="110" spans="1:21" s="70" customFormat="1" ht="40.5" customHeight="1">
      <c r="A110" s="83"/>
      <c r="B110" s="83" t="s">
        <v>141</v>
      </c>
      <c r="C110" s="53" t="s">
        <v>35</v>
      </c>
      <c r="D110" s="84">
        <v>51</v>
      </c>
      <c r="E110" s="84">
        <v>50</v>
      </c>
      <c r="F110" s="85">
        <f t="shared" si="6"/>
        <v>0.98039215686274506</v>
      </c>
      <c r="G110" s="68" t="s">
        <v>628</v>
      </c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</row>
    <row r="111" spans="1:21" s="70" customFormat="1" ht="27" customHeight="1">
      <c r="A111" s="83"/>
      <c r="B111" s="83" t="s">
        <v>140</v>
      </c>
      <c r="C111" s="53" t="s">
        <v>42</v>
      </c>
      <c r="D111" s="84">
        <v>1460</v>
      </c>
      <c r="E111" s="84">
        <v>984</v>
      </c>
      <c r="F111" s="113">
        <f t="shared" si="6"/>
        <v>0.67397260273972603</v>
      </c>
      <c r="G111" s="68" t="s">
        <v>629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</row>
    <row r="112" spans="1:21" s="70" customFormat="1">
      <c r="A112" s="83"/>
      <c r="B112" s="83" t="s">
        <v>139</v>
      </c>
      <c r="C112" s="53" t="s">
        <v>36</v>
      </c>
      <c r="D112" s="84">
        <v>34</v>
      </c>
      <c r="E112" s="84">
        <v>34</v>
      </c>
      <c r="F112" s="85">
        <f t="shared" si="6"/>
        <v>1</v>
      </c>
      <c r="G112" s="53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</row>
    <row r="113" spans="1:21" s="70" customFormat="1">
      <c r="A113" s="83"/>
      <c r="B113" s="246" t="s">
        <v>142</v>
      </c>
      <c r="C113" s="246"/>
      <c r="D113" s="246"/>
      <c r="E113" s="246"/>
      <c r="F113" s="246"/>
      <c r="G113" s="246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</row>
    <row r="114" spans="1:21" s="70" customFormat="1" ht="25.5">
      <c r="A114" s="83"/>
      <c r="B114" s="83" t="s">
        <v>143</v>
      </c>
      <c r="C114" s="53" t="s">
        <v>36</v>
      </c>
      <c r="D114" s="84">
        <v>5</v>
      </c>
      <c r="E114" s="84">
        <v>5</v>
      </c>
      <c r="F114" s="85">
        <f t="shared" si="6"/>
        <v>1</v>
      </c>
      <c r="G114" s="53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</row>
    <row r="115" spans="1:21" s="70" customFormat="1" ht="15" customHeight="1">
      <c r="A115" s="83"/>
      <c r="B115" s="246" t="s">
        <v>146</v>
      </c>
      <c r="C115" s="246"/>
      <c r="D115" s="246"/>
      <c r="E115" s="246"/>
      <c r="F115" s="246"/>
      <c r="G115" s="246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</row>
    <row r="116" spans="1:21" s="70" customFormat="1" ht="30" customHeight="1">
      <c r="A116" s="83"/>
      <c r="B116" s="83" t="s">
        <v>147</v>
      </c>
      <c r="C116" s="84" t="s">
        <v>42</v>
      </c>
      <c r="D116" s="84">
        <v>4400</v>
      </c>
      <c r="E116" s="84">
        <v>5100</v>
      </c>
      <c r="F116" s="85">
        <f t="shared" si="6"/>
        <v>1.1590909090909092</v>
      </c>
      <c r="G116" s="68" t="s">
        <v>630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</row>
    <row r="117" spans="1:21" s="70" customFormat="1" ht="25.5">
      <c r="A117" s="83"/>
      <c r="B117" s="83" t="s">
        <v>148</v>
      </c>
      <c r="C117" s="84" t="s">
        <v>149</v>
      </c>
      <c r="D117" s="84">
        <v>56</v>
      </c>
      <c r="E117" s="84">
        <v>56</v>
      </c>
      <c r="F117" s="85">
        <f t="shared" si="6"/>
        <v>1</v>
      </c>
      <c r="G117" s="53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</row>
    <row r="118" spans="1:21" s="70" customFormat="1" ht="30.75" customHeight="1">
      <c r="A118" s="114" t="s">
        <v>150</v>
      </c>
      <c r="B118" s="115" t="s">
        <v>152</v>
      </c>
      <c r="C118" s="115"/>
      <c r="D118" s="115"/>
      <c r="E118" s="115"/>
      <c r="F118" s="116">
        <f>(400%+F120)/5</f>
        <v>0.97032967032967021</v>
      </c>
      <c r="G118" s="115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</row>
    <row r="119" spans="1:21" s="70" customFormat="1">
      <c r="A119" s="93"/>
      <c r="B119" s="246" t="s">
        <v>173</v>
      </c>
      <c r="C119" s="246"/>
      <c r="D119" s="246"/>
      <c r="E119" s="246"/>
      <c r="F119" s="246"/>
      <c r="G119" s="246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</row>
    <row r="120" spans="1:21" s="70" customFormat="1" ht="25.5">
      <c r="A120" s="93"/>
      <c r="B120" s="83" t="s">
        <v>174</v>
      </c>
      <c r="C120" s="84" t="s">
        <v>42</v>
      </c>
      <c r="D120" s="84">
        <v>155</v>
      </c>
      <c r="E120" s="84">
        <v>182</v>
      </c>
      <c r="F120" s="85">
        <f>D120/E120</f>
        <v>0.85164835164835162</v>
      </c>
      <c r="G120" s="6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</row>
    <row r="121" spans="1:21" s="70" customFormat="1" ht="38.25">
      <c r="A121" s="93"/>
      <c r="B121" s="83" t="s">
        <v>175</v>
      </c>
      <c r="C121" s="84" t="s">
        <v>35</v>
      </c>
      <c r="D121" s="84">
        <v>34.5</v>
      </c>
      <c r="E121" s="84">
        <v>28.1</v>
      </c>
      <c r="F121" s="85">
        <f>D121/E121</f>
        <v>1.2277580071174377</v>
      </c>
      <c r="G121" s="53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</row>
    <row r="122" spans="1:21" s="70" customFormat="1" ht="38.25">
      <c r="A122" s="93"/>
      <c r="B122" s="83" t="s">
        <v>780</v>
      </c>
      <c r="C122" s="84" t="s">
        <v>35</v>
      </c>
      <c r="D122" s="106">
        <v>60</v>
      </c>
      <c r="E122" s="106">
        <v>60</v>
      </c>
      <c r="F122" s="117">
        <f>E122/D122</f>
        <v>1</v>
      </c>
      <c r="G122" s="6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</row>
    <row r="123" spans="1:21" s="70" customFormat="1" ht="38.25" customHeight="1">
      <c r="A123" s="93"/>
      <c r="B123" s="83" t="s">
        <v>734</v>
      </c>
      <c r="C123" s="84" t="s">
        <v>735</v>
      </c>
      <c r="D123" s="84">
        <v>1</v>
      </c>
      <c r="E123" s="118">
        <v>1</v>
      </c>
      <c r="F123" s="113">
        <v>1</v>
      </c>
      <c r="G123" s="6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1:21" s="70" customFormat="1" ht="25.5">
      <c r="A124" s="93"/>
      <c r="B124" s="83" t="s">
        <v>736</v>
      </c>
      <c r="C124" s="84" t="s">
        <v>737</v>
      </c>
      <c r="D124" s="84">
        <v>0</v>
      </c>
      <c r="E124" s="118">
        <v>0</v>
      </c>
      <c r="F124" s="113">
        <v>1</v>
      </c>
      <c r="G124" s="68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1:21" s="70" customFormat="1" ht="25.5">
      <c r="A125" s="109" t="s">
        <v>197</v>
      </c>
      <c r="B125" s="88" t="s">
        <v>176</v>
      </c>
      <c r="C125" s="88"/>
      <c r="D125" s="88"/>
      <c r="E125" s="88"/>
      <c r="F125" s="100">
        <f>(900%+F133+F137+F138)/12</f>
        <v>0.91869086511943643</v>
      </c>
      <c r="G125" s="88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1:21" s="70" customFormat="1" ht="42.75" customHeight="1">
      <c r="A126" s="93"/>
      <c r="B126" s="246" t="s">
        <v>177</v>
      </c>
      <c r="C126" s="246"/>
      <c r="D126" s="246"/>
      <c r="E126" s="246"/>
      <c r="F126" s="246"/>
      <c r="G126" s="246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</row>
    <row r="127" spans="1:21" s="70" customFormat="1" ht="72">
      <c r="A127" s="93"/>
      <c r="B127" s="83" t="s">
        <v>178</v>
      </c>
      <c r="C127" s="84" t="s">
        <v>36</v>
      </c>
      <c r="D127" s="84">
        <v>270</v>
      </c>
      <c r="E127" s="84">
        <v>208</v>
      </c>
      <c r="F127" s="85">
        <f>D127/E127</f>
        <v>1.2980769230769231</v>
      </c>
      <c r="G127" s="68" t="s">
        <v>539</v>
      </c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</row>
    <row r="128" spans="1:21" s="70" customFormat="1" ht="102" customHeight="1">
      <c r="A128" s="93"/>
      <c r="B128" s="83" t="s">
        <v>180</v>
      </c>
      <c r="C128" s="84" t="s">
        <v>42</v>
      </c>
      <c r="D128" s="84">
        <v>35</v>
      </c>
      <c r="E128" s="84">
        <v>33</v>
      </c>
      <c r="F128" s="85">
        <f>D128/E128</f>
        <v>1.0606060606060606</v>
      </c>
      <c r="G128" s="68" t="s">
        <v>690</v>
      </c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</row>
    <row r="129" spans="1:21" s="70" customFormat="1">
      <c r="A129" s="93"/>
      <c r="B129" s="246" t="s">
        <v>181</v>
      </c>
      <c r="C129" s="246"/>
      <c r="D129" s="246"/>
      <c r="E129" s="246"/>
      <c r="F129" s="246"/>
      <c r="G129" s="246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</row>
    <row r="130" spans="1:21" s="70" customFormat="1" ht="84">
      <c r="A130" s="93"/>
      <c r="B130" s="83" t="s">
        <v>182</v>
      </c>
      <c r="C130" s="84" t="s">
        <v>42</v>
      </c>
      <c r="D130" s="84">
        <v>155</v>
      </c>
      <c r="E130" s="84">
        <v>85</v>
      </c>
      <c r="F130" s="85">
        <f>D130/E130</f>
        <v>1.8235294117647058</v>
      </c>
      <c r="G130" s="68" t="s">
        <v>691</v>
      </c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 spans="1:21" s="70" customFormat="1" ht="68.25" customHeight="1">
      <c r="A131" s="93"/>
      <c r="B131" s="83" t="s">
        <v>183</v>
      </c>
      <c r="C131" s="84" t="s">
        <v>35</v>
      </c>
      <c r="D131" s="84">
        <v>1.4999999999999999E-2</v>
      </c>
      <c r="E131" s="84">
        <v>1.4999999999999999E-2</v>
      </c>
      <c r="F131" s="85">
        <f>D131/E131</f>
        <v>1</v>
      </c>
      <c r="G131" s="53" t="s">
        <v>692</v>
      </c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</row>
    <row r="132" spans="1:21" s="70" customFormat="1" ht="25.5" customHeight="1">
      <c r="A132" s="93"/>
      <c r="B132" s="246" t="s">
        <v>184</v>
      </c>
      <c r="C132" s="246"/>
      <c r="D132" s="246"/>
      <c r="E132" s="246"/>
      <c r="F132" s="246"/>
      <c r="G132" s="246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1:21" s="70" customFormat="1" ht="38.25">
      <c r="A133" s="93"/>
      <c r="B133" s="83" t="s">
        <v>733</v>
      </c>
      <c r="C133" s="84" t="s">
        <v>35</v>
      </c>
      <c r="D133" s="84">
        <v>49</v>
      </c>
      <c r="E133" s="84">
        <v>48</v>
      </c>
      <c r="F133" s="85">
        <f>E133/D133</f>
        <v>0.97959183673469385</v>
      </c>
      <c r="G133" s="53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</row>
    <row r="134" spans="1:21" s="70" customFormat="1" ht="25.5">
      <c r="A134" s="93"/>
      <c r="B134" s="83" t="s">
        <v>185</v>
      </c>
      <c r="C134" s="84" t="s">
        <v>42</v>
      </c>
      <c r="D134" s="84">
        <v>12</v>
      </c>
      <c r="E134" s="84">
        <v>21</v>
      </c>
      <c r="F134" s="85">
        <f t="shared" ref="F134:F136" si="7">E134/D134</f>
        <v>1.75</v>
      </c>
      <c r="G134" s="53" t="s">
        <v>693</v>
      </c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</row>
    <row r="135" spans="1:21" s="70" customFormat="1">
      <c r="A135" s="93"/>
      <c r="B135" s="246" t="s">
        <v>186</v>
      </c>
      <c r="C135" s="246"/>
      <c r="D135" s="246"/>
      <c r="E135" s="246"/>
      <c r="F135" s="246"/>
      <c r="G135" s="246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</row>
    <row r="136" spans="1:21" s="70" customFormat="1" ht="25.5">
      <c r="A136" s="93"/>
      <c r="B136" s="83" t="s">
        <v>187</v>
      </c>
      <c r="C136" s="84" t="s">
        <v>42</v>
      </c>
      <c r="D136" s="84">
        <v>17</v>
      </c>
      <c r="E136" s="84">
        <v>17</v>
      </c>
      <c r="F136" s="85">
        <f t="shared" si="7"/>
        <v>1</v>
      </c>
      <c r="G136" s="53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</row>
    <row r="137" spans="1:21" s="70" customFormat="1" ht="48" customHeight="1">
      <c r="A137" s="93"/>
      <c r="B137" s="83" t="s">
        <v>188</v>
      </c>
      <c r="C137" s="84" t="s">
        <v>35</v>
      </c>
      <c r="D137" s="84">
        <v>4.5999999999999996</v>
      </c>
      <c r="E137" s="84">
        <v>7.4</v>
      </c>
      <c r="F137" s="85">
        <f t="shared" ref="F137:F138" si="8">D137/E137</f>
        <v>0.62162162162162149</v>
      </c>
      <c r="G137" s="255" t="s">
        <v>694</v>
      </c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</row>
    <row r="138" spans="1:21" s="70" customFormat="1" ht="25.5">
      <c r="A138" s="93"/>
      <c r="B138" s="83" t="s">
        <v>189</v>
      </c>
      <c r="C138" s="84" t="s">
        <v>42</v>
      </c>
      <c r="D138" s="84">
        <v>11</v>
      </c>
      <c r="E138" s="84">
        <v>26</v>
      </c>
      <c r="F138" s="85">
        <f t="shared" si="8"/>
        <v>0.42307692307692307</v>
      </c>
      <c r="G138" s="256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</row>
    <row r="139" spans="1:21" s="70" customFormat="1">
      <c r="A139" s="93"/>
      <c r="B139" s="246" t="s">
        <v>190</v>
      </c>
      <c r="C139" s="246"/>
      <c r="D139" s="246"/>
      <c r="E139" s="246"/>
      <c r="F139" s="246"/>
      <c r="G139" s="246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</row>
    <row r="140" spans="1:21" s="70" customFormat="1">
      <c r="A140" s="93"/>
      <c r="B140" s="83" t="s">
        <v>191</v>
      </c>
      <c r="C140" s="53" t="s">
        <v>36</v>
      </c>
      <c r="D140" s="84">
        <v>600</v>
      </c>
      <c r="E140" s="84">
        <v>655</v>
      </c>
      <c r="F140" s="85">
        <f t="shared" ref="F140" si="9">E140/D140</f>
        <v>1.0916666666666666</v>
      </c>
      <c r="G140" s="53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</row>
    <row r="141" spans="1:21" s="70" customFormat="1">
      <c r="A141" s="93"/>
      <c r="B141" s="246" t="s">
        <v>192</v>
      </c>
      <c r="C141" s="246"/>
      <c r="D141" s="246"/>
      <c r="E141" s="246"/>
      <c r="F141" s="246"/>
      <c r="G141" s="246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</row>
    <row r="142" spans="1:21" s="70" customFormat="1" ht="53.25" customHeight="1">
      <c r="A142" s="93"/>
      <c r="B142" s="83" t="s">
        <v>193</v>
      </c>
      <c r="C142" s="84" t="s">
        <v>42</v>
      </c>
      <c r="D142" s="84">
        <v>43</v>
      </c>
      <c r="E142" s="84">
        <v>56</v>
      </c>
      <c r="F142" s="85">
        <f t="shared" ref="F142" si="10">E142/D142</f>
        <v>1.3023255813953489</v>
      </c>
      <c r="G142" s="53" t="s">
        <v>695</v>
      </c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</row>
    <row r="143" spans="1:21" s="70" customFormat="1">
      <c r="A143" s="93"/>
      <c r="B143" s="246" t="s">
        <v>194</v>
      </c>
      <c r="C143" s="246"/>
      <c r="D143" s="246"/>
      <c r="E143" s="246"/>
      <c r="F143" s="246"/>
      <c r="G143" s="246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</row>
    <row r="144" spans="1:21" s="70" customFormat="1" ht="25.5">
      <c r="A144" s="93"/>
      <c r="B144" s="83" t="s">
        <v>195</v>
      </c>
      <c r="C144" s="84" t="s">
        <v>42</v>
      </c>
      <c r="D144" s="84">
        <v>10</v>
      </c>
      <c r="E144" s="84">
        <v>20</v>
      </c>
      <c r="F144" s="85">
        <f>E144/D144</f>
        <v>2</v>
      </c>
      <c r="G144" s="6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</row>
    <row r="145" spans="1:21" s="70" customFormat="1" ht="25.5">
      <c r="A145" s="109" t="s">
        <v>196</v>
      </c>
      <c r="B145" s="88" t="s">
        <v>564</v>
      </c>
      <c r="C145" s="88"/>
      <c r="D145" s="88"/>
      <c r="E145" s="88"/>
      <c r="F145" s="119">
        <f>(400%+F153)/5</f>
        <v>0.9517241379310345</v>
      </c>
      <c r="G145" s="88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</row>
    <row r="146" spans="1:21" s="70" customFormat="1" ht="15" customHeight="1">
      <c r="A146" s="93"/>
      <c r="B146" s="246" t="s">
        <v>198</v>
      </c>
      <c r="C146" s="246"/>
      <c r="D146" s="246"/>
      <c r="E146" s="246"/>
      <c r="F146" s="246"/>
      <c r="G146" s="246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</row>
    <row r="147" spans="1:21" s="70" customFormat="1" ht="38.25">
      <c r="A147" s="93"/>
      <c r="B147" s="83" t="s">
        <v>199</v>
      </c>
      <c r="C147" s="84" t="s">
        <v>42</v>
      </c>
      <c r="D147" s="84">
        <v>172</v>
      </c>
      <c r="E147" s="84">
        <v>168</v>
      </c>
      <c r="F147" s="85">
        <f>D147/E147</f>
        <v>1.0238095238095237</v>
      </c>
      <c r="G147" s="68" t="s">
        <v>540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</row>
    <row r="148" spans="1:21" s="70" customFormat="1">
      <c r="A148" s="93"/>
      <c r="B148" s="246" t="s">
        <v>200</v>
      </c>
      <c r="C148" s="246"/>
      <c r="D148" s="246"/>
      <c r="E148" s="246"/>
      <c r="F148" s="246"/>
      <c r="G148" s="246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</row>
    <row r="149" spans="1:21" s="70" customFormat="1" ht="15" customHeight="1">
      <c r="A149" s="93"/>
      <c r="B149" s="83" t="s">
        <v>207</v>
      </c>
      <c r="C149" s="84" t="s">
        <v>36</v>
      </c>
      <c r="D149" s="84">
        <v>4</v>
      </c>
      <c r="E149" s="84">
        <v>4</v>
      </c>
      <c r="F149" s="85">
        <f t="shared" ref="F149" si="11">E149/D149</f>
        <v>1</v>
      </c>
      <c r="G149" s="53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</row>
    <row r="150" spans="1:21" s="70" customFormat="1">
      <c r="A150" s="93"/>
      <c r="B150" s="246" t="s">
        <v>201</v>
      </c>
      <c r="C150" s="246"/>
      <c r="D150" s="246"/>
      <c r="E150" s="246"/>
      <c r="F150" s="246"/>
      <c r="G150" s="246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</row>
    <row r="151" spans="1:21" s="70" customFormat="1" ht="25.5">
      <c r="A151" s="93"/>
      <c r="B151" s="83" t="s">
        <v>204</v>
      </c>
      <c r="C151" s="84" t="s">
        <v>36</v>
      </c>
      <c r="D151" s="84">
        <v>2</v>
      </c>
      <c r="E151" s="84">
        <v>2</v>
      </c>
      <c r="F151" s="85">
        <f t="shared" ref="F151" si="12">E151/D151</f>
        <v>1</v>
      </c>
      <c r="G151" s="53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</row>
    <row r="152" spans="1:21" s="70" customFormat="1">
      <c r="A152" s="93"/>
      <c r="B152" s="246" t="s">
        <v>202</v>
      </c>
      <c r="C152" s="246"/>
      <c r="D152" s="246"/>
      <c r="E152" s="246"/>
      <c r="F152" s="246"/>
      <c r="G152" s="246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</row>
    <row r="153" spans="1:21" s="70" customFormat="1" ht="51" customHeight="1">
      <c r="A153" s="93"/>
      <c r="B153" s="83" t="s">
        <v>205</v>
      </c>
      <c r="C153" s="84" t="s">
        <v>42</v>
      </c>
      <c r="D153" s="84">
        <v>44</v>
      </c>
      <c r="E153" s="84">
        <v>58</v>
      </c>
      <c r="F153" s="85">
        <f>D153/E153</f>
        <v>0.75862068965517238</v>
      </c>
      <c r="G153" s="68" t="s">
        <v>858</v>
      </c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</row>
    <row r="154" spans="1:21" s="70" customFormat="1">
      <c r="A154" s="93"/>
      <c r="B154" s="246" t="s">
        <v>203</v>
      </c>
      <c r="C154" s="246"/>
      <c r="D154" s="246"/>
      <c r="E154" s="246"/>
      <c r="F154" s="246"/>
      <c r="G154" s="246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</row>
    <row r="155" spans="1:21" s="70" customFormat="1" ht="29.25" customHeight="1">
      <c r="A155" s="93"/>
      <c r="B155" s="83" t="s">
        <v>206</v>
      </c>
      <c r="C155" s="84" t="s">
        <v>36</v>
      </c>
      <c r="D155" s="84">
        <v>1</v>
      </c>
      <c r="E155" s="84">
        <v>1</v>
      </c>
      <c r="F155" s="85">
        <f t="shared" ref="F155" si="13">E155/D155</f>
        <v>1</v>
      </c>
      <c r="G155" s="53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</row>
    <row r="156" spans="1:21" s="70" customFormat="1" ht="25.5">
      <c r="A156" s="109" t="s">
        <v>208</v>
      </c>
      <c r="B156" s="88" t="s">
        <v>565</v>
      </c>
      <c r="C156" s="88"/>
      <c r="D156" s="88"/>
      <c r="E156" s="88"/>
      <c r="F156" s="100">
        <f>(700%+F164+F167)/9</f>
        <v>0.77777777777777779</v>
      </c>
      <c r="G156" s="88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</row>
    <row r="157" spans="1:21" s="70" customFormat="1">
      <c r="A157" s="93"/>
      <c r="B157" s="246" t="s">
        <v>209</v>
      </c>
      <c r="C157" s="246"/>
      <c r="D157" s="246"/>
      <c r="E157" s="246"/>
      <c r="F157" s="246"/>
      <c r="G157" s="246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</row>
    <row r="158" spans="1:21" s="70" customFormat="1" ht="89.25">
      <c r="A158" s="93"/>
      <c r="B158" s="83" t="s">
        <v>210</v>
      </c>
      <c r="C158" s="84" t="s">
        <v>211</v>
      </c>
      <c r="D158" s="118">
        <v>1</v>
      </c>
      <c r="E158" s="118">
        <v>1</v>
      </c>
      <c r="F158" s="85">
        <f t="shared" ref="F158" si="14">E158/D158</f>
        <v>1</v>
      </c>
      <c r="G158" s="53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</row>
    <row r="159" spans="1:21" s="70" customFormat="1">
      <c r="A159" s="93"/>
      <c r="B159" s="246" t="s">
        <v>212</v>
      </c>
      <c r="C159" s="246"/>
      <c r="D159" s="246"/>
      <c r="E159" s="246"/>
      <c r="F159" s="246"/>
      <c r="G159" s="246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</row>
    <row r="160" spans="1:21" s="70" customFormat="1" ht="38.25">
      <c r="A160" s="93"/>
      <c r="B160" s="83" t="s">
        <v>213</v>
      </c>
      <c r="C160" s="84" t="s">
        <v>35</v>
      </c>
      <c r="D160" s="84">
        <v>100</v>
      </c>
      <c r="E160" s="84">
        <v>100</v>
      </c>
      <c r="F160" s="85">
        <f t="shared" ref="F160:F161" si="15">E160/D160</f>
        <v>1</v>
      </c>
      <c r="G160" s="53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</row>
    <row r="161" spans="1:21" s="70" customFormat="1" ht="25.5">
      <c r="A161" s="93"/>
      <c r="B161" s="83" t="s">
        <v>214</v>
      </c>
      <c r="C161" s="84" t="s">
        <v>215</v>
      </c>
      <c r="D161" s="84">
        <v>5</v>
      </c>
      <c r="E161" s="84">
        <v>5</v>
      </c>
      <c r="F161" s="85">
        <f t="shared" si="15"/>
        <v>1</v>
      </c>
      <c r="G161" s="53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</row>
    <row r="162" spans="1:21" s="70" customFormat="1">
      <c r="A162" s="93"/>
      <c r="B162" s="246" t="s">
        <v>216</v>
      </c>
      <c r="C162" s="246"/>
      <c r="D162" s="246"/>
      <c r="E162" s="246"/>
      <c r="F162" s="246"/>
      <c r="G162" s="246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</row>
    <row r="163" spans="1:21" s="70" customFormat="1" ht="38.25">
      <c r="A163" s="93"/>
      <c r="B163" s="83" t="s">
        <v>217</v>
      </c>
      <c r="C163" s="84" t="s">
        <v>35</v>
      </c>
      <c r="D163" s="84">
        <v>100</v>
      </c>
      <c r="E163" s="84">
        <v>100</v>
      </c>
      <c r="F163" s="85">
        <f t="shared" ref="F163:F165" si="16">E163/D163</f>
        <v>1</v>
      </c>
      <c r="G163" s="53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</row>
    <row r="164" spans="1:21" s="70" customFormat="1" ht="25.5">
      <c r="A164" s="93"/>
      <c r="B164" s="83" t="s">
        <v>218</v>
      </c>
      <c r="C164" s="84" t="s">
        <v>35</v>
      </c>
      <c r="D164" s="84">
        <v>100</v>
      </c>
      <c r="E164" s="84">
        <v>0</v>
      </c>
      <c r="F164" s="85">
        <f t="shared" si="16"/>
        <v>0</v>
      </c>
      <c r="G164" s="53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</row>
    <row r="165" spans="1:21" s="70" customFormat="1" ht="26.25" customHeight="1">
      <c r="A165" s="93"/>
      <c r="B165" s="83" t="s">
        <v>219</v>
      </c>
      <c r="C165" s="84" t="s">
        <v>35</v>
      </c>
      <c r="D165" s="84">
        <v>33.299999999999997</v>
      </c>
      <c r="E165" s="84">
        <v>33.299999999999997</v>
      </c>
      <c r="F165" s="85">
        <f t="shared" si="16"/>
        <v>1</v>
      </c>
      <c r="G165" s="53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</row>
    <row r="166" spans="1:21" s="70" customFormat="1">
      <c r="A166" s="93"/>
      <c r="B166" s="246" t="s">
        <v>220</v>
      </c>
      <c r="C166" s="246"/>
      <c r="D166" s="246"/>
      <c r="E166" s="246"/>
      <c r="F166" s="246"/>
      <c r="G166" s="246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</row>
    <row r="167" spans="1:21" s="70" customFormat="1">
      <c r="A167" s="93"/>
      <c r="B167" s="83" t="s">
        <v>221</v>
      </c>
      <c r="C167" s="84" t="s">
        <v>35</v>
      </c>
      <c r="D167" s="84">
        <v>15</v>
      </c>
      <c r="E167" s="84">
        <v>0</v>
      </c>
      <c r="F167" s="85">
        <v>0</v>
      </c>
      <c r="G167" s="53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</row>
    <row r="168" spans="1:21" s="70" customFormat="1" ht="15.75" customHeight="1">
      <c r="A168" s="93"/>
      <c r="B168" s="246" t="s">
        <v>222</v>
      </c>
      <c r="C168" s="246"/>
      <c r="D168" s="246"/>
      <c r="E168" s="246"/>
      <c r="F168" s="246"/>
      <c r="G168" s="53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</row>
    <row r="169" spans="1:21" s="70" customFormat="1" ht="25.5">
      <c r="A169" s="93"/>
      <c r="B169" s="83" t="s">
        <v>223</v>
      </c>
      <c r="C169" s="84" t="s">
        <v>36</v>
      </c>
      <c r="D169" s="84">
        <v>3</v>
      </c>
      <c r="E169" s="84">
        <v>3</v>
      </c>
      <c r="F169" s="85">
        <v>1</v>
      </c>
      <c r="G169" s="53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</row>
    <row r="170" spans="1:21" s="70" customFormat="1" ht="15" customHeight="1">
      <c r="A170" s="93"/>
      <c r="B170" s="240" t="s">
        <v>224</v>
      </c>
      <c r="C170" s="241"/>
      <c r="D170" s="241"/>
      <c r="E170" s="241"/>
      <c r="F170" s="241"/>
      <c r="G170" s="242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</row>
    <row r="171" spans="1:21" s="70" customFormat="1" ht="25.5">
      <c r="A171" s="93"/>
      <c r="B171" s="83" t="s">
        <v>696</v>
      </c>
      <c r="C171" s="84" t="s">
        <v>42</v>
      </c>
      <c r="D171" s="84">
        <v>60</v>
      </c>
      <c r="E171" s="84">
        <v>60</v>
      </c>
      <c r="F171" s="85">
        <f t="shared" ref="F171" si="17">E171/D171</f>
        <v>1</v>
      </c>
      <c r="G171" s="53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</row>
    <row r="172" spans="1:21" s="70" customFormat="1" ht="38.25">
      <c r="A172" s="109" t="s">
        <v>697</v>
      </c>
      <c r="B172" s="88" t="s">
        <v>698</v>
      </c>
      <c r="C172" s="88"/>
      <c r="D172" s="88"/>
      <c r="E172" s="88"/>
      <c r="F172" s="100">
        <f>300%/3</f>
        <v>1</v>
      </c>
      <c r="G172" s="88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</row>
    <row r="173" spans="1:21" s="70" customFormat="1" ht="30.75" customHeight="1">
      <c r="A173" s="93"/>
      <c r="B173" s="246" t="s">
        <v>700</v>
      </c>
      <c r="C173" s="246"/>
      <c r="D173" s="246"/>
      <c r="E173" s="246"/>
      <c r="F173" s="246"/>
      <c r="G173" s="246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</row>
    <row r="174" spans="1:21" s="70" customFormat="1" ht="25.5">
      <c r="A174" s="93"/>
      <c r="B174" s="83" t="s">
        <v>699</v>
      </c>
      <c r="C174" s="84" t="s">
        <v>211</v>
      </c>
      <c r="D174" s="84">
        <v>1</v>
      </c>
      <c r="E174" s="84">
        <v>1</v>
      </c>
      <c r="F174" s="85">
        <f>E174/D174</f>
        <v>1</v>
      </c>
      <c r="G174" s="53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</row>
    <row r="175" spans="1:21" s="70" customFormat="1" ht="15" customHeight="1">
      <c r="A175" s="93"/>
      <c r="B175" s="240" t="s">
        <v>701</v>
      </c>
      <c r="C175" s="241"/>
      <c r="D175" s="241"/>
      <c r="E175" s="241"/>
      <c r="F175" s="241"/>
      <c r="G175" s="242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</row>
    <row r="176" spans="1:21" s="70" customFormat="1">
      <c r="A176" s="93"/>
      <c r="B176" s="83" t="s">
        <v>702</v>
      </c>
      <c r="C176" s="84" t="s">
        <v>42</v>
      </c>
      <c r="D176" s="84">
        <v>17.5</v>
      </c>
      <c r="E176" s="84">
        <v>18.5</v>
      </c>
      <c r="F176" s="85">
        <f>E176/D176</f>
        <v>1.0571428571428572</v>
      </c>
      <c r="G176" s="53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</row>
    <row r="177" spans="1:21" s="70" customFormat="1">
      <c r="A177" s="93"/>
      <c r="B177" s="83" t="s">
        <v>703</v>
      </c>
      <c r="C177" s="84" t="s">
        <v>211</v>
      </c>
      <c r="D177" s="84">
        <v>1</v>
      </c>
      <c r="E177" s="84">
        <v>1</v>
      </c>
      <c r="F177" s="85">
        <f>E177/D177</f>
        <v>1</v>
      </c>
      <c r="G177" s="53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</row>
    <row r="178" spans="1:21" ht="38.25">
      <c r="A178" s="11" t="s">
        <v>704</v>
      </c>
      <c r="B178" s="10" t="s">
        <v>706</v>
      </c>
      <c r="C178" s="10"/>
      <c r="D178" s="10"/>
      <c r="E178" s="10"/>
      <c r="F178" s="100">
        <v>1</v>
      </c>
      <c r="G178" s="1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6.25" customHeight="1">
      <c r="A179" s="9"/>
      <c r="B179" s="257" t="s">
        <v>705</v>
      </c>
      <c r="C179" s="257"/>
      <c r="D179" s="257"/>
      <c r="E179" s="257"/>
      <c r="F179" s="257"/>
      <c r="G179" s="25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67.5" customHeight="1">
      <c r="A180" s="93"/>
      <c r="B180" s="120" t="s">
        <v>707</v>
      </c>
      <c r="C180" s="84" t="s">
        <v>35</v>
      </c>
      <c r="D180" s="84">
        <v>100</v>
      </c>
      <c r="E180" s="84">
        <v>100</v>
      </c>
      <c r="F180" s="85">
        <f>E180/D180</f>
        <v>1</v>
      </c>
      <c r="G180" s="5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" customHeight="1">
      <c r="A181" s="93"/>
      <c r="B181" s="240" t="s">
        <v>708</v>
      </c>
      <c r="C181" s="241"/>
      <c r="D181" s="241"/>
      <c r="E181" s="241"/>
      <c r="F181" s="241"/>
      <c r="G181" s="24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41.25" customHeight="1">
      <c r="A182" s="93"/>
      <c r="B182" s="83" t="s">
        <v>710</v>
      </c>
      <c r="C182" s="84" t="s">
        <v>36</v>
      </c>
      <c r="D182" s="84">
        <v>4</v>
      </c>
      <c r="E182" s="84">
        <v>5</v>
      </c>
      <c r="F182" s="85">
        <f>E182/D182</f>
        <v>1.25</v>
      </c>
      <c r="G182" s="5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.75" customHeight="1">
      <c r="A183" s="9"/>
      <c r="B183" s="83" t="s">
        <v>711</v>
      </c>
      <c r="C183" s="84" t="s">
        <v>36</v>
      </c>
      <c r="D183" s="84">
        <v>1</v>
      </c>
      <c r="E183" s="84">
        <v>1</v>
      </c>
      <c r="F183" s="85">
        <f>E183/D183</f>
        <v>1</v>
      </c>
      <c r="G183" s="5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6.25" customHeight="1">
      <c r="A184" s="9"/>
      <c r="B184" s="240" t="s">
        <v>709</v>
      </c>
      <c r="C184" s="241"/>
      <c r="D184" s="241"/>
      <c r="E184" s="241"/>
      <c r="F184" s="241"/>
      <c r="G184" s="24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42" customHeight="1">
      <c r="A185" s="9"/>
      <c r="B185" s="83" t="s">
        <v>712</v>
      </c>
      <c r="C185" s="84" t="s">
        <v>36</v>
      </c>
      <c r="D185" s="84">
        <v>1</v>
      </c>
      <c r="E185" s="84">
        <v>1</v>
      </c>
      <c r="F185" s="85">
        <f>E185/D185</f>
        <v>1</v>
      </c>
      <c r="G185" s="5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s="70" customFormat="1">
      <c r="A186" s="114" t="s">
        <v>151</v>
      </c>
      <c r="B186" s="115" t="s">
        <v>153</v>
      </c>
      <c r="C186" s="115"/>
      <c r="D186" s="115"/>
      <c r="E186" s="115"/>
      <c r="F186" s="116">
        <f>(F189+F188)/2</f>
        <v>0.95</v>
      </c>
      <c r="G186" s="115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</row>
    <row r="187" spans="1:21" s="70" customFormat="1">
      <c r="A187" s="93"/>
      <c r="B187" s="246" t="s">
        <v>225</v>
      </c>
      <c r="C187" s="246"/>
      <c r="D187" s="246"/>
      <c r="E187" s="246"/>
      <c r="F187" s="246"/>
      <c r="G187" s="246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</row>
    <row r="188" spans="1:21" s="70" customFormat="1" ht="25.5">
      <c r="A188" s="93"/>
      <c r="B188" s="83" t="s">
        <v>226</v>
      </c>
      <c r="C188" s="53" t="s">
        <v>35</v>
      </c>
      <c r="D188" s="101">
        <v>100</v>
      </c>
      <c r="E188" s="101">
        <v>90</v>
      </c>
      <c r="F188" s="85">
        <f t="shared" ref="F188:F189" si="18">E188/D188</f>
        <v>0.9</v>
      </c>
      <c r="G188" s="68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</row>
    <row r="189" spans="1:21" s="70" customFormat="1" ht="38.25">
      <c r="A189" s="93"/>
      <c r="B189" s="83" t="s">
        <v>227</v>
      </c>
      <c r="C189" s="53" t="s">
        <v>35</v>
      </c>
      <c r="D189" s="101">
        <v>5.9999999999999995E-4</v>
      </c>
      <c r="E189" s="101">
        <v>5.9999999999999995E-4</v>
      </c>
      <c r="F189" s="85">
        <f t="shared" si="18"/>
        <v>1</v>
      </c>
      <c r="G189" s="53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</row>
    <row r="190" spans="1:21" s="70" customFormat="1">
      <c r="A190" s="109" t="s">
        <v>228</v>
      </c>
      <c r="B190" s="88" t="s">
        <v>819</v>
      </c>
      <c r="C190" s="88"/>
      <c r="D190" s="88"/>
      <c r="E190" s="88"/>
      <c r="F190" s="100">
        <f>(800%+F192)/9</f>
        <v>0.97222222222222221</v>
      </c>
      <c r="G190" s="88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</row>
    <row r="191" spans="1:21" s="70" customFormat="1">
      <c r="A191" s="93"/>
      <c r="B191" s="246" t="s">
        <v>229</v>
      </c>
      <c r="C191" s="246"/>
      <c r="D191" s="246"/>
      <c r="E191" s="246"/>
      <c r="F191" s="246"/>
      <c r="G191" s="246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</row>
    <row r="192" spans="1:21" s="70" customFormat="1" ht="38.25">
      <c r="A192" s="93"/>
      <c r="B192" s="83" t="s">
        <v>776</v>
      </c>
      <c r="C192" s="53" t="s">
        <v>35</v>
      </c>
      <c r="D192" s="84">
        <v>100</v>
      </c>
      <c r="E192" s="84">
        <v>75</v>
      </c>
      <c r="F192" s="85">
        <f>E192/D192</f>
        <v>0.75</v>
      </c>
      <c r="G192" s="68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</row>
    <row r="193" spans="1:21" s="70" customFormat="1" ht="25.5">
      <c r="A193" s="93"/>
      <c r="B193" s="83" t="s">
        <v>230</v>
      </c>
      <c r="C193" s="53" t="s">
        <v>820</v>
      </c>
      <c r="D193" s="84">
        <v>2000</v>
      </c>
      <c r="E193" s="84">
        <v>2000</v>
      </c>
      <c r="F193" s="85">
        <f t="shared" ref="F193" si="19">E193/D193</f>
        <v>1</v>
      </c>
      <c r="G193" s="68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</row>
    <row r="194" spans="1:21" s="70" customFormat="1" ht="25.5">
      <c r="A194" s="93"/>
      <c r="B194" s="83" t="s">
        <v>774</v>
      </c>
      <c r="C194" s="53" t="s">
        <v>773</v>
      </c>
      <c r="D194" s="101" t="s">
        <v>532</v>
      </c>
      <c r="E194" s="84" t="s">
        <v>532</v>
      </c>
      <c r="F194" s="85">
        <v>1</v>
      </c>
      <c r="G194" s="68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</row>
    <row r="195" spans="1:21" s="70" customFormat="1" ht="25.5">
      <c r="A195" s="93"/>
      <c r="B195" s="83" t="s">
        <v>231</v>
      </c>
      <c r="C195" s="53" t="s">
        <v>35</v>
      </c>
      <c r="D195" s="84">
        <v>15</v>
      </c>
      <c r="E195" s="101">
        <v>15</v>
      </c>
      <c r="F195" s="85">
        <f>E195/D195</f>
        <v>1</v>
      </c>
      <c r="G195" s="68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</row>
    <row r="196" spans="1:21" s="70" customFormat="1">
      <c r="A196" s="93"/>
      <c r="B196" s="240" t="s">
        <v>775</v>
      </c>
      <c r="C196" s="241"/>
      <c r="D196" s="241"/>
      <c r="E196" s="241"/>
      <c r="F196" s="241"/>
      <c r="G196" s="242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</row>
    <row r="197" spans="1:21" s="70" customFormat="1" ht="38.25">
      <c r="A197" s="93"/>
      <c r="B197" s="83" t="s">
        <v>232</v>
      </c>
      <c r="C197" s="53" t="s">
        <v>35</v>
      </c>
      <c r="D197" s="84">
        <v>85</v>
      </c>
      <c r="E197" s="106">
        <v>85</v>
      </c>
      <c r="F197" s="85">
        <f t="shared" ref="F197" si="20">E197/D197</f>
        <v>1</v>
      </c>
      <c r="G197" s="53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</row>
    <row r="198" spans="1:21" s="70" customFormat="1" ht="51">
      <c r="A198" s="93"/>
      <c r="B198" s="83" t="s">
        <v>777</v>
      </c>
      <c r="C198" s="53" t="s">
        <v>35</v>
      </c>
      <c r="D198" s="84">
        <v>38</v>
      </c>
      <c r="E198" s="84">
        <v>41</v>
      </c>
      <c r="F198" s="85">
        <f t="shared" ref="F198" si="21">E198/D198</f>
        <v>1.0789473684210527</v>
      </c>
      <c r="G198" s="121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</row>
    <row r="199" spans="1:21" s="70" customFormat="1" ht="16.5" customHeight="1">
      <c r="A199" s="93"/>
      <c r="B199" s="240" t="s">
        <v>233</v>
      </c>
      <c r="C199" s="241"/>
      <c r="D199" s="241"/>
      <c r="E199" s="241"/>
      <c r="F199" s="241"/>
      <c r="G199" s="242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</row>
    <row r="200" spans="1:21" s="70" customFormat="1">
      <c r="A200" s="93"/>
      <c r="B200" s="83" t="s">
        <v>234</v>
      </c>
      <c r="C200" s="53" t="s">
        <v>35</v>
      </c>
      <c r="D200" s="84">
        <v>0.6</v>
      </c>
      <c r="E200" s="84">
        <v>0.6</v>
      </c>
      <c r="F200" s="85">
        <f t="shared" ref="F200" si="22">E200/D200</f>
        <v>1</v>
      </c>
      <c r="G200" s="53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</row>
    <row r="201" spans="1:21" s="70" customFormat="1">
      <c r="A201" s="93"/>
      <c r="B201" s="240" t="s">
        <v>778</v>
      </c>
      <c r="C201" s="241"/>
      <c r="D201" s="241"/>
      <c r="E201" s="241"/>
      <c r="F201" s="241"/>
      <c r="G201" s="242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</row>
    <row r="202" spans="1:21" s="70" customFormat="1" ht="25.5">
      <c r="A202" s="93"/>
      <c r="B202" s="83" t="s">
        <v>779</v>
      </c>
      <c r="C202" s="53" t="s">
        <v>215</v>
      </c>
      <c r="D202" s="84">
        <v>0</v>
      </c>
      <c r="E202" s="84">
        <v>0</v>
      </c>
      <c r="F202" s="85" t="s">
        <v>541</v>
      </c>
      <c r="G202" s="53" t="s">
        <v>686</v>
      </c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</row>
    <row r="203" spans="1:21" s="70" customFormat="1">
      <c r="A203" s="93"/>
      <c r="B203" s="240" t="s">
        <v>235</v>
      </c>
      <c r="C203" s="241"/>
      <c r="D203" s="241"/>
      <c r="E203" s="241"/>
      <c r="F203" s="241"/>
      <c r="G203" s="242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</row>
    <row r="204" spans="1:21" s="70" customFormat="1" ht="25.5">
      <c r="A204" s="93"/>
      <c r="B204" s="83" t="s">
        <v>236</v>
      </c>
      <c r="C204" s="53" t="s">
        <v>42</v>
      </c>
      <c r="D204" s="101">
        <v>1800</v>
      </c>
      <c r="E204" s="84">
        <v>5849</v>
      </c>
      <c r="F204" s="85">
        <f t="shared" ref="F204:F205" si="23">E204/D204</f>
        <v>3.2494444444444444</v>
      </c>
      <c r="G204" s="53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</row>
    <row r="205" spans="1:21" s="70" customFormat="1" ht="25.5">
      <c r="A205" s="93"/>
      <c r="B205" s="83" t="s">
        <v>237</v>
      </c>
      <c r="C205" s="53" t="s">
        <v>35</v>
      </c>
      <c r="D205" s="84">
        <v>50</v>
      </c>
      <c r="E205" s="84">
        <v>50</v>
      </c>
      <c r="F205" s="85">
        <f t="shared" si="23"/>
        <v>1</v>
      </c>
      <c r="G205" s="53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</row>
    <row r="206" spans="1:21" s="70" customFormat="1" ht="30">
      <c r="A206" s="114" t="s">
        <v>154</v>
      </c>
      <c r="B206" s="115" t="s">
        <v>157</v>
      </c>
      <c r="C206" s="115"/>
      <c r="D206" s="115"/>
      <c r="E206" s="115"/>
      <c r="F206" s="116">
        <v>1</v>
      </c>
      <c r="G206" s="115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</row>
    <row r="207" spans="1:21" s="70" customFormat="1">
      <c r="A207" s="83"/>
      <c r="B207" s="246" t="s">
        <v>238</v>
      </c>
      <c r="C207" s="246"/>
      <c r="D207" s="246"/>
      <c r="E207" s="246"/>
      <c r="F207" s="246"/>
      <c r="G207" s="246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</row>
    <row r="208" spans="1:21" s="70" customFormat="1" ht="38.25">
      <c r="A208" s="83"/>
      <c r="B208" s="83" t="s">
        <v>239</v>
      </c>
      <c r="C208" s="53" t="s">
        <v>36</v>
      </c>
      <c r="D208" s="118">
        <v>1</v>
      </c>
      <c r="E208" s="118">
        <v>1</v>
      </c>
      <c r="F208" s="85">
        <v>1</v>
      </c>
      <c r="G208" s="53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</row>
    <row r="209" spans="1:21" s="70" customFormat="1" ht="25.5">
      <c r="A209" s="109" t="s">
        <v>241</v>
      </c>
      <c r="B209" s="88" t="s">
        <v>242</v>
      </c>
      <c r="C209" s="88"/>
      <c r="D209" s="88"/>
      <c r="E209" s="88"/>
      <c r="F209" s="122">
        <f>(F211+F212+F214+F218)/4</f>
        <v>0.67982313638150149</v>
      </c>
      <c r="G209" s="88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</row>
    <row r="210" spans="1:21" s="70" customFormat="1">
      <c r="A210" s="83"/>
      <c r="B210" s="246" t="s">
        <v>240</v>
      </c>
      <c r="C210" s="246"/>
      <c r="D210" s="246"/>
      <c r="E210" s="246"/>
      <c r="F210" s="246"/>
      <c r="G210" s="246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</row>
    <row r="211" spans="1:21" s="70" customFormat="1" ht="54.75" customHeight="1">
      <c r="A211" s="83"/>
      <c r="B211" s="83" t="s">
        <v>243</v>
      </c>
      <c r="C211" s="53" t="s">
        <v>179</v>
      </c>
      <c r="D211" s="84">
        <v>17</v>
      </c>
      <c r="E211" s="118">
        <v>12</v>
      </c>
      <c r="F211" s="85">
        <f>E211/D211</f>
        <v>0.70588235294117652</v>
      </c>
      <c r="G211" s="53" t="s">
        <v>677</v>
      </c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</row>
    <row r="212" spans="1:21" s="70" customFormat="1" ht="38.25">
      <c r="A212" s="83"/>
      <c r="B212" s="83" t="s">
        <v>244</v>
      </c>
      <c r="C212" s="53" t="s">
        <v>35</v>
      </c>
      <c r="D212" s="84">
        <v>25</v>
      </c>
      <c r="E212" s="118">
        <v>23</v>
      </c>
      <c r="F212" s="85">
        <f t="shared" ref="F212" si="24">E212/D212</f>
        <v>0.92</v>
      </c>
      <c r="G212" s="53" t="s">
        <v>552</v>
      </c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</row>
    <row r="213" spans="1:21" s="70" customFormat="1" ht="27" customHeight="1">
      <c r="A213" s="83"/>
      <c r="B213" s="240" t="s">
        <v>247</v>
      </c>
      <c r="C213" s="241"/>
      <c r="D213" s="241"/>
      <c r="E213" s="241"/>
      <c r="F213" s="241"/>
      <c r="G213" s="242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</row>
    <row r="214" spans="1:21" s="70" customFormat="1" ht="51">
      <c r="A214" s="83"/>
      <c r="B214" s="83" t="s">
        <v>245</v>
      </c>
      <c r="C214" s="53" t="s">
        <v>246</v>
      </c>
      <c r="D214" s="84">
        <v>89800</v>
      </c>
      <c r="E214" s="118">
        <v>34800</v>
      </c>
      <c r="F214" s="85">
        <f t="shared" ref="F214" si="25">E214/D214</f>
        <v>0.38752783964365256</v>
      </c>
      <c r="G214" s="53" t="s">
        <v>678</v>
      </c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</row>
    <row r="215" spans="1:21" s="70" customFormat="1" ht="13.5" customHeight="1">
      <c r="A215" s="83"/>
      <c r="B215" s="240" t="s">
        <v>249</v>
      </c>
      <c r="C215" s="241"/>
      <c r="D215" s="241"/>
      <c r="E215" s="241"/>
      <c r="F215" s="241"/>
      <c r="G215" s="242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</row>
    <row r="216" spans="1:21" s="70" customFormat="1" ht="40.5" customHeight="1">
      <c r="A216" s="83"/>
      <c r="B216" s="83" t="s">
        <v>252</v>
      </c>
      <c r="C216" s="53" t="s">
        <v>248</v>
      </c>
      <c r="D216" s="84">
        <v>0</v>
      </c>
      <c r="E216" s="118">
        <v>0</v>
      </c>
      <c r="F216" s="85" t="s">
        <v>541</v>
      </c>
      <c r="G216" s="53" t="s">
        <v>679</v>
      </c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</row>
    <row r="217" spans="1:21" s="70" customFormat="1" ht="29.25" customHeight="1">
      <c r="A217" s="83"/>
      <c r="B217" s="240" t="s">
        <v>250</v>
      </c>
      <c r="C217" s="241"/>
      <c r="D217" s="241"/>
      <c r="E217" s="241"/>
      <c r="F217" s="241"/>
      <c r="G217" s="242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</row>
    <row r="218" spans="1:21" s="70" customFormat="1" ht="51">
      <c r="A218" s="83"/>
      <c r="B218" s="83" t="s">
        <v>251</v>
      </c>
      <c r="C218" s="53" t="s">
        <v>36</v>
      </c>
      <c r="D218" s="84">
        <v>17</v>
      </c>
      <c r="E218" s="118">
        <v>12</v>
      </c>
      <c r="F218" s="85">
        <f t="shared" ref="F218" si="26">E218/D218</f>
        <v>0.70588235294117652</v>
      </c>
      <c r="G218" s="53" t="s">
        <v>680</v>
      </c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</row>
    <row r="219" spans="1:21" s="70" customFormat="1" ht="25.5">
      <c r="A219" s="109" t="s">
        <v>253</v>
      </c>
      <c r="B219" s="88" t="s">
        <v>254</v>
      </c>
      <c r="C219" s="88"/>
      <c r="D219" s="88"/>
      <c r="E219" s="88"/>
      <c r="F219" s="123">
        <f>(F222+F224)/2</f>
        <v>1</v>
      </c>
      <c r="G219" s="88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</row>
    <row r="220" spans="1:21" s="70" customFormat="1">
      <c r="A220" s="83"/>
      <c r="B220" s="246" t="s">
        <v>255</v>
      </c>
      <c r="C220" s="246"/>
      <c r="D220" s="246"/>
      <c r="E220" s="246"/>
      <c r="F220" s="246"/>
      <c r="G220" s="246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</row>
    <row r="221" spans="1:21" s="70" customFormat="1" ht="38.25">
      <c r="A221" s="83"/>
      <c r="B221" s="83" t="s">
        <v>256</v>
      </c>
      <c r="C221" s="53" t="s">
        <v>35</v>
      </c>
      <c r="D221" s="118">
        <v>1</v>
      </c>
      <c r="E221" s="84">
        <v>1</v>
      </c>
      <c r="F221" s="85">
        <f>E221/D221</f>
        <v>1</v>
      </c>
      <c r="G221" s="53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</row>
    <row r="222" spans="1:21" s="70" customFormat="1" ht="28.5" customHeight="1">
      <c r="A222" s="83"/>
      <c r="B222" s="83" t="s">
        <v>257</v>
      </c>
      <c r="C222" s="53" t="s">
        <v>35</v>
      </c>
      <c r="D222" s="118">
        <v>3.6</v>
      </c>
      <c r="E222" s="84">
        <v>3.6</v>
      </c>
      <c r="F222" s="85">
        <f t="shared" ref="F222" si="27">E222/D222</f>
        <v>1</v>
      </c>
      <c r="G222" s="53" t="s">
        <v>551</v>
      </c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</row>
    <row r="223" spans="1:21" s="70" customFormat="1">
      <c r="A223" s="83"/>
      <c r="B223" s="240" t="s">
        <v>261</v>
      </c>
      <c r="C223" s="241"/>
      <c r="D223" s="241"/>
      <c r="E223" s="241"/>
      <c r="F223" s="241"/>
      <c r="G223" s="242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</row>
    <row r="224" spans="1:21" s="70" customFormat="1" ht="38.25">
      <c r="A224" s="83"/>
      <c r="B224" s="83" t="s">
        <v>258</v>
      </c>
      <c r="C224" s="53" t="s">
        <v>259</v>
      </c>
      <c r="D224" s="84" t="s">
        <v>532</v>
      </c>
      <c r="E224" s="84" t="s">
        <v>532</v>
      </c>
      <c r="F224" s="85">
        <v>1</v>
      </c>
      <c r="G224" s="53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</row>
    <row r="225" spans="1:21" s="70" customFormat="1">
      <c r="A225" s="83"/>
      <c r="B225" s="240" t="s">
        <v>262</v>
      </c>
      <c r="C225" s="241"/>
      <c r="D225" s="241"/>
      <c r="E225" s="241"/>
      <c r="F225" s="241"/>
      <c r="G225" s="242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</row>
    <row r="226" spans="1:21" s="70" customFormat="1" ht="25.5" customHeight="1">
      <c r="A226" s="83"/>
      <c r="B226" s="83" t="s">
        <v>260</v>
      </c>
      <c r="C226" s="53" t="s">
        <v>36</v>
      </c>
      <c r="D226" s="84">
        <v>1</v>
      </c>
      <c r="E226" s="84">
        <v>1</v>
      </c>
      <c r="F226" s="85">
        <f>E226/D226</f>
        <v>1</v>
      </c>
      <c r="G226" s="53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</row>
    <row r="227" spans="1:21" s="70" customFormat="1">
      <c r="A227" s="114" t="s">
        <v>155</v>
      </c>
      <c r="B227" s="115" t="s">
        <v>158</v>
      </c>
      <c r="C227" s="115"/>
      <c r="D227" s="115"/>
      <c r="E227" s="115"/>
      <c r="F227" s="116">
        <f>(300%+F230+F231)/5</f>
        <v>0.97522340250447237</v>
      </c>
      <c r="G227" s="115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</row>
    <row r="228" spans="1:21" s="70" customFormat="1" ht="28.5" customHeight="1">
      <c r="A228" s="83"/>
      <c r="B228" s="246" t="s">
        <v>821</v>
      </c>
      <c r="C228" s="246"/>
      <c r="D228" s="246"/>
      <c r="E228" s="246"/>
      <c r="F228" s="246"/>
      <c r="G228" s="246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</row>
    <row r="229" spans="1:21" s="70" customFormat="1" ht="53.25" customHeight="1">
      <c r="A229" s="83"/>
      <c r="B229" s="83" t="s">
        <v>263</v>
      </c>
      <c r="C229" s="93" t="s">
        <v>264</v>
      </c>
      <c r="D229" s="84" t="s">
        <v>590</v>
      </c>
      <c r="E229" s="84" t="s">
        <v>591</v>
      </c>
      <c r="F229" s="85" t="s">
        <v>593</v>
      </c>
      <c r="G229" s="53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</row>
    <row r="230" spans="1:21" s="70" customFormat="1" ht="48">
      <c r="A230" s="83"/>
      <c r="B230" s="83" t="s">
        <v>265</v>
      </c>
      <c r="C230" s="93" t="s">
        <v>266</v>
      </c>
      <c r="D230" s="84">
        <v>1300000</v>
      </c>
      <c r="E230" s="84">
        <v>1199387</v>
      </c>
      <c r="F230" s="85">
        <f t="shared" ref="F230:F231" si="28">E230/D230</f>
        <v>0.92260538461538466</v>
      </c>
      <c r="G230" s="68" t="s">
        <v>746</v>
      </c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</row>
    <row r="231" spans="1:21" s="70" customFormat="1">
      <c r="A231" s="83"/>
      <c r="B231" s="83" t="s">
        <v>267</v>
      </c>
      <c r="C231" s="93" t="s">
        <v>266</v>
      </c>
      <c r="D231" s="84">
        <v>43000</v>
      </c>
      <c r="E231" s="84">
        <v>41001</v>
      </c>
      <c r="F231" s="85">
        <f t="shared" si="28"/>
        <v>0.95351162790697674</v>
      </c>
      <c r="G231" s="68" t="s">
        <v>592</v>
      </c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</row>
    <row r="232" spans="1:21" s="70" customFormat="1" ht="36">
      <c r="A232" s="83"/>
      <c r="B232" s="83" t="s">
        <v>268</v>
      </c>
      <c r="C232" s="53" t="s">
        <v>269</v>
      </c>
      <c r="D232" s="84">
        <v>19</v>
      </c>
      <c r="E232" s="84">
        <v>12</v>
      </c>
      <c r="F232" s="85">
        <f>D232/E232</f>
        <v>1.5833333333333333</v>
      </c>
      <c r="G232" s="68" t="s">
        <v>745</v>
      </c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</row>
    <row r="233" spans="1:21" s="70" customFormat="1">
      <c r="A233" s="109" t="s">
        <v>270</v>
      </c>
      <c r="B233" s="88" t="s">
        <v>279</v>
      </c>
      <c r="C233" s="88"/>
      <c r="D233" s="88"/>
      <c r="E233" s="88"/>
      <c r="F233" s="100">
        <f>(400%+F236)/5</f>
        <v>0.95315315315315308</v>
      </c>
      <c r="G233" s="88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</row>
    <row r="234" spans="1:21" s="70" customFormat="1">
      <c r="A234" s="83"/>
      <c r="B234" s="246" t="s">
        <v>271</v>
      </c>
      <c r="C234" s="246"/>
      <c r="D234" s="246"/>
      <c r="E234" s="246"/>
      <c r="F234" s="246"/>
      <c r="G234" s="246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</row>
    <row r="235" spans="1:21" s="70" customFormat="1" ht="41.25" customHeight="1">
      <c r="A235" s="83"/>
      <c r="B235" s="83" t="s">
        <v>594</v>
      </c>
      <c r="C235" s="93" t="s">
        <v>35</v>
      </c>
      <c r="D235" s="84">
        <v>66</v>
      </c>
      <c r="E235" s="106">
        <v>72.7</v>
      </c>
      <c r="F235" s="85">
        <f t="shared" ref="F235:F236" si="29">E235/D235</f>
        <v>1.1015151515151516</v>
      </c>
      <c r="G235" s="53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</row>
    <row r="236" spans="1:21" s="70" customFormat="1" ht="77.25" customHeight="1">
      <c r="A236" s="83"/>
      <c r="B236" s="83" t="s">
        <v>272</v>
      </c>
      <c r="C236" s="93" t="s">
        <v>35</v>
      </c>
      <c r="D236" s="84">
        <v>33.299999999999997</v>
      </c>
      <c r="E236" s="84">
        <v>25.5</v>
      </c>
      <c r="F236" s="85">
        <f t="shared" si="29"/>
        <v>0.76576576576576583</v>
      </c>
      <c r="G236" s="68" t="s">
        <v>859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</row>
    <row r="237" spans="1:21" s="70" customFormat="1" ht="15.75" customHeight="1">
      <c r="A237" s="83"/>
      <c r="B237" s="240" t="s">
        <v>753</v>
      </c>
      <c r="C237" s="241"/>
      <c r="D237" s="241"/>
      <c r="E237" s="241"/>
      <c r="F237" s="241"/>
      <c r="G237" s="242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</row>
    <row r="238" spans="1:21" s="70" customFormat="1" ht="51">
      <c r="A238" s="83"/>
      <c r="B238" s="83" t="s">
        <v>273</v>
      </c>
      <c r="C238" s="53" t="s">
        <v>264</v>
      </c>
      <c r="D238" s="84" t="s">
        <v>541</v>
      </c>
      <c r="E238" s="84" t="s">
        <v>541</v>
      </c>
      <c r="F238" s="85" t="s">
        <v>541</v>
      </c>
      <c r="G238" s="53" t="s">
        <v>595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</row>
    <row r="239" spans="1:21" s="70" customFormat="1" ht="78.75" customHeight="1">
      <c r="A239" s="83"/>
      <c r="B239" s="83" t="s">
        <v>274</v>
      </c>
      <c r="C239" s="53" t="s">
        <v>264</v>
      </c>
      <c r="D239" s="84" t="s">
        <v>541</v>
      </c>
      <c r="E239" s="84" t="s">
        <v>541</v>
      </c>
      <c r="F239" s="85" t="s">
        <v>541</v>
      </c>
      <c r="G239" s="53" t="s">
        <v>747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</row>
    <row r="240" spans="1:21" s="70" customFormat="1" ht="15" customHeight="1">
      <c r="A240" s="83"/>
      <c r="B240" s="240" t="s">
        <v>275</v>
      </c>
      <c r="C240" s="241"/>
      <c r="D240" s="241"/>
      <c r="E240" s="241"/>
      <c r="F240" s="241"/>
      <c r="G240" s="242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</row>
    <row r="241" spans="1:21" s="70" customFormat="1" ht="87.75" customHeight="1">
      <c r="A241" s="83"/>
      <c r="B241" s="83" t="s">
        <v>598</v>
      </c>
      <c r="C241" s="53" t="s">
        <v>264</v>
      </c>
      <c r="D241" s="84" t="s">
        <v>596</v>
      </c>
      <c r="E241" s="84" t="s">
        <v>597</v>
      </c>
      <c r="F241" s="85" t="s">
        <v>749</v>
      </c>
      <c r="G241" s="68" t="s">
        <v>748</v>
      </c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</row>
    <row r="242" spans="1:21" s="70" customFormat="1">
      <c r="A242" s="83"/>
      <c r="B242" s="83" t="s">
        <v>276</v>
      </c>
      <c r="C242" s="53" t="s">
        <v>277</v>
      </c>
      <c r="D242" s="84">
        <v>35.299999999999997</v>
      </c>
      <c r="E242" s="84">
        <v>35.299999999999997</v>
      </c>
      <c r="F242" s="85">
        <f t="shared" ref="F242" si="30">E242/D242</f>
        <v>1</v>
      </c>
      <c r="G242" s="53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</row>
    <row r="243" spans="1:21" s="70" customFormat="1">
      <c r="A243" s="109" t="s">
        <v>278</v>
      </c>
      <c r="B243" s="88" t="s">
        <v>280</v>
      </c>
      <c r="C243" s="88"/>
      <c r="D243" s="88"/>
      <c r="E243" s="88"/>
      <c r="F243" s="100">
        <f>(300%+F248)/4</f>
        <v>0.99500219925225419</v>
      </c>
      <c r="G243" s="88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</row>
    <row r="244" spans="1:21" s="70" customFormat="1">
      <c r="A244" s="83"/>
      <c r="B244" s="246" t="s">
        <v>281</v>
      </c>
      <c r="C244" s="246"/>
      <c r="D244" s="246"/>
      <c r="E244" s="246"/>
      <c r="F244" s="246"/>
      <c r="G244" s="246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</row>
    <row r="245" spans="1:21" s="70" customFormat="1" ht="25.5">
      <c r="A245" s="83"/>
      <c r="B245" s="83" t="s">
        <v>282</v>
      </c>
      <c r="C245" s="53" t="s">
        <v>283</v>
      </c>
      <c r="D245" s="84">
        <v>4</v>
      </c>
      <c r="E245" s="84">
        <v>4</v>
      </c>
      <c r="F245" s="85">
        <f t="shared" ref="F245:F246" si="31">E245/D245</f>
        <v>1</v>
      </c>
      <c r="G245" s="53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</row>
    <row r="246" spans="1:21" s="70" customFormat="1">
      <c r="A246" s="83"/>
      <c r="B246" s="83" t="s">
        <v>284</v>
      </c>
      <c r="C246" s="53" t="s">
        <v>283</v>
      </c>
      <c r="D246" s="84">
        <v>7</v>
      </c>
      <c r="E246" s="84">
        <v>7</v>
      </c>
      <c r="F246" s="85">
        <f t="shared" si="31"/>
        <v>1</v>
      </c>
      <c r="G246" s="53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</row>
    <row r="247" spans="1:21" s="70" customFormat="1" ht="13.5" customHeight="1">
      <c r="A247" s="83"/>
      <c r="B247" s="240" t="s">
        <v>754</v>
      </c>
      <c r="C247" s="241"/>
      <c r="D247" s="241"/>
      <c r="E247" s="241"/>
      <c r="F247" s="241"/>
      <c r="G247" s="242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</row>
    <row r="248" spans="1:21" s="70" customFormat="1" ht="25.5">
      <c r="A248" s="83"/>
      <c r="B248" s="83" t="s">
        <v>285</v>
      </c>
      <c r="C248" s="53" t="s">
        <v>283</v>
      </c>
      <c r="D248" s="84">
        <v>45470</v>
      </c>
      <c r="E248" s="84">
        <v>44561</v>
      </c>
      <c r="F248" s="85">
        <f t="shared" ref="F248:F249" si="32">E248/D248</f>
        <v>0.98000879700901689</v>
      </c>
      <c r="G248" s="68" t="s">
        <v>860</v>
      </c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</row>
    <row r="249" spans="1:21" s="70" customFormat="1" ht="25.5">
      <c r="A249" s="83"/>
      <c r="B249" s="83" t="s">
        <v>286</v>
      </c>
      <c r="C249" s="53" t="s">
        <v>283</v>
      </c>
      <c r="D249" s="84">
        <v>2676</v>
      </c>
      <c r="E249" s="84">
        <v>3024</v>
      </c>
      <c r="F249" s="85">
        <f t="shared" si="32"/>
        <v>1.1300448430493273</v>
      </c>
      <c r="G249" s="68" t="s">
        <v>750</v>
      </c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</row>
    <row r="250" spans="1:21" s="70" customFormat="1" ht="38.25">
      <c r="A250" s="109" t="s">
        <v>287</v>
      </c>
      <c r="B250" s="88" t="s">
        <v>288</v>
      </c>
      <c r="C250" s="88"/>
      <c r="D250" s="88"/>
      <c r="E250" s="88"/>
      <c r="F250" s="100">
        <f>(600%+0%)/7</f>
        <v>0.8571428571428571</v>
      </c>
      <c r="G250" s="88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</row>
    <row r="251" spans="1:21" s="70" customFormat="1">
      <c r="A251" s="83"/>
      <c r="B251" s="246" t="s">
        <v>755</v>
      </c>
      <c r="C251" s="246"/>
      <c r="D251" s="246"/>
      <c r="E251" s="246"/>
      <c r="F251" s="246"/>
      <c r="G251" s="246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</row>
    <row r="252" spans="1:21" s="70" customFormat="1" ht="73.5" customHeight="1">
      <c r="A252" s="83"/>
      <c r="B252" s="83" t="s">
        <v>289</v>
      </c>
      <c r="C252" s="53" t="s">
        <v>36</v>
      </c>
      <c r="D252" s="84">
        <v>1450</v>
      </c>
      <c r="E252" s="84">
        <v>1243</v>
      </c>
      <c r="F252" s="85">
        <f>D252/E252</f>
        <v>1.166532582461786</v>
      </c>
      <c r="G252" s="68" t="s">
        <v>751</v>
      </c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</row>
    <row r="253" spans="1:21" s="70" customFormat="1" ht="49.5" customHeight="1">
      <c r="A253" s="83"/>
      <c r="B253" s="83" t="s">
        <v>290</v>
      </c>
      <c r="C253" s="53" t="s">
        <v>291</v>
      </c>
      <c r="D253" s="84" t="s">
        <v>599</v>
      </c>
      <c r="E253" s="84" t="s">
        <v>600</v>
      </c>
      <c r="F253" s="85" t="s">
        <v>601</v>
      </c>
      <c r="G253" s="68" t="s">
        <v>602</v>
      </c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</row>
    <row r="254" spans="1:21" s="70" customFormat="1" ht="17.25" customHeight="1">
      <c r="A254" s="83"/>
      <c r="B254" s="240" t="s">
        <v>822</v>
      </c>
      <c r="C254" s="241"/>
      <c r="D254" s="241"/>
      <c r="E254" s="241"/>
      <c r="F254" s="241"/>
      <c r="G254" s="242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</row>
    <row r="255" spans="1:21" s="70" customFormat="1" ht="63" customHeight="1">
      <c r="A255" s="83"/>
      <c r="B255" s="83" t="s">
        <v>292</v>
      </c>
      <c r="C255" s="53" t="s">
        <v>35</v>
      </c>
      <c r="D255" s="84">
        <v>1.3</v>
      </c>
      <c r="E255" s="84">
        <v>1</v>
      </c>
      <c r="F255" s="85">
        <f>D255/E255</f>
        <v>1.3</v>
      </c>
      <c r="G255" s="68" t="s">
        <v>603</v>
      </c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</row>
    <row r="256" spans="1:21" s="70" customFormat="1" ht="44.25" customHeight="1">
      <c r="A256" s="83"/>
      <c r="B256" s="83" t="s">
        <v>293</v>
      </c>
      <c r="C256" s="53" t="s">
        <v>36</v>
      </c>
      <c r="D256" s="84">
        <v>3</v>
      </c>
      <c r="E256" s="84">
        <v>1</v>
      </c>
      <c r="F256" s="85">
        <f>D256/E256</f>
        <v>3</v>
      </c>
      <c r="G256" s="53" t="s">
        <v>752</v>
      </c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</row>
    <row r="257" spans="1:21" s="70" customFormat="1" ht="14.25" customHeight="1">
      <c r="A257" s="83"/>
      <c r="B257" s="240" t="s">
        <v>296</v>
      </c>
      <c r="C257" s="241"/>
      <c r="D257" s="241"/>
      <c r="E257" s="241"/>
      <c r="F257" s="241"/>
      <c r="G257" s="242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</row>
    <row r="258" spans="1:21" s="70" customFormat="1" ht="54" customHeight="1">
      <c r="A258" s="83"/>
      <c r="B258" s="83" t="s">
        <v>294</v>
      </c>
      <c r="C258" s="53" t="s">
        <v>35</v>
      </c>
      <c r="D258" s="84">
        <v>2</v>
      </c>
      <c r="E258" s="84">
        <v>50.8</v>
      </c>
      <c r="F258" s="85" t="s">
        <v>605</v>
      </c>
      <c r="G258" s="68" t="s">
        <v>604</v>
      </c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</row>
    <row r="259" spans="1:21" s="70" customFormat="1" ht="45" customHeight="1">
      <c r="A259" s="83"/>
      <c r="B259" s="83" t="s">
        <v>295</v>
      </c>
      <c r="C259" s="53" t="s">
        <v>35</v>
      </c>
      <c r="D259" s="84">
        <v>95</v>
      </c>
      <c r="E259" s="84">
        <v>95</v>
      </c>
      <c r="F259" s="85">
        <f>E259/D259</f>
        <v>1</v>
      </c>
      <c r="G259" s="124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</row>
    <row r="260" spans="1:21" s="70" customFormat="1" ht="30">
      <c r="A260" s="114" t="s">
        <v>156</v>
      </c>
      <c r="B260" s="115" t="s">
        <v>160</v>
      </c>
      <c r="C260" s="115"/>
      <c r="D260" s="115"/>
      <c r="E260" s="115"/>
      <c r="F260" s="116">
        <f>(400%+F263+67%+60%+F266)/8</f>
        <v>0.8481039211702559</v>
      </c>
      <c r="G260" s="115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</row>
    <row r="261" spans="1:21" s="70" customFormat="1">
      <c r="A261" s="83"/>
      <c r="B261" s="246" t="s">
        <v>823</v>
      </c>
      <c r="C261" s="246"/>
      <c r="D261" s="246"/>
      <c r="E261" s="246"/>
      <c r="F261" s="246"/>
      <c r="G261" s="246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</row>
    <row r="262" spans="1:21" s="70" customFormat="1" ht="25.5">
      <c r="A262" s="83"/>
      <c r="B262" s="83" t="s">
        <v>297</v>
      </c>
      <c r="C262" s="53" t="s">
        <v>35</v>
      </c>
      <c r="D262" s="84">
        <v>60</v>
      </c>
      <c r="E262" s="84">
        <v>60</v>
      </c>
      <c r="F262" s="85">
        <f>E262/D262</f>
        <v>1</v>
      </c>
      <c r="G262" s="53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</row>
    <row r="263" spans="1:21" s="70" customFormat="1" ht="25.5">
      <c r="A263" s="83"/>
      <c r="B263" s="83" t="s">
        <v>298</v>
      </c>
      <c r="C263" s="53" t="s">
        <v>36</v>
      </c>
      <c r="D263" s="84">
        <v>107</v>
      </c>
      <c r="E263" s="84">
        <v>83</v>
      </c>
      <c r="F263" s="85">
        <f t="shared" ref="F263:F267" si="33">E263/D263</f>
        <v>0.77570093457943923</v>
      </c>
      <c r="G263" s="53" t="s">
        <v>769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</row>
    <row r="264" spans="1:21" s="70" customFormat="1" ht="25.5">
      <c r="A264" s="83"/>
      <c r="B264" s="83" t="s">
        <v>582</v>
      </c>
      <c r="C264" s="53" t="s">
        <v>583</v>
      </c>
      <c r="D264" s="84" t="s">
        <v>584</v>
      </c>
      <c r="E264" s="84" t="s">
        <v>584</v>
      </c>
      <c r="F264" s="85" t="s">
        <v>609</v>
      </c>
      <c r="G264" s="53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</row>
    <row r="265" spans="1:21" s="70" customFormat="1" ht="51">
      <c r="A265" s="83"/>
      <c r="B265" s="83" t="s">
        <v>299</v>
      </c>
      <c r="C265" s="53" t="s">
        <v>264</v>
      </c>
      <c r="D265" s="84" t="s">
        <v>585</v>
      </c>
      <c r="E265" s="84" t="s">
        <v>586</v>
      </c>
      <c r="F265" s="85" t="s">
        <v>759</v>
      </c>
      <c r="G265" s="68" t="s">
        <v>610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</row>
    <row r="266" spans="1:21" s="70" customFormat="1" ht="40.5" customHeight="1">
      <c r="A266" s="83"/>
      <c r="B266" s="83" t="s">
        <v>300</v>
      </c>
      <c r="C266" s="53" t="s">
        <v>35</v>
      </c>
      <c r="D266" s="84">
        <v>85</v>
      </c>
      <c r="E266" s="84">
        <v>115</v>
      </c>
      <c r="F266" s="85">
        <f>D266/E266</f>
        <v>0.73913043478260865</v>
      </c>
      <c r="G266" s="68" t="s">
        <v>760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</row>
    <row r="267" spans="1:21" s="70" customFormat="1" ht="25.5">
      <c r="A267" s="83"/>
      <c r="B267" s="83" t="s">
        <v>301</v>
      </c>
      <c r="C267" s="53" t="s">
        <v>35</v>
      </c>
      <c r="D267" s="84">
        <v>35</v>
      </c>
      <c r="E267" s="84">
        <v>35</v>
      </c>
      <c r="F267" s="85">
        <f t="shared" si="33"/>
        <v>1</v>
      </c>
      <c r="G267" s="53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</row>
    <row r="268" spans="1:21" s="70" customFormat="1">
      <c r="A268" s="109" t="s">
        <v>302</v>
      </c>
      <c r="B268" s="88" t="s">
        <v>824</v>
      </c>
      <c r="C268" s="88"/>
      <c r="D268" s="88"/>
      <c r="E268" s="88"/>
      <c r="F268" s="100">
        <v>1</v>
      </c>
      <c r="G268" s="88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</row>
    <row r="269" spans="1:21" s="70" customFormat="1">
      <c r="A269" s="83"/>
      <c r="B269" s="246" t="s">
        <v>306</v>
      </c>
      <c r="C269" s="246"/>
      <c r="D269" s="246"/>
      <c r="E269" s="246"/>
      <c r="F269" s="246"/>
      <c r="G269" s="246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</row>
    <row r="270" spans="1:21" s="70" customFormat="1" ht="51">
      <c r="A270" s="83"/>
      <c r="B270" s="83" t="s">
        <v>303</v>
      </c>
      <c r="C270" s="53" t="s">
        <v>35</v>
      </c>
      <c r="D270" s="84">
        <v>66</v>
      </c>
      <c r="E270" s="84">
        <v>82</v>
      </c>
      <c r="F270" s="85">
        <f>E270/D270</f>
        <v>1.2424242424242424</v>
      </c>
      <c r="G270" s="53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</row>
    <row r="271" spans="1:21" s="70" customFormat="1" ht="25.5">
      <c r="A271" s="83"/>
      <c r="B271" s="83" t="s">
        <v>304</v>
      </c>
      <c r="C271" s="53" t="s">
        <v>305</v>
      </c>
      <c r="D271" s="84" t="s">
        <v>588</v>
      </c>
      <c r="E271" s="84" t="s">
        <v>588</v>
      </c>
      <c r="F271" s="85">
        <v>1</v>
      </c>
      <c r="G271" s="53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</row>
    <row r="272" spans="1:21" s="70" customFormat="1" ht="38.25">
      <c r="A272" s="83"/>
      <c r="B272" s="83" t="s">
        <v>587</v>
      </c>
      <c r="C272" s="53" t="s">
        <v>35</v>
      </c>
      <c r="D272" s="84">
        <v>20.3</v>
      </c>
      <c r="E272" s="84">
        <v>20.3</v>
      </c>
      <c r="F272" s="85">
        <v>1</v>
      </c>
      <c r="G272" s="53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</row>
    <row r="273" spans="1:21" s="70" customFormat="1" ht="27" customHeight="1">
      <c r="A273" s="83"/>
      <c r="B273" s="240" t="s">
        <v>310</v>
      </c>
      <c r="C273" s="241"/>
      <c r="D273" s="241"/>
      <c r="E273" s="241"/>
      <c r="F273" s="241"/>
      <c r="G273" s="242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</row>
    <row r="274" spans="1:21" s="70" customFormat="1" ht="15.75" customHeight="1">
      <c r="A274" s="83"/>
      <c r="B274" s="83" t="s">
        <v>307</v>
      </c>
      <c r="C274" s="53" t="s">
        <v>35</v>
      </c>
      <c r="D274" s="84">
        <v>80</v>
      </c>
      <c r="E274" s="84">
        <v>100</v>
      </c>
      <c r="F274" s="85">
        <f t="shared" ref="F274:F275" si="34">E274/D274</f>
        <v>1.25</v>
      </c>
      <c r="G274" s="53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</row>
    <row r="275" spans="1:21" s="70" customFormat="1" ht="15.75" customHeight="1">
      <c r="A275" s="83"/>
      <c r="B275" s="83" t="s">
        <v>308</v>
      </c>
      <c r="C275" s="53" t="s">
        <v>35</v>
      </c>
      <c r="D275" s="84">
        <v>25</v>
      </c>
      <c r="E275" s="84">
        <v>63</v>
      </c>
      <c r="F275" s="85">
        <f t="shared" si="34"/>
        <v>2.52</v>
      </c>
      <c r="G275" s="53" t="s">
        <v>758</v>
      </c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</row>
    <row r="276" spans="1:21" s="70" customFormat="1" ht="15" customHeight="1">
      <c r="A276" s="83"/>
      <c r="B276" s="240" t="s">
        <v>311</v>
      </c>
      <c r="C276" s="241"/>
      <c r="D276" s="241"/>
      <c r="E276" s="241"/>
      <c r="F276" s="241"/>
      <c r="G276" s="242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</row>
    <row r="277" spans="1:21" s="70" customFormat="1" ht="16.5" customHeight="1">
      <c r="A277" s="83"/>
      <c r="B277" s="83" t="s">
        <v>309</v>
      </c>
      <c r="C277" s="53" t="s">
        <v>312</v>
      </c>
      <c r="D277" s="84">
        <v>1</v>
      </c>
      <c r="E277" s="84">
        <v>1</v>
      </c>
      <c r="F277" s="85">
        <f>E277/D277</f>
        <v>1</v>
      </c>
      <c r="G277" s="53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</row>
    <row r="278" spans="1:21" s="70" customFormat="1" ht="38.25" customHeight="1">
      <c r="A278" s="83"/>
      <c r="B278" s="83" t="s">
        <v>631</v>
      </c>
      <c r="C278" s="53" t="s">
        <v>583</v>
      </c>
      <c r="D278" s="84" t="s">
        <v>632</v>
      </c>
      <c r="E278" s="84" t="s">
        <v>632</v>
      </c>
      <c r="F278" s="85">
        <v>1</v>
      </c>
      <c r="G278" s="53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</row>
    <row r="279" spans="1:21" s="70" customFormat="1" ht="25.5">
      <c r="A279" s="109" t="s">
        <v>313</v>
      </c>
      <c r="B279" s="88" t="s">
        <v>314</v>
      </c>
      <c r="C279" s="88"/>
      <c r="D279" s="88"/>
      <c r="E279" s="88"/>
      <c r="F279" s="100">
        <f>(100%+F281+F282+F284)/4</f>
        <v>0.68870619946091649</v>
      </c>
      <c r="G279" s="88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</row>
    <row r="280" spans="1:21" s="70" customFormat="1">
      <c r="A280" s="83"/>
      <c r="B280" s="246" t="s">
        <v>317</v>
      </c>
      <c r="C280" s="246"/>
      <c r="D280" s="246"/>
      <c r="E280" s="246"/>
      <c r="F280" s="246"/>
      <c r="G280" s="246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</row>
    <row r="281" spans="1:21" s="70" customFormat="1" ht="51">
      <c r="A281" s="83"/>
      <c r="B281" s="125" t="s">
        <v>315</v>
      </c>
      <c r="C281" s="93" t="s">
        <v>35</v>
      </c>
      <c r="D281" s="84">
        <v>35</v>
      </c>
      <c r="E281" s="84">
        <v>28.4</v>
      </c>
      <c r="F281" s="85">
        <f t="shared" ref="F281" si="35">E281/D281</f>
        <v>0.81142857142857139</v>
      </c>
      <c r="G281" s="53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</row>
    <row r="282" spans="1:21" s="70" customFormat="1" ht="25.5">
      <c r="A282" s="83"/>
      <c r="B282" s="125" t="s">
        <v>316</v>
      </c>
      <c r="C282" s="93" t="s">
        <v>35</v>
      </c>
      <c r="D282" s="84">
        <v>50</v>
      </c>
      <c r="E282" s="84">
        <v>53</v>
      </c>
      <c r="F282" s="85">
        <f>D282/E282</f>
        <v>0.94339622641509435</v>
      </c>
      <c r="G282" s="53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</row>
    <row r="283" spans="1:21" s="70" customFormat="1">
      <c r="A283" s="83"/>
      <c r="B283" s="240" t="s">
        <v>321</v>
      </c>
      <c r="C283" s="241"/>
      <c r="D283" s="241"/>
      <c r="E283" s="241"/>
      <c r="F283" s="241"/>
      <c r="G283" s="242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</row>
    <row r="284" spans="1:21" s="70" customFormat="1" ht="51">
      <c r="A284" s="83"/>
      <c r="B284" s="125" t="s">
        <v>318</v>
      </c>
      <c r="C284" s="93" t="s">
        <v>35</v>
      </c>
      <c r="D284" s="84">
        <v>10</v>
      </c>
      <c r="E284" s="84">
        <v>0</v>
      </c>
      <c r="F284" s="85">
        <v>0</v>
      </c>
      <c r="G284" s="53" t="s">
        <v>761</v>
      </c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</row>
    <row r="285" spans="1:21" s="70" customFormat="1">
      <c r="A285" s="83"/>
      <c r="B285" s="240" t="s">
        <v>322</v>
      </c>
      <c r="C285" s="241"/>
      <c r="D285" s="241"/>
      <c r="E285" s="241"/>
      <c r="F285" s="241"/>
      <c r="G285" s="242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</row>
    <row r="286" spans="1:21" s="70" customFormat="1" ht="25.5">
      <c r="A286" s="83"/>
      <c r="B286" s="125" t="s">
        <v>319</v>
      </c>
      <c r="C286" s="93" t="s">
        <v>35</v>
      </c>
      <c r="D286" s="84">
        <v>100</v>
      </c>
      <c r="E286" s="84">
        <v>100</v>
      </c>
      <c r="F286" s="85">
        <f t="shared" ref="F286" si="36">E286/D286</f>
        <v>1</v>
      </c>
      <c r="G286" s="53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</row>
    <row r="287" spans="1:21" s="70" customFormat="1" ht="15" customHeight="1">
      <c r="A287" s="83"/>
      <c r="B287" s="252" t="s">
        <v>825</v>
      </c>
      <c r="C287" s="253"/>
      <c r="D287" s="253"/>
      <c r="E287" s="253"/>
      <c r="F287" s="253"/>
      <c r="G287" s="254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</row>
    <row r="288" spans="1:21" s="70" customFormat="1" ht="18" customHeight="1">
      <c r="A288" s="83"/>
      <c r="B288" s="125" t="s">
        <v>320</v>
      </c>
      <c r="C288" s="93" t="s">
        <v>36</v>
      </c>
      <c r="D288" s="53" t="s">
        <v>541</v>
      </c>
      <c r="E288" s="53" t="s">
        <v>541</v>
      </c>
      <c r="F288" s="85" t="s">
        <v>541</v>
      </c>
      <c r="G288" s="68" t="s">
        <v>762</v>
      </c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</row>
    <row r="289" spans="1:21" s="70" customFormat="1">
      <c r="A289" s="109" t="s">
        <v>323</v>
      </c>
      <c r="B289" s="88" t="s">
        <v>324</v>
      </c>
      <c r="C289" s="88"/>
      <c r="D289" s="88"/>
      <c r="E289" s="88"/>
      <c r="F289" s="100">
        <f>(500%+50%+0%+F297)/8</f>
        <v>0.80901162790697678</v>
      </c>
      <c r="G289" s="88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</row>
    <row r="290" spans="1:21" s="70" customFormat="1">
      <c r="A290" s="83"/>
      <c r="B290" s="246" t="s">
        <v>325</v>
      </c>
      <c r="C290" s="246"/>
      <c r="D290" s="246"/>
      <c r="E290" s="246"/>
      <c r="F290" s="246"/>
      <c r="G290" s="246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</row>
    <row r="291" spans="1:21" s="70" customFormat="1" ht="51">
      <c r="A291" s="125"/>
      <c r="B291" s="126" t="s">
        <v>767</v>
      </c>
      <c r="C291" s="53" t="s">
        <v>35</v>
      </c>
      <c r="D291" s="84">
        <v>66</v>
      </c>
      <c r="E291" s="106">
        <v>77.8</v>
      </c>
      <c r="F291" s="85">
        <f>E291/D291</f>
        <v>1.1787878787878787</v>
      </c>
      <c r="G291" s="68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</row>
    <row r="292" spans="1:21" s="70" customFormat="1" ht="38.25">
      <c r="A292" s="125"/>
      <c r="B292" s="126" t="s">
        <v>326</v>
      </c>
      <c r="C292" s="53" t="s">
        <v>305</v>
      </c>
      <c r="D292" s="84" t="s">
        <v>765</v>
      </c>
      <c r="E292" s="84" t="s">
        <v>765</v>
      </c>
      <c r="F292" s="85" t="s">
        <v>543</v>
      </c>
      <c r="G292" s="53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</row>
    <row r="293" spans="1:21" s="70" customFormat="1" ht="15.75" customHeight="1">
      <c r="A293" s="125"/>
      <c r="B293" s="240" t="s">
        <v>826</v>
      </c>
      <c r="C293" s="241"/>
      <c r="D293" s="241"/>
      <c r="E293" s="241"/>
      <c r="F293" s="241"/>
      <c r="G293" s="242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</row>
    <row r="294" spans="1:21" s="70" customFormat="1" ht="30.75" customHeight="1">
      <c r="A294" s="125"/>
      <c r="B294" s="126" t="s">
        <v>327</v>
      </c>
      <c r="C294" s="53" t="s">
        <v>328</v>
      </c>
      <c r="D294" s="127" t="s">
        <v>770</v>
      </c>
      <c r="E294" s="84" t="s">
        <v>542</v>
      </c>
      <c r="F294" s="85" t="s">
        <v>766</v>
      </c>
      <c r="G294" s="68" t="s">
        <v>545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</row>
    <row r="295" spans="1:21" s="70" customFormat="1" ht="25.5">
      <c r="A295" s="125"/>
      <c r="B295" s="126" t="s">
        <v>329</v>
      </c>
      <c r="C295" s="53" t="s">
        <v>330</v>
      </c>
      <c r="D295" s="84" t="s">
        <v>544</v>
      </c>
      <c r="E295" s="84" t="s">
        <v>544</v>
      </c>
      <c r="F295" s="85" t="s">
        <v>543</v>
      </c>
      <c r="G295" s="53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</row>
    <row r="296" spans="1:21" s="70" customFormat="1" ht="17.25" customHeight="1">
      <c r="A296" s="125"/>
      <c r="B296" s="240" t="s">
        <v>827</v>
      </c>
      <c r="C296" s="241"/>
      <c r="D296" s="241"/>
      <c r="E296" s="241"/>
      <c r="F296" s="241"/>
      <c r="G296" s="242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</row>
    <row r="297" spans="1:21" s="70" customFormat="1" ht="25.5">
      <c r="A297" s="125"/>
      <c r="B297" s="126" t="s">
        <v>331</v>
      </c>
      <c r="C297" s="53" t="s">
        <v>36</v>
      </c>
      <c r="D297" s="84">
        <v>215</v>
      </c>
      <c r="E297" s="84">
        <v>209</v>
      </c>
      <c r="F297" s="85">
        <f>E297/D297</f>
        <v>0.97209302325581393</v>
      </c>
      <c r="G297" s="53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</row>
    <row r="298" spans="1:21" s="70" customFormat="1">
      <c r="A298" s="114" t="s">
        <v>159</v>
      </c>
      <c r="B298" s="115" t="s">
        <v>162</v>
      </c>
      <c r="C298" s="115"/>
      <c r="D298" s="115"/>
      <c r="E298" s="115"/>
      <c r="F298" s="116">
        <f>F300</f>
        <v>0.95454545454545459</v>
      </c>
      <c r="G298" s="115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</row>
    <row r="299" spans="1:21" s="70" customFormat="1" ht="24.75" customHeight="1">
      <c r="A299" s="125"/>
      <c r="B299" s="246" t="s">
        <v>332</v>
      </c>
      <c r="C299" s="246"/>
      <c r="D299" s="246"/>
      <c r="E299" s="246"/>
      <c r="F299" s="246"/>
      <c r="G299" s="246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</row>
    <row r="300" spans="1:21" s="70" customFormat="1" ht="25.5">
      <c r="A300" s="83"/>
      <c r="B300" s="126" t="s">
        <v>333</v>
      </c>
      <c r="C300" s="53" t="s">
        <v>35</v>
      </c>
      <c r="D300" s="84">
        <v>11</v>
      </c>
      <c r="E300" s="84">
        <v>10.5</v>
      </c>
      <c r="F300" s="85">
        <f>E300/D300</f>
        <v>0.95454545454545459</v>
      </c>
      <c r="G300" s="53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</row>
    <row r="301" spans="1:21" s="70" customFormat="1" ht="25.5">
      <c r="A301" s="109" t="s">
        <v>335</v>
      </c>
      <c r="B301" s="88" t="s">
        <v>334</v>
      </c>
      <c r="C301" s="88"/>
      <c r="D301" s="88"/>
      <c r="E301" s="88"/>
      <c r="F301" s="100">
        <f>(900%+F305+F307+F309)/12</f>
        <v>0.96945021980990465</v>
      </c>
      <c r="G301" s="88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</row>
    <row r="302" spans="1:21" s="70" customFormat="1" ht="15.75" customHeight="1">
      <c r="A302" s="83"/>
      <c r="B302" s="246" t="s">
        <v>828</v>
      </c>
      <c r="C302" s="246"/>
      <c r="D302" s="246"/>
      <c r="E302" s="246"/>
      <c r="F302" s="246"/>
      <c r="G302" s="246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</row>
    <row r="303" spans="1:21" s="70" customFormat="1" ht="38.25">
      <c r="A303" s="126"/>
      <c r="B303" s="125" t="s">
        <v>336</v>
      </c>
      <c r="C303" s="93" t="s">
        <v>35</v>
      </c>
      <c r="D303" s="84">
        <v>0.7</v>
      </c>
      <c r="E303" s="84">
        <v>0.7</v>
      </c>
      <c r="F303" s="85">
        <f>E303/D303</f>
        <v>1</v>
      </c>
      <c r="G303" s="53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</row>
    <row r="304" spans="1:21" s="70" customFormat="1" ht="15.75" customHeight="1">
      <c r="A304" s="126"/>
      <c r="B304" s="240" t="s">
        <v>337</v>
      </c>
      <c r="C304" s="241"/>
      <c r="D304" s="241"/>
      <c r="E304" s="240"/>
      <c r="F304" s="241"/>
      <c r="G304" s="241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</row>
    <row r="305" spans="1:21" s="70" customFormat="1" ht="25.5">
      <c r="A305" s="125"/>
      <c r="B305" s="126" t="s">
        <v>350</v>
      </c>
      <c r="C305" s="53" t="s">
        <v>338</v>
      </c>
      <c r="D305" s="84">
        <v>890</v>
      </c>
      <c r="E305" s="84">
        <v>998</v>
      </c>
      <c r="F305" s="85">
        <f>D305/E305</f>
        <v>0.89178356713426854</v>
      </c>
      <c r="G305" s="128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</row>
    <row r="306" spans="1:21" s="70" customFormat="1" ht="30" customHeight="1">
      <c r="A306" s="125"/>
      <c r="B306" s="126" t="s">
        <v>339</v>
      </c>
      <c r="C306" s="53" t="s">
        <v>340</v>
      </c>
      <c r="D306" s="84">
        <v>0.25</v>
      </c>
      <c r="E306" s="84">
        <v>0.25</v>
      </c>
      <c r="F306" s="85">
        <f t="shared" ref="F306:F311" si="37">D306/E306</f>
        <v>1</v>
      </c>
      <c r="G306" s="128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</row>
    <row r="307" spans="1:21" s="70" customFormat="1" ht="25.5">
      <c r="A307" s="125"/>
      <c r="B307" s="126" t="s">
        <v>341</v>
      </c>
      <c r="C307" s="53" t="s">
        <v>342</v>
      </c>
      <c r="D307" s="84">
        <v>33</v>
      </c>
      <c r="E307" s="84">
        <v>40.6</v>
      </c>
      <c r="F307" s="85">
        <f t="shared" si="37"/>
        <v>0.81280788177339902</v>
      </c>
      <c r="G307" s="128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</row>
    <row r="308" spans="1:21" s="70" customFormat="1" ht="26.25" customHeight="1">
      <c r="A308" s="125"/>
      <c r="B308" s="126" t="s">
        <v>343</v>
      </c>
      <c r="C308" s="53" t="s">
        <v>342</v>
      </c>
      <c r="D308" s="84">
        <v>50</v>
      </c>
      <c r="E308" s="84">
        <v>44.4</v>
      </c>
      <c r="F308" s="85">
        <f t="shared" si="37"/>
        <v>1.1261261261261262</v>
      </c>
      <c r="G308" s="128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</row>
    <row r="309" spans="1:21" s="70" customFormat="1" ht="25.5">
      <c r="A309" s="125"/>
      <c r="B309" s="126" t="s">
        <v>344</v>
      </c>
      <c r="C309" s="53" t="s">
        <v>345</v>
      </c>
      <c r="D309" s="84">
        <v>132.82</v>
      </c>
      <c r="E309" s="84">
        <v>143</v>
      </c>
      <c r="F309" s="85">
        <f t="shared" si="37"/>
        <v>0.92881118881118874</v>
      </c>
      <c r="G309" s="53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</row>
    <row r="310" spans="1:21" s="70" customFormat="1" ht="27" customHeight="1">
      <c r="A310" s="125"/>
      <c r="B310" s="126" t="s">
        <v>346</v>
      </c>
      <c r="C310" s="53" t="s">
        <v>340</v>
      </c>
      <c r="D310" s="84">
        <v>0.2</v>
      </c>
      <c r="E310" s="84">
        <v>0.18</v>
      </c>
      <c r="F310" s="85">
        <f>D310/E310</f>
        <v>1.1111111111111112</v>
      </c>
      <c r="G310" s="53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</row>
    <row r="311" spans="1:21" s="70" customFormat="1" ht="27" customHeight="1">
      <c r="A311" s="125"/>
      <c r="B311" s="126" t="s">
        <v>347</v>
      </c>
      <c r="C311" s="53" t="s">
        <v>348</v>
      </c>
      <c r="D311" s="84">
        <v>1.03</v>
      </c>
      <c r="E311" s="84">
        <v>0.95</v>
      </c>
      <c r="F311" s="85">
        <f t="shared" si="37"/>
        <v>1.0842105263157895</v>
      </c>
      <c r="G311" s="53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</row>
    <row r="312" spans="1:21" s="70" customFormat="1" ht="27" customHeight="1">
      <c r="A312" s="125"/>
      <c r="B312" s="126" t="s">
        <v>349</v>
      </c>
      <c r="C312" s="53" t="s">
        <v>348</v>
      </c>
      <c r="D312" s="84">
        <v>1.54</v>
      </c>
      <c r="E312" s="84">
        <v>1.31</v>
      </c>
      <c r="F312" s="85">
        <f>D312/E312</f>
        <v>1.1755725190839694</v>
      </c>
      <c r="G312" s="53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</row>
    <row r="313" spans="1:21" s="70" customFormat="1" ht="15.75" customHeight="1">
      <c r="A313" s="126"/>
      <c r="B313" s="240" t="s">
        <v>681</v>
      </c>
      <c r="C313" s="241"/>
      <c r="D313" s="241"/>
      <c r="E313" s="251"/>
      <c r="F313" s="251"/>
      <c r="G313" s="251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</row>
    <row r="314" spans="1:21" s="70" customFormat="1" ht="27" customHeight="1">
      <c r="A314" s="125"/>
      <c r="B314" s="126" t="s">
        <v>682</v>
      </c>
      <c r="C314" s="53" t="s">
        <v>130</v>
      </c>
      <c r="D314" s="84">
        <v>1547.65</v>
      </c>
      <c r="E314" s="84">
        <v>13852.3</v>
      </c>
      <c r="F314" s="85">
        <f>E314/D314</f>
        <v>8.9505379123186763</v>
      </c>
      <c r="G314" s="53" t="s">
        <v>781</v>
      </c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</row>
    <row r="315" spans="1:21" s="70" customFormat="1" ht="27" customHeight="1">
      <c r="A315" s="125"/>
      <c r="B315" s="126" t="s">
        <v>683</v>
      </c>
      <c r="C315" s="53" t="s">
        <v>130</v>
      </c>
      <c r="D315" s="84">
        <v>1367.13</v>
      </c>
      <c r="E315" s="84">
        <v>6993.41</v>
      </c>
      <c r="F315" s="85">
        <f>E315/D315</f>
        <v>5.1153950246136057</v>
      </c>
      <c r="G315" s="53" t="s">
        <v>781</v>
      </c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</row>
    <row r="316" spans="1:21" s="70" customFormat="1" ht="27" customHeight="1">
      <c r="A316" s="125"/>
      <c r="B316" s="126" t="s">
        <v>684</v>
      </c>
      <c r="C316" s="53" t="s">
        <v>130</v>
      </c>
      <c r="D316" s="84">
        <v>164.55</v>
      </c>
      <c r="E316" s="84">
        <v>878.15</v>
      </c>
      <c r="F316" s="85">
        <f>E316/D316</f>
        <v>5.3366757824369486</v>
      </c>
      <c r="G316" s="53" t="s">
        <v>781</v>
      </c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</row>
    <row r="317" spans="1:21" s="70" customFormat="1" ht="30">
      <c r="A317" s="114" t="s">
        <v>161</v>
      </c>
      <c r="B317" s="115" t="s">
        <v>164</v>
      </c>
      <c r="C317" s="115"/>
      <c r="D317" s="115"/>
      <c r="E317" s="115"/>
      <c r="F317" s="116">
        <f>(F319+100%)/2</f>
        <v>0.96782178217821779</v>
      </c>
      <c r="G317" s="115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</row>
    <row r="318" spans="1:21" s="70" customFormat="1">
      <c r="A318" s="83"/>
      <c r="B318" s="246" t="s">
        <v>351</v>
      </c>
      <c r="C318" s="246"/>
      <c r="D318" s="246"/>
      <c r="E318" s="246"/>
      <c r="F318" s="246"/>
      <c r="G318" s="246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</row>
    <row r="319" spans="1:21" s="70" customFormat="1" ht="54.75" customHeight="1">
      <c r="A319" s="83"/>
      <c r="B319" s="126" t="s">
        <v>352</v>
      </c>
      <c r="C319" s="53" t="s">
        <v>35</v>
      </c>
      <c r="D319" s="84">
        <v>20.2</v>
      </c>
      <c r="E319" s="84">
        <v>18.899999999999999</v>
      </c>
      <c r="F319" s="85">
        <f>E319/D319</f>
        <v>0.93564356435643559</v>
      </c>
      <c r="G319" s="68" t="s">
        <v>685</v>
      </c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</row>
    <row r="320" spans="1:21" s="70" customFormat="1">
      <c r="A320" s="83"/>
      <c r="B320" s="250" t="s">
        <v>353</v>
      </c>
      <c r="C320" s="250"/>
      <c r="D320" s="250"/>
      <c r="E320" s="250"/>
      <c r="F320" s="250"/>
      <c r="G320" s="250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</row>
    <row r="321" spans="1:21" s="70" customFormat="1">
      <c r="A321" s="83"/>
      <c r="B321" s="83" t="s">
        <v>354</v>
      </c>
      <c r="C321" s="53" t="s">
        <v>355</v>
      </c>
      <c r="D321" s="84">
        <v>0</v>
      </c>
      <c r="E321" s="84">
        <v>0</v>
      </c>
      <c r="F321" s="85">
        <v>1</v>
      </c>
      <c r="G321" s="53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</row>
    <row r="322" spans="1:21" s="70" customFormat="1" ht="25.5">
      <c r="A322" s="109" t="s">
        <v>356</v>
      </c>
      <c r="B322" s="88" t="s">
        <v>524</v>
      </c>
      <c r="C322" s="88"/>
      <c r="D322" s="88"/>
      <c r="E322" s="88"/>
      <c r="F322" s="100">
        <f>(300%+F324+F327+F329+F332)/7</f>
        <v>0.79081632653061218</v>
      </c>
      <c r="G322" s="88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</row>
    <row r="323" spans="1:21" s="70" customFormat="1" ht="15" customHeight="1">
      <c r="A323" s="83"/>
      <c r="B323" s="240" t="s">
        <v>357</v>
      </c>
      <c r="C323" s="241"/>
      <c r="D323" s="241"/>
      <c r="E323" s="241"/>
      <c r="F323" s="241"/>
      <c r="G323" s="242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</row>
    <row r="324" spans="1:21" s="70" customFormat="1" ht="38.25">
      <c r="A324" s="83"/>
      <c r="B324" s="83" t="s">
        <v>358</v>
      </c>
      <c r="C324" s="53" t="s">
        <v>305</v>
      </c>
      <c r="D324" s="84" t="s">
        <v>782</v>
      </c>
      <c r="E324" s="84" t="s">
        <v>548</v>
      </c>
      <c r="F324" s="85">
        <v>0.95</v>
      </c>
      <c r="G324" s="53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</row>
    <row r="325" spans="1:21" s="70" customFormat="1" ht="38.25">
      <c r="A325" s="83"/>
      <c r="B325" s="83" t="s">
        <v>359</v>
      </c>
      <c r="C325" s="53" t="s">
        <v>305</v>
      </c>
      <c r="D325" s="84" t="s">
        <v>783</v>
      </c>
      <c r="E325" s="84" t="s">
        <v>785</v>
      </c>
      <c r="F325" s="85" t="s">
        <v>786</v>
      </c>
      <c r="G325" s="53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</row>
    <row r="326" spans="1:21" s="70" customFormat="1" ht="15" customHeight="1">
      <c r="A326" s="83"/>
      <c r="B326" s="240" t="s">
        <v>787</v>
      </c>
      <c r="C326" s="241"/>
      <c r="D326" s="241"/>
      <c r="E326" s="241"/>
      <c r="F326" s="241"/>
      <c r="G326" s="242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</row>
    <row r="327" spans="1:21" s="70" customFormat="1" ht="38.25">
      <c r="A327" s="83"/>
      <c r="B327" s="83" t="s">
        <v>360</v>
      </c>
      <c r="C327" s="53" t="s">
        <v>35</v>
      </c>
      <c r="D327" s="84">
        <v>100</v>
      </c>
      <c r="E327" s="84">
        <v>0</v>
      </c>
      <c r="F327" s="85">
        <f>E327/D327</f>
        <v>0</v>
      </c>
      <c r="G327" s="53" t="s">
        <v>549</v>
      </c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</row>
    <row r="328" spans="1:21" s="70" customFormat="1" ht="16.5" customHeight="1">
      <c r="A328" s="83"/>
      <c r="B328" s="240" t="s">
        <v>362</v>
      </c>
      <c r="C328" s="241"/>
      <c r="D328" s="241"/>
      <c r="E328" s="241"/>
      <c r="F328" s="241"/>
      <c r="G328" s="242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</row>
    <row r="329" spans="1:21" s="70" customFormat="1" ht="25.5">
      <c r="A329" s="83"/>
      <c r="B329" s="83" t="s">
        <v>361</v>
      </c>
      <c r="C329" s="53" t="s">
        <v>36</v>
      </c>
      <c r="D329" s="84">
        <v>10</v>
      </c>
      <c r="E329" s="84">
        <v>8</v>
      </c>
      <c r="F329" s="85">
        <f>E329/D329</f>
        <v>0.8</v>
      </c>
      <c r="G329" s="53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</row>
    <row r="330" spans="1:21" s="70" customFormat="1">
      <c r="A330" s="83"/>
      <c r="B330" s="240" t="s">
        <v>829</v>
      </c>
      <c r="C330" s="241"/>
      <c r="D330" s="241"/>
      <c r="E330" s="241"/>
      <c r="F330" s="241"/>
      <c r="G330" s="242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</row>
    <row r="331" spans="1:21" s="70" customFormat="1" ht="26.25" customHeight="1">
      <c r="A331" s="83"/>
      <c r="B331" s="83" t="s">
        <v>363</v>
      </c>
      <c r="C331" s="53" t="s">
        <v>36</v>
      </c>
      <c r="D331" s="84">
        <v>20</v>
      </c>
      <c r="E331" s="84">
        <v>23</v>
      </c>
      <c r="F331" s="85">
        <f t="shared" ref="F331:F332" si="38">E331/D331</f>
        <v>1.1499999999999999</v>
      </c>
      <c r="G331" s="53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</row>
    <row r="332" spans="1:21" s="70" customFormat="1" ht="15.75" customHeight="1">
      <c r="A332" s="83"/>
      <c r="B332" s="83" t="s">
        <v>364</v>
      </c>
      <c r="C332" s="53" t="s">
        <v>36</v>
      </c>
      <c r="D332" s="84">
        <v>70</v>
      </c>
      <c r="E332" s="84">
        <v>55</v>
      </c>
      <c r="F332" s="85">
        <f t="shared" si="38"/>
        <v>0.7857142857142857</v>
      </c>
      <c r="G332" s="53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</row>
    <row r="333" spans="1:21" s="70" customFormat="1" ht="28.5" customHeight="1">
      <c r="A333" s="109" t="s">
        <v>365</v>
      </c>
      <c r="B333" s="88" t="s">
        <v>525</v>
      </c>
      <c r="C333" s="88"/>
      <c r="D333" s="88"/>
      <c r="E333" s="88"/>
      <c r="F333" s="100">
        <v>0</v>
      </c>
      <c r="G333" s="88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</row>
    <row r="334" spans="1:21" s="70" customFormat="1" ht="15.75" customHeight="1">
      <c r="A334" s="83"/>
      <c r="B334" s="240" t="s">
        <v>373</v>
      </c>
      <c r="C334" s="241"/>
      <c r="D334" s="241"/>
      <c r="E334" s="241"/>
      <c r="F334" s="241"/>
      <c r="G334" s="242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</row>
    <row r="335" spans="1:21" s="70" customFormat="1" ht="25.5" customHeight="1">
      <c r="A335" s="83"/>
      <c r="B335" s="83" t="s">
        <v>366</v>
      </c>
      <c r="C335" s="53" t="s">
        <v>35</v>
      </c>
      <c r="D335" s="84" t="s">
        <v>541</v>
      </c>
      <c r="E335" s="84" t="s">
        <v>575</v>
      </c>
      <c r="F335" s="85" t="s">
        <v>541</v>
      </c>
      <c r="G335" s="53" t="s">
        <v>686</v>
      </c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</row>
    <row r="336" spans="1:21" s="70" customFormat="1" ht="27.75" customHeight="1">
      <c r="A336" s="83"/>
      <c r="B336" s="83" t="s">
        <v>367</v>
      </c>
      <c r="C336" s="53" t="s">
        <v>35</v>
      </c>
      <c r="D336" s="84">
        <v>0</v>
      </c>
      <c r="E336" s="84">
        <v>23.97</v>
      </c>
      <c r="F336" s="85">
        <v>0</v>
      </c>
      <c r="G336" s="53" t="s">
        <v>687</v>
      </c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</row>
    <row r="337" spans="1:16384" s="70" customFormat="1" ht="15.75" customHeight="1">
      <c r="A337" s="83"/>
      <c r="B337" s="240" t="s">
        <v>370</v>
      </c>
      <c r="C337" s="241"/>
      <c r="D337" s="241"/>
      <c r="E337" s="241"/>
      <c r="F337" s="241"/>
      <c r="G337" s="242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</row>
    <row r="338" spans="1:16384" s="70" customFormat="1">
      <c r="A338" s="83"/>
      <c r="B338" s="83" t="s">
        <v>368</v>
      </c>
      <c r="C338" s="53" t="s">
        <v>277</v>
      </c>
      <c r="D338" s="84" t="s">
        <v>541</v>
      </c>
      <c r="E338" s="84" t="s">
        <v>541</v>
      </c>
      <c r="F338" s="85" t="s">
        <v>541</v>
      </c>
      <c r="G338" s="53" t="s">
        <v>686</v>
      </c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</row>
    <row r="339" spans="1:16384" s="70" customFormat="1" ht="15.75" customHeight="1">
      <c r="A339" s="83"/>
      <c r="B339" s="240" t="s">
        <v>371</v>
      </c>
      <c r="C339" s="241"/>
      <c r="D339" s="241"/>
      <c r="E339" s="241"/>
      <c r="F339" s="241"/>
      <c r="G339" s="242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</row>
    <row r="340" spans="1:16384" s="70" customFormat="1">
      <c r="A340" s="83"/>
      <c r="B340" s="83" t="s">
        <v>369</v>
      </c>
      <c r="C340" s="53" t="s">
        <v>36</v>
      </c>
      <c r="D340" s="84">
        <v>0</v>
      </c>
      <c r="E340" s="84">
        <v>7</v>
      </c>
      <c r="F340" s="85">
        <v>0</v>
      </c>
      <c r="G340" s="53" t="s">
        <v>687</v>
      </c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</row>
    <row r="341" spans="1:16384" s="130" customFormat="1" ht="16.5" customHeight="1">
      <c r="A341" s="114" t="s">
        <v>163</v>
      </c>
      <c r="B341" s="115" t="s">
        <v>794</v>
      </c>
      <c r="C341" s="114"/>
      <c r="D341" s="115"/>
      <c r="E341" s="114"/>
      <c r="F341" s="129">
        <f>F343</f>
        <v>0.89430894308943099</v>
      </c>
      <c r="G341" s="114"/>
      <c r="H341" s="115"/>
      <c r="I341" s="114"/>
      <c r="J341" s="115"/>
      <c r="K341" s="114"/>
      <c r="L341" s="115"/>
      <c r="M341" s="114"/>
      <c r="N341" s="115"/>
      <c r="O341" s="114"/>
      <c r="P341" s="115"/>
      <c r="Q341" s="114"/>
      <c r="R341" s="115"/>
      <c r="S341" s="114"/>
      <c r="T341" s="115"/>
      <c r="U341" s="114"/>
      <c r="V341" s="115"/>
      <c r="W341" s="114"/>
      <c r="X341" s="115"/>
      <c r="Y341" s="114"/>
      <c r="Z341" s="115"/>
      <c r="AA341" s="114"/>
      <c r="AB341" s="115"/>
      <c r="AC341" s="114"/>
      <c r="AD341" s="115"/>
      <c r="AE341" s="114"/>
      <c r="AF341" s="115"/>
      <c r="AG341" s="114"/>
      <c r="AH341" s="115"/>
      <c r="AI341" s="114"/>
      <c r="AJ341" s="115"/>
      <c r="AK341" s="114"/>
      <c r="AL341" s="115"/>
      <c r="AM341" s="114"/>
      <c r="AN341" s="115"/>
      <c r="AO341" s="114"/>
      <c r="AP341" s="115"/>
      <c r="AQ341" s="114"/>
      <c r="AR341" s="115"/>
      <c r="AS341" s="114"/>
      <c r="AT341" s="115"/>
      <c r="AU341" s="114"/>
      <c r="AV341" s="115"/>
      <c r="AW341" s="114"/>
      <c r="AX341" s="115"/>
      <c r="AY341" s="114"/>
      <c r="AZ341" s="115"/>
      <c r="BA341" s="114"/>
      <c r="BB341" s="115"/>
      <c r="BC341" s="114"/>
      <c r="BD341" s="115"/>
      <c r="BE341" s="114"/>
      <c r="BF341" s="115"/>
      <c r="BG341" s="114"/>
      <c r="BH341" s="115"/>
      <c r="BI341" s="114"/>
      <c r="BJ341" s="115"/>
      <c r="BK341" s="114"/>
      <c r="BL341" s="115"/>
      <c r="BM341" s="114"/>
      <c r="BN341" s="115"/>
      <c r="BO341" s="114"/>
      <c r="BP341" s="115"/>
      <c r="BQ341" s="114"/>
      <c r="BR341" s="115"/>
      <c r="BS341" s="114"/>
      <c r="BT341" s="115"/>
      <c r="BU341" s="114"/>
      <c r="BV341" s="115"/>
      <c r="BW341" s="114"/>
      <c r="BX341" s="115"/>
      <c r="BY341" s="114"/>
      <c r="BZ341" s="115"/>
      <c r="CA341" s="114"/>
      <c r="CB341" s="115"/>
      <c r="CC341" s="114"/>
      <c r="CD341" s="115"/>
      <c r="CE341" s="114"/>
      <c r="CF341" s="115"/>
      <c r="CG341" s="114"/>
      <c r="CH341" s="115"/>
      <c r="CI341" s="114"/>
      <c r="CJ341" s="115"/>
      <c r="CK341" s="114"/>
      <c r="CL341" s="115"/>
      <c r="CM341" s="114"/>
      <c r="CN341" s="115"/>
      <c r="CO341" s="114"/>
      <c r="CP341" s="115"/>
      <c r="CQ341" s="114"/>
      <c r="CR341" s="115"/>
      <c r="CS341" s="114"/>
      <c r="CT341" s="115"/>
      <c r="CU341" s="114"/>
      <c r="CV341" s="115"/>
      <c r="CW341" s="114"/>
      <c r="CX341" s="115"/>
      <c r="CY341" s="114"/>
      <c r="CZ341" s="115"/>
      <c r="DA341" s="114"/>
      <c r="DB341" s="115"/>
      <c r="DC341" s="114"/>
      <c r="DD341" s="115"/>
      <c r="DE341" s="114"/>
      <c r="DF341" s="115"/>
      <c r="DG341" s="114"/>
      <c r="DH341" s="115"/>
      <c r="DI341" s="114"/>
      <c r="DJ341" s="115"/>
      <c r="DK341" s="114"/>
      <c r="DL341" s="115"/>
      <c r="DM341" s="114"/>
      <c r="DN341" s="115"/>
      <c r="DO341" s="114"/>
      <c r="DP341" s="115"/>
      <c r="DQ341" s="114"/>
      <c r="DR341" s="115"/>
      <c r="DS341" s="114"/>
      <c r="DT341" s="115"/>
      <c r="DU341" s="114"/>
      <c r="DV341" s="115"/>
      <c r="DW341" s="114"/>
      <c r="DX341" s="115"/>
      <c r="DY341" s="114"/>
      <c r="DZ341" s="115"/>
      <c r="EA341" s="114"/>
      <c r="EB341" s="115"/>
      <c r="EC341" s="114"/>
      <c r="ED341" s="115"/>
      <c r="EE341" s="114"/>
      <c r="EF341" s="115"/>
      <c r="EG341" s="114"/>
      <c r="EH341" s="115"/>
      <c r="EI341" s="114"/>
      <c r="EJ341" s="115"/>
      <c r="EK341" s="114"/>
      <c r="EL341" s="115"/>
      <c r="EM341" s="114"/>
      <c r="EN341" s="115"/>
      <c r="EO341" s="114"/>
      <c r="EP341" s="115"/>
      <c r="EQ341" s="114"/>
      <c r="ER341" s="115"/>
      <c r="ES341" s="114"/>
      <c r="ET341" s="115"/>
      <c r="EU341" s="114"/>
      <c r="EV341" s="115"/>
      <c r="EW341" s="114"/>
      <c r="EX341" s="115"/>
      <c r="EY341" s="114"/>
      <c r="EZ341" s="115"/>
      <c r="FA341" s="114"/>
      <c r="FB341" s="115"/>
      <c r="FC341" s="114"/>
      <c r="FD341" s="115"/>
      <c r="FE341" s="114"/>
      <c r="FF341" s="115"/>
      <c r="FG341" s="114"/>
      <c r="FH341" s="115"/>
      <c r="FI341" s="114"/>
      <c r="FJ341" s="115"/>
      <c r="FK341" s="114"/>
      <c r="FL341" s="115"/>
      <c r="FM341" s="114"/>
      <c r="FN341" s="115"/>
      <c r="FO341" s="114"/>
      <c r="FP341" s="115"/>
      <c r="FQ341" s="114"/>
      <c r="FR341" s="115"/>
      <c r="FS341" s="114"/>
      <c r="FT341" s="115"/>
      <c r="FU341" s="114"/>
      <c r="FV341" s="115"/>
      <c r="FW341" s="114"/>
      <c r="FX341" s="115"/>
      <c r="FY341" s="114"/>
      <c r="FZ341" s="115"/>
      <c r="GA341" s="114"/>
      <c r="GB341" s="115"/>
      <c r="GC341" s="114"/>
      <c r="GD341" s="115"/>
      <c r="GE341" s="114"/>
      <c r="GF341" s="115"/>
      <c r="GG341" s="114"/>
      <c r="GH341" s="115"/>
      <c r="GI341" s="114"/>
      <c r="GJ341" s="115"/>
      <c r="GK341" s="114"/>
      <c r="GL341" s="115"/>
      <c r="GM341" s="114"/>
      <c r="GN341" s="115"/>
      <c r="GO341" s="114"/>
      <c r="GP341" s="115"/>
      <c r="GQ341" s="114"/>
      <c r="GR341" s="115"/>
      <c r="GS341" s="114"/>
      <c r="GT341" s="115"/>
      <c r="GU341" s="114"/>
      <c r="GV341" s="115"/>
      <c r="GW341" s="114"/>
      <c r="GX341" s="115"/>
      <c r="GY341" s="114"/>
      <c r="GZ341" s="115"/>
      <c r="HA341" s="114"/>
      <c r="HB341" s="115"/>
      <c r="HC341" s="114"/>
      <c r="HD341" s="115"/>
      <c r="HE341" s="114"/>
      <c r="HF341" s="115"/>
      <c r="HG341" s="114"/>
      <c r="HH341" s="115"/>
      <c r="HI341" s="114"/>
      <c r="HJ341" s="115"/>
      <c r="HK341" s="114"/>
      <c r="HL341" s="115"/>
      <c r="HM341" s="114"/>
      <c r="HN341" s="115"/>
      <c r="HO341" s="114"/>
      <c r="HP341" s="115"/>
      <c r="HQ341" s="114"/>
      <c r="HR341" s="115"/>
      <c r="HS341" s="114"/>
      <c r="HT341" s="115"/>
      <c r="HU341" s="114"/>
      <c r="HV341" s="115"/>
      <c r="HW341" s="114"/>
      <c r="HX341" s="115"/>
      <c r="HY341" s="114"/>
      <c r="HZ341" s="115"/>
      <c r="IA341" s="114"/>
      <c r="IB341" s="115"/>
      <c r="IC341" s="114"/>
      <c r="ID341" s="115"/>
      <c r="IE341" s="114"/>
      <c r="IF341" s="115"/>
      <c r="IG341" s="114"/>
      <c r="IH341" s="115"/>
      <c r="II341" s="114"/>
      <c r="IJ341" s="115"/>
      <c r="IK341" s="114"/>
      <c r="IL341" s="115"/>
      <c r="IM341" s="114"/>
      <c r="IN341" s="115"/>
      <c r="IO341" s="114"/>
      <c r="IP341" s="115"/>
      <c r="IQ341" s="114"/>
      <c r="IR341" s="115"/>
      <c r="IS341" s="114"/>
      <c r="IT341" s="115"/>
      <c r="IU341" s="114"/>
      <c r="IV341" s="115"/>
      <c r="IW341" s="114"/>
      <c r="IX341" s="115"/>
      <c r="IY341" s="114"/>
      <c r="IZ341" s="115"/>
      <c r="JA341" s="114"/>
      <c r="JB341" s="115"/>
      <c r="JC341" s="114"/>
      <c r="JD341" s="115"/>
      <c r="JE341" s="114"/>
      <c r="JF341" s="115"/>
      <c r="JG341" s="114"/>
      <c r="JH341" s="115"/>
      <c r="JI341" s="114"/>
      <c r="JJ341" s="115"/>
      <c r="JK341" s="114"/>
      <c r="JL341" s="115"/>
      <c r="JM341" s="114"/>
      <c r="JN341" s="115"/>
      <c r="JO341" s="114"/>
      <c r="JP341" s="115"/>
      <c r="JQ341" s="114"/>
      <c r="JR341" s="115"/>
      <c r="JS341" s="114"/>
      <c r="JT341" s="115"/>
      <c r="JU341" s="114"/>
      <c r="JV341" s="115"/>
      <c r="JW341" s="114"/>
      <c r="JX341" s="115"/>
      <c r="JY341" s="114"/>
      <c r="JZ341" s="115"/>
      <c r="KA341" s="114"/>
      <c r="KB341" s="115"/>
      <c r="KC341" s="114"/>
      <c r="KD341" s="115"/>
      <c r="KE341" s="114"/>
      <c r="KF341" s="115"/>
      <c r="KG341" s="114"/>
      <c r="KH341" s="115"/>
      <c r="KI341" s="114"/>
      <c r="KJ341" s="115"/>
      <c r="KK341" s="114"/>
      <c r="KL341" s="115"/>
      <c r="KM341" s="114"/>
      <c r="KN341" s="115"/>
      <c r="KO341" s="114"/>
      <c r="KP341" s="115"/>
      <c r="KQ341" s="114"/>
      <c r="KR341" s="115"/>
      <c r="KS341" s="114"/>
      <c r="KT341" s="115"/>
      <c r="KU341" s="114"/>
      <c r="KV341" s="115"/>
      <c r="KW341" s="114"/>
      <c r="KX341" s="115"/>
      <c r="KY341" s="114"/>
      <c r="KZ341" s="115"/>
      <c r="LA341" s="114"/>
      <c r="LB341" s="115"/>
      <c r="LC341" s="114"/>
      <c r="LD341" s="115"/>
      <c r="LE341" s="114"/>
      <c r="LF341" s="115"/>
      <c r="LG341" s="114"/>
      <c r="LH341" s="115"/>
      <c r="LI341" s="114"/>
      <c r="LJ341" s="115"/>
      <c r="LK341" s="114"/>
      <c r="LL341" s="115"/>
      <c r="LM341" s="114"/>
      <c r="LN341" s="115"/>
      <c r="LO341" s="114"/>
      <c r="LP341" s="115"/>
      <c r="LQ341" s="114"/>
      <c r="LR341" s="115"/>
      <c r="LS341" s="114"/>
      <c r="LT341" s="115"/>
      <c r="LU341" s="114"/>
      <c r="LV341" s="115"/>
      <c r="LW341" s="114"/>
      <c r="LX341" s="115"/>
      <c r="LY341" s="114"/>
      <c r="LZ341" s="115"/>
      <c r="MA341" s="114"/>
      <c r="MB341" s="115"/>
      <c r="MC341" s="114"/>
      <c r="MD341" s="115"/>
      <c r="ME341" s="114"/>
      <c r="MF341" s="115"/>
      <c r="MG341" s="114"/>
      <c r="MH341" s="115"/>
      <c r="MI341" s="114"/>
      <c r="MJ341" s="115"/>
      <c r="MK341" s="114"/>
      <c r="ML341" s="115"/>
      <c r="MM341" s="114"/>
      <c r="MN341" s="115"/>
      <c r="MO341" s="114"/>
      <c r="MP341" s="115"/>
      <c r="MQ341" s="114"/>
      <c r="MR341" s="115"/>
      <c r="MS341" s="114"/>
      <c r="MT341" s="115"/>
      <c r="MU341" s="114"/>
      <c r="MV341" s="115"/>
      <c r="MW341" s="114"/>
      <c r="MX341" s="115"/>
      <c r="MY341" s="114"/>
      <c r="MZ341" s="115"/>
      <c r="NA341" s="114"/>
      <c r="NB341" s="115"/>
      <c r="NC341" s="114"/>
      <c r="ND341" s="115"/>
      <c r="NE341" s="114"/>
      <c r="NF341" s="115"/>
      <c r="NG341" s="114"/>
      <c r="NH341" s="115"/>
      <c r="NI341" s="114"/>
      <c r="NJ341" s="115"/>
      <c r="NK341" s="114"/>
      <c r="NL341" s="115"/>
      <c r="NM341" s="114"/>
      <c r="NN341" s="115"/>
      <c r="NO341" s="114"/>
      <c r="NP341" s="115"/>
      <c r="NQ341" s="114"/>
      <c r="NR341" s="115"/>
      <c r="NS341" s="114"/>
      <c r="NT341" s="115"/>
      <c r="NU341" s="114"/>
      <c r="NV341" s="115"/>
      <c r="NW341" s="114"/>
      <c r="NX341" s="115"/>
      <c r="NY341" s="114"/>
      <c r="NZ341" s="115"/>
      <c r="OA341" s="114"/>
      <c r="OB341" s="115"/>
      <c r="OC341" s="114"/>
      <c r="OD341" s="115"/>
      <c r="OE341" s="114"/>
      <c r="OF341" s="115"/>
      <c r="OG341" s="114"/>
      <c r="OH341" s="115"/>
      <c r="OI341" s="114"/>
      <c r="OJ341" s="115"/>
      <c r="OK341" s="114"/>
      <c r="OL341" s="115"/>
      <c r="OM341" s="114"/>
      <c r="ON341" s="115"/>
      <c r="OO341" s="114"/>
      <c r="OP341" s="115"/>
      <c r="OQ341" s="114"/>
      <c r="OR341" s="115"/>
      <c r="OS341" s="114"/>
      <c r="OT341" s="115"/>
      <c r="OU341" s="114"/>
      <c r="OV341" s="115"/>
      <c r="OW341" s="114"/>
      <c r="OX341" s="115"/>
      <c r="OY341" s="114"/>
      <c r="OZ341" s="115"/>
      <c r="PA341" s="114"/>
      <c r="PB341" s="115"/>
      <c r="PC341" s="114"/>
      <c r="PD341" s="115"/>
      <c r="PE341" s="114"/>
      <c r="PF341" s="115"/>
      <c r="PG341" s="114"/>
      <c r="PH341" s="115"/>
      <c r="PI341" s="114"/>
      <c r="PJ341" s="115"/>
      <c r="PK341" s="114"/>
      <c r="PL341" s="115"/>
      <c r="PM341" s="114"/>
      <c r="PN341" s="115"/>
      <c r="PO341" s="114"/>
      <c r="PP341" s="115"/>
      <c r="PQ341" s="114"/>
      <c r="PR341" s="115"/>
      <c r="PS341" s="114"/>
      <c r="PT341" s="115"/>
      <c r="PU341" s="114"/>
      <c r="PV341" s="115"/>
      <c r="PW341" s="114"/>
      <c r="PX341" s="115"/>
      <c r="PY341" s="114"/>
      <c r="PZ341" s="115"/>
      <c r="QA341" s="114"/>
      <c r="QB341" s="115"/>
      <c r="QC341" s="114"/>
      <c r="QD341" s="115"/>
      <c r="QE341" s="114"/>
      <c r="QF341" s="115"/>
      <c r="QG341" s="114"/>
      <c r="QH341" s="115"/>
      <c r="QI341" s="114"/>
      <c r="QJ341" s="115"/>
      <c r="QK341" s="114"/>
      <c r="QL341" s="115"/>
      <c r="QM341" s="114"/>
      <c r="QN341" s="115"/>
      <c r="QO341" s="114"/>
      <c r="QP341" s="115"/>
      <c r="QQ341" s="114"/>
      <c r="QR341" s="115"/>
      <c r="QS341" s="114"/>
      <c r="QT341" s="115"/>
      <c r="QU341" s="114"/>
      <c r="QV341" s="115"/>
      <c r="QW341" s="114"/>
      <c r="QX341" s="115"/>
      <c r="QY341" s="114"/>
      <c r="QZ341" s="115"/>
      <c r="RA341" s="114"/>
      <c r="RB341" s="115"/>
      <c r="RC341" s="114"/>
      <c r="RD341" s="115"/>
      <c r="RE341" s="114"/>
      <c r="RF341" s="115"/>
      <c r="RG341" s="114"/>
      <c r="RH341" s="115"/>
      <c r="RI341" s="114"/>
      <c r="RJ341" s="115"/>
      <c r="RK341" s="114"/>
      <c r="RL341" s="115"/>
      <c r="RM341" s="114"/>
      <c r="RN341" s="115"/>
      <c r="RO341" s="114"/>
      <c r="RP341" s="115"/>
      <c r="RQ341" s="114"/>
      <c r="RR341" s="115"/>
      <c r="RS341" s="114"/>
      <c r="RT341" s="115"/>
      <c r="RU341" s="114"/>
      <c r="RV341" s="115"/>
      <c r="RW341" s="114"/>
      <c r="RX341" s="115"/>
      <c r="RY341" s="114"/>
      <c r="RZ341" s="115"/>
      <c r="SA341" s="114"/>
      <c r="SB341" s="115"/>
      <c r="SC341" s="114"/>
      <c r="SD341" s="115"/>
      <c r="SE341" s="114"/>
      <c r="SF341" s="115"/>
      <c r="SG341" s="114"/>
      <c r="SH341" s="115"/>
      <c r="SI341" s="114"/>
      <c r="SJ341" s="115"/>
      <c r="SK341" s="114"/>
      <c r="SL341" s="115"/>
      <c r="SM341" s="114"/>
      <c r="SN341" s="115"/>
      <c r="SO341" s="114"/>
      <c r="SP341" s="115"/>
      <c r="SQ341" s="114"/>
      <c r="SR341" s="115"/>
      <c r="SS341" s="114"/>
      <c r="ST341" s="115"/>
      <c r="SU341" s="114"/>
      <c r="SV341" s="115"/>
      <c r="SW341" s="114"/>
      <c r="SX341" s="115"/>
      <c r="SY341" s="114"/>
      <c r="SZ341" s="115"/>
      <c r="TA341" s="114"/>
      <c r="TB341" s="115"/>
      <c r="TC341" s="114"/>
      <c r="TD341" s="115"/>
      <c r="TE341" s="114"/>
      <c r="TF341" s="115"/>
      <c r="TG341" s="114"/>
      <c r="TH341" s="115"/>
      <c r="TI341" s="114"/>
      <c r="TJ341" s="115"/>
      <c r="TK341" s="114"/>
      <c r="TL341" s="115"/>
      <c r="TM341" s="114"/>
      <c r="TN341" s="115"/>
      <c r="TO341" s="114"/>
      <c r="TP341" s="115"/>
      <c r="TQ341" s="114"/>
      <c r="TR341" s="115"/>
      <c r="TS341" s="114"/>
      <c r="TT341" s="115"/>
      <c r="TU341" s="114"/>
      <c r="TV341" s="115"/>
      <c r="TW341" s="114"/>
      <c r="TX341" s="115"/>
      <c r="TY341" s="114"/>
      <c r="TZ341" s="115"/>
      <c r="UA341" s="114"/>
      <c r="UB341" s="115"/>
      <c r="UC341" s="114"/>
      <c r="UD341" s="115"/>
      <c r="UE341" s="114"/>
      <c r="UF341" s="115"/>
      <c r="UG341" s="114"/>
      <c r="UH341" s="115"/>
      <c r="UI341" s="114"/>
      <c r="UJ341" s="115"/>
      <c r="UK341" s="114"/>
      <c r="UL341" s="115"/>
      <c r="UM341" s="114"/>
      <c r="UN341" s="115"/>
      <c r="UO341" s="114"/>
      <c r="UP341" s="115"/>
      <c r="UQ341" s="114"/>
      <c r="UR341" s="115"/>
      <c r="US341" s="114"/>
      <c r="UT341" s="115"/>
      <c r="UU341" s="114"/>
      <c r="UV341" s="115"/>
      <c r="UW341" s="114"/>
      <c r="UX341" s="115"/>
      <c r="UY341" s="114"/>
      <c r="UZ341" s="115"/>
      <c r="VA341" s="114"/>
      <c r="VB341" s="115"/>
      <c r="VC341" s="114"/>
      <c r="VD341" s="115"/>
      <c r="VE341" s="114"/>
      <c r="VF341" s="115"/>
      <c r="VG341" s="114"/>
      <c r="VH341" s="115"/>
      <c r="VI341" s="114"/>
      <c r="VJ341" s="115"/>
      <c r="VK341" s="114"/>
      <c r="VL341" s="115"/>
      <c r="VM341" s="114"/>
      <c r="VN341" s="115"/>
      <c r="VO341" s="114"/>
      <c r="VP341" s="115"/>
      <c r="VQ341" s="114"/>
      <c r="VR341" s="115"/>
      <c r="VS341" s="114"/>
      <c r="VT341" s="115"/>
      <c r="VU341" s="114"/>
      <c r="VV341" s="115"/>
      <c r="VW341" s="114"/>
      <c r="VX341" s="115"/>
      <c r="VY341" s="114"/>
      <c r="VZ341" s="115"/>
      <c r="WA341" s="114"/>
      <c r="WB341" s="115"/>
      <c r="WC341" s="114"/>
      <c r="WD341" s="115"/>
      <c r="WE341" s="114"/>
      <c r="WF341" s="115"/>
      <c r="WG341" s="114"/>
      <c r="WH341" s="115"/>
      <c r="WI341" s="114"/>
      <c r="WJ341" s="115"/>
      <c r="WK341" s="114"/>
      <c r="WL341" s="115"/>
      <c r="WM341" s="114"/>
      <c r="WN341" s="115"/>
      <c r="WO341" s="114"/>
      <c r="WP341" s="115"/>
      <c r="WQ341" s="114"/>
      <c r="WR341" s="115"/>
      <c r="WS341" s="114"/>
      <c r="WT341" s="115"/>
      <c r="WU341" s="114"/>
      <c r="WV341" s="115"/>
      <c r="WW341" s="114"/>
      <c r="WX341" s="115"/>
      <c r="WY341" s="114"/>
      <c r="WZ341" s="115"/>
      <c r="XA341" s="114"/>
      <c r="XB341" s="115"/>
      <c r="XC341" s="114"/>
      <c r="XD341" s="115"/>
      <c r="XE341" s="114"/>
      <c r="XF341" s="115"/>
      <c r="XG341" s="114"/>
      <c r="XH341" s="115"/>
      <c r="XI341" s="114"/>
      <c r="XJ341" s="115"/>
      <c r="XK341" s="114"/>
      <c r="XL341" s="115"/>
      <c r="XM341" s="114"/>
      <c r="XN341" s="115"/>
      <c r="XO341" s="114"/>
      <c r="XP341" s="115"/>
      <c r="XQ341" s="114"/>
      <c r="XR341" s="115"/>
      <c r="XS341" s="114"/>
      <c r="XT341" s="115"/>
      <c r="XU341" s="114"/>
      <c r="XV341" s="115"/>
      <c r="XW341" s="114"/>
      <c r="XX341" s="115"/>
      <c r="XY341" s="114"/>
      <c r="XZ341" s="115"/>
      <c r="YA341" s="114"/>
      <c r="YB341" s="115"/>
      <c r="YC341" s="114"/>
      <c r="YD341" s="115"/>
      <c r="YE341" s="114"/>
      <c r="YF341" s="115"/>
      <c r="YG341" s="114"/>
      <c r="YH341" s="115"/>
      <c r="YI341" s="114"/>
      <c r="YJ341" s="115"/>
      <c r="YK341" s="114"/>
      <c r="YL341" s="115"/>
      <c r="YM341" s="114"/>
      <c r="YN341" s="115"/>
      <c r="YO341" s="114"/>
      <c r="YP341" s="115"/>
      <c r="YQ341" s="114"/>
      <c r="YR341" s="115"/>
      <c r="YS341" s="114"/>
      <c r="YT341" s="115"/>
      <c r="YU341" s="114"/>
      <c r="YV341" s="115"/>
      <c r="YW341" s="114"/>
      <c r="YX341" s="115"/>
      <c r="YY341" s="114"/>
      <c r="YZ341" s="115"/>
      <c r="ZA341" s="114"/>
      <c r="ZB341" s="115"/>
      <c r="ZC341" s="114"/>
      <c r="ZD341" s="115"/>
      <c r="ZE341" s="114"/>
      <c r="ZF341" s="115"/>
      <c r="ZG341" s="114"/>
      <c r="ZH341" s="115"/>
      <c r="ZI341" s="114"/>
      <c r="ZJ341" s="115"/>
      <c r="ZK341" s="114"/>
      <c r="ZL341" s="115"/>
      <c r="ZM341" s="114"/>
      <c r="ZN341" s="115"/>
      <c r="ZO341" s="114"/>
      <c r="ZP341" s="115"/>
      <c r="ZQ341" s="114"/>
      <c r="ZR341" s="115"/>
      <c r="ZS341" s="114"/>
      <c r="ZT341" s="115"/>
      <c r="ZU341" s="114"/>
      <c r="ZV341" s="115"/>
      <c r="ZW341" s="114"/>
      <c r="ZX341" s="115"/>
      <c r="ZY341" s="114"/>
      <c r="ZZ341" s="115"/>
      <c r="AAA341" s="114"/>
      <c r="AAB341" s="115"/>
      <c r="AAC341" s="114"/>
      <c r="AAD341" s="115"/>
      <c r="AAE341" s="114"/>
      <c r="AAF341" s="115"/>
      <c r="AAG341" s="114"/>
      <c r="AAH341" s="115"/>
      <c r="AAI341" s="114"/>
      <c r="AAJ341" s="115"/>
      <c r="AAK341" s="114"/>
      <c r="AAL341" s="115"/>
      <c r="AAM341" s="114"/>
      <c r="AAN341" s="115"/>
      <c r="AAO341" s="114"/>
      <c r="AAP341" s="115"/>
      <c r="AAQ341" s="114"/>
      <c r="AAR341" s="115"/>
      <c r="AAS341" s="114"/>
      <c r="AAT341" s="115"/>
      <c r="AAU341" s="114"/>
      <c r="AAV341" s="115"/>
      <c r="AAW341" s="114"/>
      <c r="AAX341" s="115"/>
      <c r="AAY341" s="114"/>
      <c r="AAZ341" s="115"/>
      <c r="ABA341" s="114"/>
      <c r="ABB341" s="115"/>
      <c r="ABC341" s="114"/>
      <c r="ABD341" s="115"/>
      <c r="ABE341" s="114"/>
      <c r="ABF341" s="115"/>
      <c r="ABG341" s="114"/>
      <c r="ABH341" s="115"/>
      <c r="ABI341" s="114"/>
      <c r="ABJ341" s="115"/>
      <c r="ABK341" s="114"/>
      <c r="ABL341" s="115"/>
      <c r="ABM341" s="114"/>
      <c r="ABN341" s="115"/>
      <c r="ABO341" s="114"/>
      <c r="ABP341" s="115"/>
      <c r="ABQ341" s="114"/>
      <c r="ABR341" s="115"/>
      <c r="ABS341" s="114"/>
      <c r="ABT341" s="115"/>
      <c r="ABU341" s="114"/>
      <c r="ABV341" s="115"/>
      <c r="ABW341" s="114"/>
      <c r="ABX341" s="115"/>
      <c r="ABY341" s="114"/>
      <c r="ABZ341" s="115"/>
      <c r="ACA341" s="114"/>
      <c r="ACB341" s="115"/>
      <c r="ACC341" s="114"/>
      <c r="ACD341" s="115"/>
      <c r="ACE341" s="114"/>
      <c r="ACF341" s="115"/>
      <c r="ACG341" s="114"/>
      <c r="ACH341" s="115"/>
      <c r="ACI341" s="114"/>
      <c r="ACJ341" s="115"/>
      <c r="ACK341" s="114"/>
      <c r="ACL341" s="115"/>
      <c r="ACM341" s="114"/>
      <c r="ACN341" s="115"/>
      <c r="ACO341" s="114"/>
      <c r="ACP341" s="115"/>
      <c r="ACQ341" s="114"/>
      <c r="ACR341" s="115"/>
      <c r="ACS341" s="114"/>
      <c r="ACT341" s="115"/>
      <c r="ACU341" s="114"/>
      <c r="ACV341" s="115"/>
      <c r="ACW341" s="114"/>
      <c r="ACX341" s="115"/>
      <c r="ACY341" s="114"/>
      <c r="ACZ341" s="115"/>
      <c r="ADA341" s="114"/>
      <c r="ADB341" s="115"/>
      <c r="ADC341" s="114"/>
      <c r="ADD341" s="115"/>
      <c r="ADE341" s="114"/>
      <c r="ADF341" s="115"/>
      <c r="ADG341" s="114"/>
      <c r="ADH341" s="115"/>
      <c r="ADI341" s="114"/>
      <c r="ADJ341" s="115"/>
      <c r="ADK341" s="114"/>
      <c r="ADL341" s="115"/>
      <c r="ADM341" s="114"/>
      <c r="ADN341" s="115"/>
      <c r="ADO341" s="114"/>
      <c r="ADP341" s="115"/>
      <c r="ADQ341" s="114"/>
      <c r="ADR341" s="115"/>
      <c r="ADS341" s="114"/>
      <c r="ADT341" s="115"/>
      <c r="ADU341" s="114"/>
      <c r="ADV341" s="115"/>
      <c r="ADW341" s="114"/>
      <c r="ADX341" s="115"/>
      <c r="ADY341" s="114"/>
      <c r="ADZ341" s="115"/>
      <c r="AEA341" s="114"/>
      <c r="AEB341" s="115"/>
      <c r="AEC341" s="114"/>
      <c r="AED341" s="115"/>
      <c r="AEE341" s="114"/>
      <c r="AEF341" s="115"/>
      <c r="AEG341" s="114"/>
      <c r="AEH341" s="115"/>
      <c r="AEI341" s="114"/>
      <c r="AEJ341" s="115"/>
      <c r="AEK341" s="114"/>
      <c r="AEL341" s="115"/>
      <c r="AEM341" s="114"/>
      <c r="AEN341" s="115"/>
      <c r="AEO341" s="114"/>
      <c r="AEP341" s="115"/>
      <c r="AEQ341" s="114"/>
      <c r="AER341" s="115"/>
      <c r="AES341" s="114"/>
      <c r="AET341" s="115"/>
      <c r="AEU341" s="114"/>
      <c r="AEV341" s="115"/>
      <c r="AEW341" s="114"/>
      <c r="AEX341" s="115"/>
      <c r="AEY341" s="114"/>
      <c r="AEZ341" s="115"/>
      <c r="AFA341" s="114"/>
      <c r="AFB341" s="115"/>
      <c r="AFC341" s="114"/>
      <c r="AFD341" s="115"/>
      <c r="AFE341" s="114"/>
      <c r="AFF341" s="115"/>
      <c r="AFG341" s="114"/>
      <c r="AFH341" s="115"/>
      <c r="AFI341" s="114"/>
      <c r="AFJ341" s="115"/>
      <c r="AFK341" s="114"/>
      <c r="AFL341" s="115"/>
      <c r="AFM341" s="114"/>
      <c r="AFN341" s="115"/>
      <c r="AFO341" s="114"/>
      <c r="AFP341" s="115"/>
      <c r="AFQ341" s="114"/>
      <c r="AFR341" s="115"/>
      <c r="AFS341" s="114"/>
      <c r="AFT341" s="115"/>
      <c r="AFU341" s="114"/>
      <c r="AFV341" s="115"/>
      <c r="AFW341" s="114"/>
      <c r="AFX341" s="115"/>
      <c r="AFY341" s="114"/>
      <c r="AFZ341" s="115"/>
      <c r="AGA341" s="114"/>
      <c r="AGB341" s="115"/>
      <c r="AGC341" s="114"/>
      <c r="AGD341" s="115"/>
      <c r="AGE341" s="114"/>
      <c r="AGF341" s="115"/>
      <c r="AGG341" s="114"/>
      <c r="AGH341" s="115"/>
      <c r="AGI341" s="114"/>
      <c r="AGJ341" s="115"/>
      <c r="AGK341" s="114"/>
      <c r="AGL341" s="115"/>
      <c r="AGM341" s="114"/>
      <c r="AGN341" s="115"/>
      <c r="AGO341" s="114"/>
      <c r="AGP341" s="115"/>
      <c r="AGQ341" s="114"/>
      <c r="AGR341" s="115"/>
      <c r="AGS341" s="114"/>
      <c r="AGT341" s="115"/>
      <c r="AGU341" s="114"/>
      <c r="AGV341" s="115"/>
      <c r="AGW341" s="114"/>
      <c r="AGX341" s="115"/>
      <c r="AGY341" s="114"/>
      <c r="AGZ341" s="115"/>
      <c r="AHA341" s="114"/>
      <c r="AHB341" s="115"/>
      <c r="AHC341" s="114"/>
      <c r="AHD341" s="115"/>
      <c r="AHE341" s="114"/>
      <c r="AHF341" s="115"/>
      <c r="AHG341" s="114"/>
      <c r="AHH341" s="115"/>
      <c r="AHI341" s="114"/>
      <c r="AHJ341" s="115"/>
      <c r="AHK341" s="114"/>
      <c r="AHL341" s="115"/>
      <c r="AHM341" s="114"/>
      <c r="AHN341" s="115"/>
      <c r="AHO341" s="114"/>
      <c r="AHP341" s="115"/>
      <c r="AHQ341" s="114"/>
      <c r="AHR341" s="115"/>
      <c r="AHS341" s="114"/>
      <c r="AHT341" s="115"/>
      <c r="AHU341" s="114"/>
      <c r="AHV341" s="115"/>
      <c r="AHW341" s="114"/>
      <c r="AHX341" s="115"/>
      <c r="AHY341" s="114"/>
      <c r="AHZ341" s="115"/>
      <c r="AIA341" s="114"/>
      <c r="AIB341" s="115"/>
      <c r="AIC341" s="114"/>
      <c r="AID341" s="115"/>
      <c r="AIE341" s="114"/>
      <c r="AIF341" s="115"/>
      <c r="AIG341" s="114"/>
      <c r="AIH341" s="115"/>
      <c r="AII341" s="114"/>
      <c r="AIJ341" s="115"/>
      <c r="AIK341" s="114"/>
      <c r="AIL341" s="115"/>
      <c r="AIM341" s="114"/>
      <c r="AIN341" s="115"/>
      <c r="AIO341" s="114"/>
      <c r="AIP341" s="115"/>
      <c r="AIQ341" s="114"/>
      <c r="AIR341" s="115"/>
      <c r="AIS341" s="114"/>
      <c r="AIT341" s="115"/>
      <c r="AIU341" s="114"/>
      <c r="AIV341" s="115"/>
      <c r="AIW341" s="114"/>
      <c r="AIX341" s="115"/>
      <c r="AIY341" s="114"/>
      <c r="AIZ341" s="115"/>
      <c r="AJA341" s="114"/>
      <c r="AJB341" s="115"/>
      <c r="AJC341" s="114"/>
      <c r="AJD341" s="115"/>
      <c r="AJE341" s="114"/>
      <c r="AJF341" s="115"/>
      <c r="AJG341" s="114"/>
      <c r="AJH341" s="115"/>
      <c r="AJI341" s="114"/>
      <c r="AJJ341" s="115"/>
      <c r="AJK341" s="114"/>
      <c r="AJL341" s="115"/>
      <c r="AJM341" s="114"/>
      <c r="AJN341" s="115"/>
      <c r="AJO341" s="114"/>
      <c r="AJP341" s="115"/>
      <c r="AJQ341" s="114"/>
      <c r="AJR341" s="115"/>
      <c r="AJS341" s="114"/>
      <c r="AJT341" s="115"/>
      <c r="AJU341" s="114"/>
      <c r="AJV341" s="115"/>
      <c r="AJW341" s="114"/>
      <c r="AJX341" s="115"/>
      <c r="AJY341" s="114"/>
      <c r="AJZ341" s="115"/>
      <c r="AKA341" s="114"/>
      <c r="AKB341" s="115"/>
      <c r="AKC341" s="114"/>
      <c r="AKD341" s="115"/>
      <c r="AKE341" s="114"/>
      <c r="AKF341" s="115"/>
      <c r="AKG341" s="114"/>
      <c r="AKH341" s="115"/>
      <c r="AKI341" s="114"/>
      <c r="AKJ341" s="115"/>
      <c r="AKK341" s="114"/>
      <c r="AKL341" s="115"/>
      <c r="AKM341" s="114"/>
      <c r="AKN341" s="115"/>
      <c r="AKO341" s="114"/>
      <c r="AKP341" s="115"/>
      <c r="AKQ341" s="114"/>
      <c r="AKR341" s="115"/>
      <c r="AKS341" s="114"/>
      <c r="AKT341" s="115"/>
      <c r="AKU341" s="114"/>
      <c r="AKV341" s="115"/>
      <c r="AKW341" s="114"/>
      <c r="AKX341" s="115"/>
      <c r="AKY341" s="114"/>
      <c r="AKZ341" s="115"/>
      <c r="ALA341" s="114"/>
      <c r="ALB341" s="115"/>
      <c r="ALC341" s="114"/>
      <c r="ALD341" s="115"/>
      <c r="ALE341" s="114"/>
      <c r="ALF341" s="115"/>
      <c r="ALG341" s="114"/>
      <c r="ALH341" s="115"/>
      <c r="ALI341" s="114"/>
      <c r="ALJ341" s="115"/>
      <c r="ALK341" s="114"/>
      <c r="ALL341" s="115"/>
      <c r="ALM341" s="114"/>
      <c r="ALN341" s="115"/>
      <c r="ALO341" s="114"/>
      <c r="ALP341" s="115"/>
      <c r="ALQ341" s="114"/>
      <c r="ALR341" s="115"/>
      <c r="ALS341" s="114"/>
      <c r="ALT341" s="115"/>
      <c r="ALU341" s="114"/>
      <c r="ALV341" s="115"/>
      <c r="ALW341" s="114"/>
      <c r="ALX341" s="115"/>
      <c r="ALY341" s="114"/>
      <c r="ALZ341" s="115"/>
      <c r="AMA341" s="114"/>
      <c r="AMB341" s="115"/>
      <c r="AMC341" s="114"/>
      <c r="AMD341" s="115"/>
      <c r="AME341" s="114"/>
      <c r="AMF341" s="115"/>
      <c r="AMG341" s="114"/>
      <c r="AMH341" s="115"/>
      <c r="AMI341" s="114"/>
      <c r="AMJ341" s="115"/>
      <c r="AMK341" s="114"/>
      <c r="AML341" s="115"/>
      <c r="AMM341" s="114"/>
      <c r="AMN341" s="115"/>
      <c r="AMO341" s="114"/>
      <c r="AMP341" s="115"/>
      <c r="AMQ341" s="114"/>
      <c r="AMR341" s="115"/>
      <c r="AMS341" s="114"/>
      <c r="AMT341" s="115"/>
      <c r="AMU341" s="114"/>
      <c r="AMV341" s="115"/>
      <c r="AMW341" s="114"/>
      <c r="AMX341" s="115"/>
      <c r="AMY341" s="114"/>
      <c r="AMZ341" s="115"/>
      <c r="ANA341" s="114"/>
      <c r="ANB341" s="115"/>
      <c r="ANC341" s="114"/>
      <c r="AND341" s="115"/>
      <c r="ANE341" s="114"/>
      <c r="ANF341" s="115"/>
      <c r="ANG341" s="114"/>
      <c r="ANH341" s="115"/>
      <c r="ANI341" s="114"/>
      <c r="ANJ341" s="115"/>
      <c r="ANK341" s="114"/>
      <c r="ANL341" s="115"/>
      <c r="ANM341" s="114"/>
      <c r="ANN341" s="115"/>
      <c r="ANO341" s="114"/>
      <c r="ANP341" s="115"/>
      <c r="ANQ341" s="114"/>
      <c r="ANR341" s="115"/>
      <c r="ANS341" s="114"/>
      <c r="ANT341" s="115"/>
      <c r="ANU341" s="114"/>
      <c r="ANV341" s="115"/>
      <c r="ANW341" s="114"/>
      <c r="ANX341" s="115"/>
      <c r="ANY341" s="114"/>
      <c r="ANZ341" s="115"/>
      <c r="AOA341" s="114"/>
      <c r="AOB341" s="115"/>
      <c r="AOC341" s="114"/>
      <c r="AOD341" s="115"/>
      <c r="AOE341" s="114"/>
      <c r="AOF341" s="115"/>
      <c r="AOG341" s="114"/>
      <c r="AOH341" s="115"/>
      <c r="AOI341" s="114"/>
      <c r="AOJ341" s="115"/>
      <c r="AOK341" s="114"/>
      <c r="AOL341" s="115"/>
      <c r="AOM341" s="114"/>
      <c r="AON341" s="115"/>
      <c r="AOO341" s="114"/>
      <c r="AOP341" s="115"/>
      <c r="AOQ341" s="114"/>
      <c r="AOR341" s="115"/>
      <c r="AOS341" s="114"/>
      <c r="AOT341" s="115"/>
      <c r="AOU341" s="114"/>
      <c r="AOV341" s="115"/>
      <c r="AOW341" s="114"/>
      <c r="AOX341" s="115"/>
      <c r="AOY341" s="114"/>
      <c r="AOZ341" s="115"/>
      <c r="APA341" s="114"/>
      <c r="APB341" s="115"/>
      <c r="APC341" s="114"/>
      <c r="APD341" s="115"/>
      <c r="APE341" s="114"/>
      <c r="APF341" s="115"/>
      <c r="APG341" s="114"/>
      <c r="APH341" s="115"/>
      <c r="API341" s="114"/>
      <c r="APJ341" s="115"/>
      <c r="APK341" s="114"/>
      <c r="APL341" s="115"/>
      <c r="APM341" s="114"/>
      <c r="APN341" s="115"/>
      <c r="APO341" s="114"/>
      <c r="APP341" s="115"/>
      <c r="APQ341" s="114"/>
      <c r="APR341" s="115"/>
      <c r="APS341" s="114"/>
      <c r="APT341" s="115"/>
      <c r="APU341" s="114"/>
      <c r="APV341" s="115"/>
      <c r="APW341" s="114"/>
      <c r="APX341" s="115"/>
      <c r="APY341" s="114"/>
      <c r="APZ341" s="115"/>
      <c r="AQA341" s="114"/>
      <c r="AQB341" s="115"/>
      <c r="AQC341" s="114"/>
      <c r="AQD341" s="115"/>
      <c r="AQE341" s="114"/>
      <c r="AQF341" s="115"/>
      <c r="AQG341" s="114"/>
      <c r="AQH341" s="115"/>
      <c r="AQI341" s="114"/>
      <c r="AQJ341" s="115"/>
      <c r="AQK341" s="114"/>
      <c r="AQL341" s="115"/>
      <c r="AQM341" s="114"/>
      <c r="AQN341" s="115"/>
      <c r="AQO341" s="114"/>
      <c r="AQP341" s="115"/>
      <c r="AQQ341" s="114"/>
      <c r="AQR341" s="115"/>
      <c r="AQS341" s="114"/>
      <c r="AQT341" s="115"/>
      <c r="AQU341" s="114"/>
      <c r="AQV341" s="115"/>
      <c r="AQW341" s="114"/>
      <c r="AQX341" s="115"/>
      <c r="AQY341" s="114"/>
      <c r="AQZ341" s="115"/>
      <c r="ARA341" s="114"/>
      <c r="ARB341" s="115"/>
      <c r="ARC341" s="114"/>
      <c r="ARD341" s="115"/>
      <c r="ARE341" s="114"/>
      <c r="ARF341" s="115"/>
      <c r="ARG341" s="114"/>
      <c r="ARH341" s="115"/>
      <c r="ARI341" s="114"/>
      <c r="ARJ341" s="115"/>
      <c r="ARK341" s="114"/>
      <c r="ARL341" s="115"/>
      <c r="ARM341" s="114"/>
      <c r="ARN341" s="115"/>
      <c r="ARO341" s="114"/>
      <c r="ARP341" s="115"/>
      <c r="ARQ341" s="114"/>
      <c r="ARR341" s="115"/>
      <c r="ARS341" s="114"/>
      <c r="ART341" s="115"/>
      <c r="ARU341" s="114"/>
      <c r="ARV341" s="115"/>
      <c r="ARW341" s="114"/>
      <c r="ARX341" s="115"/>
      <c r="ARY341" s="114"/>
      <c r="ARZ341" s="115"/>
      <c r="ASA341" s="114"/>
      <c r="ASB341" s="115"/>
      <c r="ASC341" s="114"/>
      <c r="ASD341" s="115"/>
      <c r="ASE341" s="114"/>
      <c r="ASF341" s="115"/>
      <c r="ASG341" s="114"/>
      <c r="ASH341" s="115"/>
      <c r="ASI341" s="114"/>
      <c r="ASJ341" s="115"/>
      <c r="ASK341" s="114"/>
      <c r="ASL341" s="115"/>
      <c r="ASM341" s="114"/>
      <c r="ASN341" s="115"/>
      <c r="ASO341" s="114"/>
      <c r="ASP341" s="115"/>
      <c r="ASQ341" s="114"/>
      <c r="ASR341" s="115"/>
      <c r="ASS341" s="114"/>
      <c r="AST341" s="115"/>
      <c r="ASU341" s="114"/>
      <c r="ASV341" s="115"/>
      <c r="ASW341" s="114"/>
      <c r="ASX341" s="115"/>
      <c r="ASY341" s="114"/>
      <c r="ASZ341" s="115"/>
      <c r="ATA341" s="114"/>
      <c r="ATB341" s="115"/>
      <c r="ATC341" s="114"/>
      <c r="ATD341" s="115"/>
      <c r="ATE341" s="114"/>
      <c r="ATF341" s="115"/>
      <c r="ATG341" s="114"/>
      <c r="ATH341" s="115"/>
      <c r="ATI341" s="114"/>
      <c r="ATJ341" s="115"/>
      <c r="ATK341" s="114"/>
      <c r="ATL341" s="115"/>
      <c r="ATM341" s="114"/>
      <c r="ATN341" s="115"/>
      <c r="ATO341" s="114"/>
      <c r="ATP341" s="115"/>
      <c r="ATQ341" s="114"/>
      <c r="ATR341" s="115"/>
      <c r="ATS341" s="114"/>
      <c r="ATT341" s="115"/>
      <c r="ATU341" s="114"/>
      <c r="ATV341" s="115"/>
      <c r="ATW341" s="114"/>
      <c r="ATX341" s="115"/>
      <c r="ATY341" s="114"/>
      <c r="ATZ341" s="115"/>
      <c r="AUA341" s="114"/>
      <c r="AUB341" s="115"/>
      <c r="AUC341" s="114"/>
      <c r="AUD341" s="115"/>
      <c r="AUE341" s="114"/>
      <c r="AUF341" s="115"/>
      <c r="AUG341" s="114"/>
      <c r="AUH341" s="115"/>
      <c r="AUI341" s="114"/>
      <c r="AUJ341" s="115"/>
      <c r="AUK341" s="114"/>
      <c r="AUL341" s="115"/>
      <c r="AUM341" s="114"/>
      <c r="AUN341" s="115"/>
      <c r="AUO341" s="114"/>
      <c r="AUP341" s="115"/>
      <c r="AUQ341" s="114"/>
      <c r="AUR341" s="115"/>
      <c r="AUS341" s="114"/>
      <c r="AUT341" s="115"/>
      <c r="AUU341" s="114"/>
      <c r="AUV341" s="115"/>
      <c r="AUW341" s="114"/>
      <c r="AUX341" s="115"/>
      <c r="AUY341" s="114"/>
      <c r="AUZ341" s="115"/>
      <c r="AVA341" s="114"/>
      <c r="AVB341" s="115"/>
      <c r="AVC341" s="114"/>
      <c r="AVD341" s="115"/>
      <c r="AVE341" s="114"/>
      <c r="AVF341" s="115"/>
      <c r="AVG341" s="114"/>
      <c r="AVH341" s="115"/>
      <c r="AVI341" s="114"/>
      <c r="AVJ341" s="115"/>
      <c r="AVK341" s="114"/>
      <c r="AVL341" s="115"/>
      <c r="AVM341" s="114"/>
      <c r="AVN341" s="115"/>
      <c r="AVO341" s="114"/>
      <c r="AVP341" s="115"/>
      <c r="AVQ341" s="114"/>
      <c r="AVR341" s="115"/>
      <c r="AVS341" s="114"/>
      <c r="AVT341" s="115"/>
      <c r="AVU341" s="114"/>
      <c r="AVV341" s="115"/>
      <c r="AVW341" s="114"/>
      <c r="AVX341" s="115"/>
      <c r="AVY341" s="114"/>
      <c r="AVZ341" s="115"/>
      <c r="AWA341" s="114"/>
      <c r="AWB341" s="115"/>
      <c r="AWC341" s="114"/>
      <c r="AWD341" s="115"/>
      <c r="AWE341" s="114"/>
      <c r="AWF341" s="115"/>
      <c r="AWG341" s="114"/>
      <c r="AWH341" s="115"/>
      <c r="AWI341" s="114"/>
      <c r="AWJ341" s="115"/>
      <c r="AWK341" s="114"/>
      <c r="AWL341" s="115"/>
      <c r="AWM341" s="114"/>
      <c r="AWN341" s="115"/>
      <c r="AWO341" s="114"/>
      <c r="AWP341" s="115"/>
      <c r="AWQ341" s="114"/>
      <c r="AWR341" s="115"/>
      <c r="AWS341" s="114"/>
      <c r="AWT341" s="115"/>
      <c r="AWU341" s="114"/>
      <c r="AWV341" s="115"/>
      <c r="AWW341" s="114"/>
      <c r="AWX341" s="115"/>
      <c r="AWY341" s="114"/>
      <c r="AWZ341" s="115"/>
      <c r="AXA341" s="114"/>
      <c r="AXB341" s="115"/>
      <c r="AXC341" s="114"/>
      <c r="AXD341" s="115"/>
      <c r="AXE341" s="114"/>
      <c r="AXF341" s="115"/>
      <c r="AXG341" s="114"/>
      <c r="AXH341" s="115"/>
      <c r="AXI341" s="114"/>
      <c r="AXJ341" s="115"/>
      <c r="AXK341" s="114"/>
      <c r="AXL341" s="115"/>
      <c r="AXM341" s="114"/>
      <c r="AXN341" s="115"/>
      <c r="AXO341" s="114"/>
      <c r="AXP341" s="115"/>
      <c r="AXQ341" s="114"/>
      <c r="AXR341" s="115"/>
      <c r="AXS341" s="114"/>
      <c r="AXT341" s="115"/>
      <c r="AXU341" s="114"/>
      <c r="AXV341" s="115"/>
      <c r="AXW341" s="114"/>
      <c r="AXX341" s="115"/>
      <c r="AXY341" s="114"/>
      <c r="AXZ341" s="115"/>
      <c r="AYA341" s="114"/>
      <c r="AYB341" s="115"/>
      <c r="AYC341" s="114"/>
      <c r="AYD341" s="115"/>
      <c r="AYE341" s="114"/>
      <c r="AYF341" s="115"/>
      <c r="AYG341" s="114"/>
      <c r="AYH341" s="115"/>
      <c r="AYI341" s="114"/>
      <c r="AYJ341" s="115"/>
      <c r="AYK341" s="114"/>
      <c r="AYL341" s="115"/>
      <c r="AYM341" s="114"/>
      <c r="AYN341" s="115"/>
      <c r="AYO341" s="114"/>
      <c r="AYP341" s="115"/>
      <c r="AYQ341" s="114"/>
      <c r="AYR341" s="115"/>
      <c r="AYS341" s="114"/>
      <c r="AYT341" s="115"/>
      <c r="AYU341" s="114"/>
      <c r="AYV341" s="115"/>
      <c r="AYW341" s="114"/>
      <c r="AYX341" s="115"/>
      <c r="AYY341" s="114"/>
      <c r="AYZ341" s="115"/>
      <c r="AZA341" s="114"/>
      <c r="AZB341" s="115"/>
      <c r="AZC341" s="114"/>
      <c r="AZD341" s="115"/>
      <c r="AZE341" s="114"/>
      <c r="AZF341" s="115"/>
      <c r="AZG341" s="114"/>
      <c r="AZH341" s="115"/>
      <c r="AZI341" s="114"/>
      <c r="AZJ341" s="115"/>
      <c r="AZK341" s="114"/>
      <c r="AZL341" s="115"/>
      <c r="AZM341" s="114"/>
      <c r="AZN341" s="115"/>
      <c r="AZO341" s="114"/>
      <c r="AZP341" s="115"/>
      <c r="AZQ341" s="114"/>
      <c r="AZR341" s="115"/>
      <c r="AZS341" s="114"/>
      <c r="AZT341" s="115"/>
      <c r="AZU341" s="114"/>
      <c r="AZV341" s="115"/>
      <c r="AZW341" s="114"/>
      <c r="AZX341" s="115"/>
      <c r="AZY341" s="114"/>
      <c r="AZZ341" s="115"/>
      <c r="BAA341" s="114"/>
      <c r="BAB341" s="115"/>
      <c r="BAC341" s="114"/>
      <c r="BAD341" s="115"/>
      <c r="BAE341" s="114"/>
      <c r="BAF341" s="115"/>
      <c r="BAG341" s="114"/>
      <c r="BAH341" s="115"/>
      <c r="BAI341" s="114"/>
      <c r="BAJ341" s="115"/>
      <c r="BAK341" s="114"/>
      <c r="BAL341" s="115"/>
      <c r="BAM341" s="114"/>
      <c r="BAN341" s="115"/>
      <c r="BAO341" s="114"/>
      <c r="BAP341" s="115"/>
      <c r="BAQ341" s="114"/>
      <c r="BAR341" s="115"/>
      <c r="BAS341" s="114"/>
      <c r="BAT341" s="115"/>
      <c r="BAU341" s="114"/>
      <c r="BAV341" s="115"/>
      <c r="BAW341" s="114"/>
      <c r="BAX341" s="115"/>
      <c r="BAY341" s="114"/>
      <c r="BAZ341" s="115"/>
      <c r="BBA341" s="114"/>
      <c r="BBB341" s="115"/>
      <c r="BBC341" s="114"/>
      <c r="BBD341" s="115"/>
      <c r="BBE341" s="114"/>
      <c r="BBF341" s="115"/>
      <c r="BBG341" s="114"/>
      <c r="BBH341" s="115"/>
      <c r="BBI341" s="114"/>
      <c r="BBJ341" s="115"/>
      <c r="BBK341" s="114"/>
      <c r="BBL341" s="115"/>
      <c r="BBM341" s="114"/>
      <c r="BBN341" s="115"/>
      <c r="BBO341" s="114"/>
      <c r="BBP341" s="115"/>
      <c r="BBQ341" s="114"/>
      <c r="BBR341" s="115"/>
      <c r="BBS341" s="114"/>
      <c r="BBT341" s="115"/>
      <c r="BBU341" s="114"/>
      <c r="BBV341" s="115"/>
      <c r="BBW341" s="114"/>
      <c r="BBX341" s="115"/>
      <c r="BBY341" s="114"/>
      <c r="BBZ341" s="115"/>
      <c r="BCA341" s="114"/>
      <c r="BCB341" s="115"/>
      <c r="BCC341" s="114"/>
      <c r="BCD341" s="115"/>
      <c r="BCE341" s="114"/>
      <c r="BCF341" s="115"/>
      <c r="BCG341" s="114"/>
      <c r="BCH341" s="115"/>
      <c r="BCI341" s="114"/>
      <c r="BCJ341" s="115"/>
      <c r="BCK341" s="114"/>
      <c r="BCL341" s="115"/>
      <c r="BCM341" s="114"/>
      <c r="BCN341" s="115"/>
      <c r="BCO341" s="114"/>
      <c r="BCP341" s="115"/>
      <c r="BCQ341" s="114"/>
      <c r="BCR341" s="115"/>
      <c r="BCS341" s="114"/>
      <c r="BCT341" s="115"/>
      <c r="BCU341" s="114"/>
      <c r="BCV341" s="115"/>
      <c r="BCW341" s="114"/>
      <c r="BCX341" s="115"/>
      <c r="BCY341" s="114"/>
      <c r="BCZ341" s="115"/>
      <c r="BDA341" s="114"/>
      <c r="BDB341" s="115"/>
      <c r="BDC341" s="114"/>
      <c r="BDD341" s="115"/>
      <c r="BDE341" s="114"/>
      <c r="BDF341" s="115"/>
      <c r="BDG341" s="114"/>
      <c r="BDH341" s="115"/>
      <c r="BDI341" s="114"/>
      <c r="BDJ341" s="115"/>
      <c r="BDK341" s="114"/>
      <c r="BDL341" s="115"/>
      <c r="BDM341" s="114"/>
      <c r="BDN341" s="115"/>
      <c r="BDO341" s="114"/>
      <c r="BDP341" s="115"/>
      <c r="BDQ341" s="114"/>
      <c r="BDR341" s="115"/>
      <c r="BDS341" s="114"/>
      <c r="BDT341" s="115"/>
      <c r="BDU341" s="114"/>
      <c r="BDV341" s="115"/>
      <c r="BDW341" s="114"/>
      <c r="BDX341" s="115"/>
      <c r="BDY341" s="114"/>
      <c r="BDZ341" s="115"/>
      <c r="BEA341" s="114"/>
      <c r="BEB341" s="115"/>
      <c r="BEC341" s="114"/>
      <c r="BED341" s="115"/>
      <c r="BEE341" s="114"/>
      <c r="BEF341" s="115"/>
      <c r="BEG341" s="114"/>
      <c r="BEH341" s="115"/>
      <c r="BEI341" s="114"/>
      <c r="BEJ341" s="115"/>
      <c r="BEK341" s="114"/>
      <c r="BEL341" s="115"/>
      <c r="BEM341" s="114"/>
      <c r="BEN341" s="115"/>
      <c r="BEO341" s="114"/>
      <c r="BEP341" s="115"/>
      <c r="BEQ341" s="114"/>
      <c r="BER341" s="115"/>
      <c r="BES341" s="114"/>
      <c r="BET341" s="115"/>
      <c r="BEU341" s="114"/>
      <c r="BEV341" s="115"/>
      <c r="BEW341" s="114"/>
      <c r="BEX341" s="115"/>
      <c r="BEY341" s="114"/>
      <c r="BEZ341" s="115"/>
      <c r="BFA341" s="114"/>
      <c r="BFB341" s="115"/>
      <c r="BFC341" s="114"/>
      <c r="BFD341" s="115"/>
      <c r="BFE341" s="114"/>
      <c r="BFF341" s="115"/>
      <c r="BFG341" s="114"/>
      <c r="BFH341" s="115"/>
      <c r="BFI341" s="114"/>
      <c r="BFJ341" s="115"/>
      <c r="BFK341" s="114"/>
      <c r="BFL341" s="115"/>
      <c r="BFM341" s="114"/>
      <c r="BFN341" s="115"/>
      <c r="BFO341" s="114"/>
      <c r="BFP341" s="115"/>
      <c r="BFQ341" s="114"/>
      <c r="BFR341" s="115"/>
      <c r="BFS341" s="114"/>
      <c r="BFT341" s="115"/>
      <c r="BFU341" s="114"/>
      <c r="BFV341" s="115"/>
      <c r="BFW341" s="114"/>
      <c r="BFX341" s="115"/>
      <c r="BFY341" s="114"/>
      <c r="BFZ341" s="115"/>
      <c r="BGA341" s="114"/>
      <c r="BGB341" s="115"/>
      <c r="BGC341" s="114"/>
      <c r="BGD341" s="115"/>
      <c r="BGE341" s="114"/>
      <c r="BGF341" s="115"/>
      <c r="BGG341" s="114"/>
      <c r="BGH341" s="115"/>
      <c r="BGI341" s="114"/>
      <c r="BGJ341" s="115"/>
      <c r="BGK341" s="114"/>
      <c r="BGL341" s="115"/>
      <c r="BGM341" s="114"/>
      <c r="BGN341" s="115"/>
      <c r="BGO341" s="114"/>
      <c r="BGP341" s="115"/>
      <c r="BGQ341" s="114"/>
      <c r="BGR341" s="115"/>
      <c r="BGS341" s="114"/>
      <c r="BGT341" s="115"/>
      <c r="BGU341" s="114"/>
      <c r="BGV341" s="115"/>
      <c r="BGW341" s="114"/>
      <c r="BGX341" s="115"/>
      <c r="BGY341" s="114"/>
      <c r="BGZ341" s="115"/>
      <c r="BHA341" s="114"/>
      <c r="BHB341" s="115"/>
      <c r="BHC341" s="114"/>
      <c r="BHD341" s="115"/>
      <c r="BHE341" s="114"/>
      <c r="BHF341" s="115"/>
      <c r="BHG341" s="114"/>
      <c r="BHH341" s="115"/>
      <c r="BHI341" s="114"/>
      <c r="BHJ341" s="115"/>
      <c r="BHK341" s="114"/>
      <c r="BHL341" s="115"/>
      <c r="BHM341" s="114"/>
      <c r="BHN341" s="115"/>
      <c r="BHO341" s="114"/>
      <c r="BHP341" s="115"/>
      <c r="BHQ341" s="114"/>
      <c r="BHR341" s="115"/>
      <c r="BHS341" s="114"/>
      <c r="BHT341" s="115"/>
      <c r="BHU341" s="114"/>
      <c r="BHV341" s="115"/>
      <c r="BHW341" s="114"/>
      <c r="BHX341" s="115"/>
      <c r="BHY341" s="114"/>
      <c r="BHZ341" s="115"/>
      <c r="BIA341" s="114"/>
      <c r="BIB341" s="115"/>
      <c r="BIC341" s="114"/>
      <c r="BID341" s="115"/>
      <c r="BIE341" s="114"/>
      <c r="BIF341" s="115"/>
      <c r="BIG341" s="114"/>
      <c r="BIH341" s="115"/>
      <c r="BII341" s="114"/>
      <c r="BIJ341" s="115"/>
      <c r="BIK341" s="114"/>
      <c r="BIL341" s="115"/>
      <c r="BIM341" s="114"/>
      <c r="BIN341" s="115"/>
      <c r="BIO341" s="114"/>
      <c r="BIP341" s="115"/>
      <c r="BIQ341" s="114"/>
      <c r="BIR341" s="115"/>
      <c r="BIS341" s="114"/>
      <c r="BIT341" s="115"/>
      <c r="BIU341" s="114"/>
      <c r="BIV341" s="115"/>
      <c r="BIW341" s="114"/>
      <c r="BIX341" s="115"/>
      <c r="BIY341" s="114"/>
      <c r="BIZ341" s="115"/>
      <c r="BJA341" s="114"/>
      <c r="BJB341" s="115"/>
      <c r="BJC341" s="114"/>
      <c r="BJD341" s="115"/>
      <c r="BJE341" s="114"/>
      <c r="BJF341" s="115"/>
      <c r="BJG341" s="114"/>
      <c r="BJH341" s="115"/>
      <c r="BJI341" s="114"/>
      <c r="BJJ341" s="115"/>
      <c r="BJK341" s="114"/>
      <c r="BJL341" s="115"/>
      <c r="BJM341" s="114"/>
      <c r="BJN341" s="115"/>
      <c r="BJO341" s="114"/>
      <c r="BJP341" s="115"/>
      <c r="BJQ341" s="114"/>
      <c r="BJR341" s="115"/>
      <c r="BJS341" s="114"/>
      <c r="BJT341" s="115"/>
      <c r="BJU341" s="114"/>
      <c r="BJV341" s="115"/>
      <c r="BJW341" s="114"/>
      <c r="BJX341" s="115"/>
      <c r="BJY341" s="114"/>
      <c r="BJZ341" s="115"/>
      <c r="BKA341" s="114"/>
      <c r="BKB341" s="115"/>
      <c r="BKC341" s="114"/>
      <c r="BKD341" s="115"/>
      <c r="BKE341" s="114"/>
      <c r="BKF341" s="115"/>
      <c r="BKG341" s="114"/>
      <c r="BKH341" s="115"/>
      <c r="BKI341" s="114"/>
      <c r="BKJ341" s="115"/>
      <c r="BKK341" s="114"/>
      <c r="BKL341" s="115"/>
      <c r="BKM341" s="114"/>
      <c r="BKN341" s="115"/>
      <c r="BKO341" s="114"/>
      <c r="BKP341" s="115"/>
      <c r="BKQ341" s="114"/>
      <c r="BKR341" s="115"/>
      <c r="BKS341" s="114"/>
      <c r="BKT341" s="115"/>
      <c r="BKU341" s="114"/>
      <c r="BKV341" s="115"/>
      <c r="BKW341" s="114"/>
      <c r="BKX341" s="115"/>
      <c r="BKY341" s="114"/>
      <c r="BKZ341" s="115"/>
      <c r="BLA341" s="114"/>
      <c r="BLB341" s="115"/>
      <c r="BLC341" s="114"/>
      <c r="BLD341" s="115"/>
      <c r="BLE341" s="114"/>
      <c r="BLF341" s="115"/>
      <c r="BLG341" s="114"/>
      <c r="BLH341" s="115"/>
      <c r="BLI341" s="114"/>
      <c r="BLJ341" s="115"/>
      <c r="BLK341" s="114"/>
      <c r="BLL341" s="115"/>
      <c r="BLM341" s="114"/>
      <c r="BLN341" s="115"/>
      <c r="BLO341" s="114"/>
      <c r="BLP341" s="115"/>
      <c r="BLQ341" s="114"/>
      <c r="BLR341" s="115"/>
      <c r="BLS341" s="114"/>
      <c r="BLT341" s="115"/>
      <c r="BLU341" s="114"/>
      <c r="BLV341" s="115"/>
      <c r="BLW341" s="114"/>
      <c r="BLX341" s="115"/>
      <c r="BLY341" s="114"/>
      <c r="BLZ341" s="115"/>
      <c r="BMA341" s="114"/>
      <c r="BMB341" s="115"/>
      <c r="BMC341" s="114"/>
      <c r="BMD341" s="115"/>
      <c r="BME341" s="114"/>
      <c r="BMF341" s="115"/>
      <c r="BMG341" s="114"/>
      <c r="BMH341" s="115"/>
      <c r="BMI341" s="114"/>
      <c r="BMJ341" s="115"/>
      <c r="BMK341" s="114"/>
      <c r="BML341" s="115"/>
      <c r="BMM341" s="114"/>
      <c r="BMN341" s="115"/>
      <c r="BMO341" s="114"/>
      <c r="BMP341" s="115"/>
      <c r="BMQ341" s="114"/>
      <c r="BMR341" s="115"/>
      <c r="BMS341" s="114"/>
      <c r="BMT341" s="115"/>
      <c r="BMU341" s="114"/>
      <c r="BMV341" s="115"/>
      <c r="BMW341" s="114"/>
      <c r="BMX341" s="115"/>
      <c r="BMY341" s="114"/>
      <c r="BMZ341" s="115"/>
      <c r="BNA341" s="114"/>
      <c r="BNB341" s="115"/>
      <c r="BNC341" s="114"/>
      <c r="BND341" s="115"/>
      <c r="BNE341" s="114"/>
      <c r="BNF341" s="115"/>
      <c r="BNG341" s="114"/>
      <c r="BNH341" s="115"/>
      <c r="BNI341" s="114"/>
      <c r="BNJ341" s="115"/>
      <c r="BNK341" s="114"/>
      <c r="BNL341" s="115"/>
      <c r="BNM341" s="114"/>
      <c r="BNN341" s="115"/>
      <c r="BNO341" s="114"/>
      <c r="BNP341" s="115"/>
      <c r="BNQ341" s="114"/>
      <c r="BNR341" s="115"/>
      <c r="BNS341" s="114"/>
      <c r="BNT341" s="115"/>
      <c r="BNU341" s="114"/>
      <c r="BNV341" s="115"/>
      <c r="BNW341" s="114"/>
      <c r="BNX341" s="115"/>
      <c r="BNY341" s="114"/>
      <c r="BNZ341" s="115"/>
      <c r="BOA341" s="114"/>
      <c r="BOB341" s="115"/>
      <c r="BOC341" s="114"/>
      <c r="BOD341" s="115"/>
      <c r="BOE341" s="114"/>
      <c r="BOF341" s="115"/>
      <c r="BOG341" s="114"/>
      <c r="BOH341" s="115"/>
      <c r="BOI341" s="114"/>
      <c r="BOJ341" s="115"/>
      <c r="BOK341" s="114"/>
      <c r="BOL341" s="115"/>
      <c r="BOM341" s="114"/>
      <c r="BON341" s="115"/>
      <c r="BOO341" s="114"/>
      <c r="BOP341" s="115"/>
      <c r="BOQ341" s="114"/>
      <c r="BOR341" s="115"/>
      <c r="BOS341" s="114"/>
      <c r="BOT341" s="115"/>
      <c r="BOU341" s="114"/>
      <c r="BOV341" s="115"/>
      <c r="BOW341" s="114"/>
      <c r="BOX341" s="115"/>
      <c r="BOY341" s="114"/>
      <c r="BOZ341" s="115"/>
      <c r="BPA341" s="114"/>
      <c r="BPB341" s="115"/>
      <c r="BPC341" s="114"/>
      <c r="BPD341" s="115"/>
      <c r="BPE341" s="114"/>
      <c r="BPF341" s="115"/>
      <c r="BPG341" s="114"/>
      <c r="BPH341" s="115"/>
      <c r="BPI341" s="114"/>
      <c r="BPJ341" s="115"/>
      <c r="BPK341" s="114"/>
      <c r="BPL341" s="115"/>
      <c r="BPM341" s="114"/>
      <c r="BPN341" s="115"/>
      <c r="BPO341" s="114"/>
      <c r="BPP341" s="115"/>
      <c r="BPQ341" s="114"/>
      <c r="BPR341" s="115"/>
      <c r="BPS341" s="114"/>
      <c r="BPT341" s="115"/>
      <c r="BPU341" s="114"/>
      <c r="BPV341" s="115"/>
      <c r="BPW341" s="114"/>
      <c r="BPX341" s="115"/>
      <c r="BPY341" s="114"/>
      <c r="BPZ341" s="115"/>
      <c r="BQA341" s="114"/>
      <c r="BQB341" s="115"/>
      <c r="BQC341" s="114"/>
      <c r="BQD341" s="115"/>
      <c r="BQE341" s="114"/>
      <c r="BQF341" s="115"/>
      <c r="BQG341" s="114"/>
      <c r="BQH341" s="115"/>
      <c r="BQI341" s="114"/>
      <c r="BQJ341" s="115"/>
      <c r="BQK341" s="114"/>
      <c r="BQL341" s="115"/>
      <c r="BQM341" s="114"/>
      <c r="BQN341" s="115"/>
      <c r="BQO341" s="114"/>
      <c r="BQP341" s="115"/>
      <c r="BQQ341" s="114"/>
      <c r="BQR341" s="115"/>
      <c r="BQS341" s="114"/>
      <c r="BQT341" s="115"/>
      <c r="BQU341" s="114"/>
      <c r="BQV341" s="115"/>
      <c r="BQW341" s="114"/>
      <c r="BQX341" s="115"/>
      <c r="BQY341" s="114"/>
      <c r="BQZ341" s="115"/>
      <c r="BRA341" s="114"/>
      <c r="BRB341" s="115"/>
      <c r="BRC341" s="114"/>
      <c r="BRD341" s="115"/>
      <c r="BRE341" s="114"/>
      <c r="BRF341" s="115"/>
      <c r="BRG341" s="114"/>
      <c r="BRH341" s="115"/>
      <c r="BRI341" s="114"/>
      <c r="BRJ341" s="115"/>
      <c r="BRK341" s="114"/>
      <c r="BRL341" s="115"/>
      <c r="BRM341" s="114"/>
      <c r="BRN341" s="115"/>
      <c r="BRO341" s="114"/>
      <c r="BRP341" s="115"/>
      <c r="BRQ341" s="114"/>
      <c r="BRR341" s="115"/>
      <c r="BRS341" s="114"/>
      <c r="BRT341" s="115"/>
      <c r="BRU341" s="114"/>
      <c r="BRV341" s="115"/>
      <c r="BRW341" s="114"/>
      <c r="BRX341" s="115"/>
      <c r="BRY341" s="114"/>
      <c r="BRZ341" s="115"/>
      <c r="BSA341" s="114"/>
      <c r="BSB341" s="115"/>
      <c r="BSC341" s="114"/>
      <c r="BSD341" s="115"/>
      <c r="BSE341" s="114"/>
      <c r="BSF341" s="115"/>
      <c r="BSG341" s="114"/>
      <c r="BSH341" s="115"/>
      <c r="BSI341" s="114"/>
      <c r="BSJ341" s="115"/>
      <c r="BSK341" s="114"/>
      <c r="BSL341" s="115"/>
      <c r="BSM341" s="114"/>
      <c r="BSN341" s="115"/>
      <c r="BSO341" s="114"/>
      <c r="BSP341" s="115"/>
      <c r="BSQ341" s="114"/>
      <c r="BSR341" s="115"/>
      <c r="BSS341" s="114"/>
      <c r="BST341" s="115"/>
      <c r="BSU341" s="114"/>
      <c r="BSV341" s="115"/>
      <c r="BSW341" s="114"/>
      <c r="BSX341" s="115"/>
      <c r="BSY341" s="114"/>
      <c r="BSZ341" s="115"/>
      <c r="BTA341" s="114"/>
      <c r="BTB341" s="115"/>
      <c r="BTC341" s="114"/>
      <c r="BTD341" s="115"/>
      <c r="BTE341" s="114"/>
      <c r="BTF341" s="115"/>
      <c r="BTG341" s="114"/>
      <c r="BTH341" s="115"/>
      <c r="BTI341" s="114"/>
      <c r="BTJ341" s="115"/>
      <c r="BTK341" s="114"/>
      <c r="BTL341" s="115"/>
      <c r="BTM341" s="114"/>
      <c r="BTN341" s="115"/>
      <c r="BTO341" s="114"/>
      <c r="BTP341" s="115"/>
      <c r="BTQ341" s="114"/>
      <c r="BTR341" s="115"/>
      <c r="BTS341" s="114"/>
      <c r="BTT341" s="115"/>
      <c r="BTU341" s="114"/>
      <c r="BTV341" s="115"/>
      <c r="BTW341" s="114"/>
      <c r="BTX341" s="115"/>
      <c r="BTY341" s="114"/>
      <c r="BTZ341" s="115"/>
      <c r="BUA341" s="114"/>
      <c r="BUB341" s="115"/>
      <c r="BUC341" s="114"/>
      <c r="BUD341" s="115"/>
      <c r="BUE341" s="114"/>
      <c r="BUF341" s="115"/>
      <c r="BUG341" s="114"/>
      <c r="BUH341" s="115"/>
      <c r="BUI341" s="114"/>
      <c r="BUJ341" s="115"/>
      <c r="BUK341" s="114"/>
      <c r="BUL341" s="115"/>
      <c r="BUM341" s="114"/>
      <c r="BUN341" s="115"/>
      <c r="BUO341" s="114"/>
      <c r="BUP341" s="115"/>
      <c r="BUQ341" s="114"/>
      <c r="BUR341" s="115"/>
      <c r="BUS341" s="114"/>
      <c r="BUT341" s="115"/>
      <c r="BUU341" s="114"/>
      <c r="BUV341" s="115"/>
      <c r="BUW341" s="114"/>
      <c r="BUX341" s="115"/>
      <c r="BUY341" s="114"/>
      <c r="BUZ341" s="115"/>
      <c r="BVA341" s="114"/>
      <c r="BVB341" s="115"/>
      <c r="BVC341" s="114"/>
      <c r="BVD341" s="115"/>
      <c r="BVE341" s="114"/>
      <c r="BVF341" s="115"/>
      <c r="BVG341" s="114"/>
      <c r="BVH341" s="115"/>
      <c r="BVI341" s="114"/>
      <c r="BVJ341" s="115"/>
      <c r="BVK341" s="114"/>
      <c r="BVL341" s="115"/>
      <c r="BVM341" s="114"/>
      <c r="BVN341" s="115"/>
      <c r="BVO341" s="114"/>
      <c r="BVP341" s="115"/>
      <c r="BVQ341" s="114"/>
      <c r="BVR341" s="115"/>
      <c r="BVS341" s="114"/>
      <c r="BVT341" s="115"/>
      <c r="BVU341" s="114"/>
      <c r="BVV341" s="115"/>
      <c r="BVW341" s="114"/>
      <c r="BVX341" s="115"/>
      <c r="BVY341" s="114"/>
      <c r="BVZ341" s="115"/>
      <c r="BWA341" s="114"/>
      <c r="BWB341" s="115"/>
      <c r="BWC341" s="114"/>
      <c r="BWD341" s="115"/>
      <c r="BWE341" s="114"/>
      <c r="BWF341" s="115"/>
      <c r="BWG341" s="114"/>
      <c r="BWH341" s="115"/>
      <c r="BWI341" s="114"/>
      <c r="BWJ341" s="115"/>
      <c r="BWK341" s="114"/>
      <c r="BWL341" s="115"/>
      <c r="BWM341" s="114"/>
      <c r="BWN341" s="115"/>
      <c r="BWO341" s="114"/>
      <c r="BWP341" s="115"/>
      <c r="BWQ341" s="114"/>
      <c r="BWR341" s="115"/>
      <c r="BWS341" s="114"/>
      <c r="BWT341" s="115"/>
      <c r="BWU341" s="114"/>
      <c r="BWV341" s="115"/>
      <c r="BWW341" s="114"/>
      <c r="BWX341" s="115"/>
      <c r="BWY341" s="114"/>
      <c r="BWZ341" s="115"/>
      <c r="BXA341" s="114"/>
      <c r="BXB341" s="115"/>
      <c r="BXC341" s="114"/>
      <c r="BXD341" s="115"/>
      <c r="BXE341" s="114"/>
      <c r="BXF341" s="115"/>
      <c r="BXG341" s="114"/>
      <c r="BXH341" s="115"/>
      <c r="BXI341" s="114"/>
      <c r="BXJ341" s="115"/>
      <c r="BXK341" s="114"/>
      <c r="BXL341" s="115"/>
      <c r="BXM341" s="114"/>
      <c r="BXN341" s="115"/>
      <c r="BXO341" s="114"/>
      <c r="BXP341" s="115"/>
      <c r="BXQ341" s="114"/>
      <c r="BXR341" s="115"/>
      <c r="BXS341" s="114"/>
      <c r="BXT341" s="115"/>
      <c r="BXU341" s="114"/>
      <c r="BXV341" s="115"/>
      <c r="BXW341" s="114"/>
      <c r="BXX341" s="115"/>
      <c r="BXY341" s="114"/>
      <c r="BXZ341" s="115"/>
      <c r="BYA341" s="114"/>
      <c r="BYB341" s="115"/>
      <c r="BYC341" s="114"/>
      <c r="BYD341" s="115"/>
      <c r="BYE341" s="114"/>
      <c r="BYF341" s="115"/>
      <c r="BYG341" s="114"/>
      <c r="BYH341" s="115"/>
      <c r="BYI341" s="114"/>
      <c r="BYJ341" s="115"/>
      <c r="BYK341" s="114"/>
      <c r="BYL341" s="115"/>
      <c r="BYM341" s="114"/>
      <c r="BYN341" s="115"/>
      <c r="BYO341" s="114"/>
      <c r="BYP341" s="115"/>
      <c r="BYQ341" s="114"/>
      <c r="BYR341" s="115"/>
      <c r="BYS341" s="114"/>
      <c r="BYT341" s="115"/>
      <c r="BYU341" s="114"/>
      <c r="BYV341" s="115"/>
      <c r="BYW341" s="114"/>
      <c r="BYX341" s="115"/>
      <c r="BYY341" s="114"/>
      <c r="BYZ341" s="115"/>
      <c r="BZA341" s="114"/>
      <c r="BZB341" s="115"/>
      <c r="BZC341" s="114"/>
      <c r="BZD341" s="115"/>
      <c r="BZE341" s="114"/>
      <c r="BZF341" s="115"/>
      <c r="BZG341" s="114"/>
      <c r="BZH341" s="115"/>
      <c r="BZI341" s="114"/>
      <c r="BZJ341" s="115"/>
      <c r="BZK341" s="114"/>
      <c r="BZL341" s="115"/>
      <c r="BZM341" s="114"/>
      <c r="BZN341" s="115"/>
      <c r="BZO341" s="114"/>
      <c r="BZP341" s="115"/>
      <c r="BZQ341" s="114"/>
      <c r="BZR341" s="115"/>
      <c r="BZS341" s="114"/>
      <c r="BZT341" s="115"/>
      <c r="BZU341" s="114"/>
      <c r="BZV341" s="115"/>
      <c r="BZW341" s="114"/>
      <c r="BZX341" s="115"/>
      <c r="BZY341" s="114"/>
      <c r="BZZ341" s="115"/>
      <c r="CAA341" s="114"/>
      <c r="CAB341" s="115"/>
      <c r="CAC341" s="114"/>
      <c r="CAD341" s="115"/>
      <c r="CAE341" s="114"/>
      <c r="CAF341" s="115"/>
      <c r="CAG341" s="114"/>
      <c r="CAH341" s="115"/>
      <c r="CAI341" s="114"/>
      <c r="CAJ341" s="115"/>
      <c r="CAK341" s="114"/>
      <c r="CAL341" s="115"/>
      <c r="CAM341" s="114"/>
      <c r="CAN341" s="115"/>
      <c r="CAO341" s="114"/>
      <c r="CAP341" s="115"/>
      <c r="CAQ341" s="114"/>
      <c r="CAR341" s="115"/>
      <c r="CAS341" s="114"/>
      <c r="CAT341" s="115"/>
      <c r="CAU341" s="114"/>
      <c r="CAV341" s="115"/>
      <c r="CAW341" s="114"/>
      <c r="CAX341" s="115"/>
      <c r="CAY341" s="114"/>
      <c r="CAZ341" s="115"/>
      <c r="CBA341" s="114"/>
      <c r="CBB341" s="115"/>
      <c r="CBC341" s="114"/>
      <c r="CBD341" s="115"/>
      <c r="CBE341" s="114"/>
      <c r="CBF341" s="115"/>
      <c r="CBG341" s="114"/>
      <c r="CBH341" s="115"/>
      <c r="CBI341" s="114"/>
      <c r="CBJ341" s="115"/>
      <c r="CBK341" s="114"/>
      <c r="CBL341" s="115"/>
      <c r="CBM341" s="114"/>
      <c r="CBN341" s="115"/>
      <c r="CBO341" s="114"/>
      <c r="CBP341" s="115"/>
      <c r="CBQ341" s="114"/>
      <c r="CBR341" s="115"/>
      <c r="CBS341" s="114"/>
      <c r="CBT341" s="115"/>
      <c r="CBU341" s="114"/>
      <c r="CBV341" s="115"/>
      <c r="CBW341" s="114"/>
      <c r="CBX341" s="115"/>
      <c r="CBY341" s="114"/>
      <c r="CBZ341" s="115"/>
      <c r="CCA341" s="114"/>
      <c r="CCB341" s="115"/>
      <c r="CCC341" s="114"/>
      <c r="CCD341" s="115"/>
      <c r="CCE341" s="114"/>
      <c r="CCF341" s="115"/>
      <c r="CCG341" s="114"/>
      <c r="CCH341" s="115"/>
      <c r="CCI341" s="114"/>
      <c r="CCJ341" s="115"/>
      <c r="CCK341" s="114"/>
      <c r="CCL341" s="115"/>
      <c r="CCM341" s="114"/>
      <c r="CCN341" s="115"/>
      <c r="CCO341" s="114"/>
      <c r="CCP341" s="115"/>
      <c r="CCQ341" s="114"/>
      <c r="CCR341" s="115"/>
      <c r="CCS341" s="114"/>
      <c r="CCT341" s="115"/>
      <c r="CCU341" s="114"/>
      <c r="CCV341" s="115"/>
      <c r="CCW341" s="114"/>
      <c r="CCX341" s="115"/>
      <c r="CCY341" s="114"/>
      <c r="CCZ341" s="115"/>
      <c r="CDA341" s="114"/>
      <c r="CDB341" s="115"/>
      <c r="CDC341" s="114"/>
      <c r="CDD341" s="115"/>
      <c r="CDE341" s="114"/>
      <c r="CDF341" s="115"/>
      <c r="CDG341" s="114"/>
      <c r="CDH341" s="115"/>
      <c r="CDI341" s="114"/>
      <c r="CDJ341" s="115"/>
      <c r="CDK341" s="114"/>
      <c r="CDL341" s="115"/>
      <c r="CDM341" s="114"/>
      <c r="CDN341" s="115"/>
      <c r="CDO341" s="114"/>
      <c r="CDP341" s="115"/>
      <c r="CDQ341" s="114"/>
      <c r="CDR341" s="115"/>
      <c r="CDS341" s="114"/>
      <c r="CDT341" s="115"/>
      <c r="CDU341" s="114"/>
      <c r="CDV341" s="115"/>
      <c r="CDW341" s="114"/>
      <c r="CDX341" s="115"/>
      <c r="CDY341" s="114"/>
      <c r="CDZ341" s="115"/>
      <c r="CEA341" s="114"/>
      <c r="CEB341" s="115"/>
      <c r="CEC341" s="114"/>
      <c r="CED341" s="115"/>
      <c r="CEE341" s="114"/>
      <c r="CEF341" s="115"/>
      <c r="CEG341" s="114"/>
      <c r="CEH341" s="115"/>
      <c r="CEI341" s="114"/>
      <c r="CEJ341" s="115"/>
      <c r="CEK341" s="114"/>
      <c r="CEL341" s="115"/>
      <c r="CEM341" s="114"/>
      <c r="CEN341" s="115"/>
      <c r="CEO341" s="114"/>
      <c r="CEP341" s="115"/>
      <c r="CEQ341" s="114"/>
      <c r="CER341" s="115"/>
      <c r="CES341" s="114"/>
      <c r="CET341" s="115"/>
      <c r="CEU341" s="114"/>
      <c r="CEV341" s="115"/>
      <c r="CEW341" s="114"/>
      <c r="CEX341" s="115"/>
      <c r="CEY341" s="114"/>
      <c r="CEZ341" s="115"/>
      <c r="CFA341" s="114"/>
      <c r="CFB341" s="115"/>
      <c r="CFC341" s="114"/>
      <c r="CFD341" s="115"/>
      <c r="CFE341" s="114"/>
      <c r="CFF341" s="115"/>
      <c r="CFG341" s="114"/>
      <c r="CFH341" s="115"/>
      <c r="CFI341" s="114"/>
      <c r="CFJ341" s="115"/>
      <c r="CFK341" s="114"/>
      <c r="CFL341" s="115"/>
      <c r="CFM341" s="114"/>
      <c r="CFN341" s="115"/>
      <c r="CFO341" s="114"/>
      <c r="CFP341" s="115"/>
      <c r="CFQ341" s="114"/>
      <c r="CFR341" s="115"/>
      <c r="CFS341" s="114"/>
      <c r="CFT341" s="115"/>
      <c r="CFU341" s="114"/>
      <c r="CFV341" s="115"/>
      <c r="CFW341" s="114"/>
      <c r="CFX341" s="115"/>
      <c r="CFY341" s="114"/>
      <c r="CFZ341" s="115"/>
      <c r="CGA341" s="114"/>
      <c r="CGB341" s="115"/>
      <c r="CGC341" s="114"/>
      <c r="CGD341" s="115"/>
      <c r="CGE341" s="114"/>
      <c r="CGF341" s="115"/>
      <c r="CGG341" s="114"/>
      <c r="CGH341" s="115"/>
      <c r="CGI341" s="114"/>
      <c r="CGJ341" s="115"/>
      <c r="CGK341" s="114"/>
      <c r="CGL341" s="115"/>
      <c r="CGM341" s="114"/>
      <c r="CGN341" s="115"/>
      <c r="CGO341" s="114"/>
      <c r="CGP341" s="115"/>
      <c r="CGQ341" s="114"/>
      <c r="CGR341" s="115"/>
      <c r="CGS341" s="114"/>
      <c r="CGT341" s="115"/>
      <c r="CGU341" s="114"/>
      <c r="CGV341" s="115"/>
      <c r="CGW341" s="114"/>
      <c r="CGX341" s="115"/>
      <c r="CGY341" s="114"/>
      <c r="CGZ341" s="115"/>
      <c r="CHA341" s="114"/>
      <c r="CHB341" s="115"/>
      <c r="CHC341" s="114"/>
      <c r="CHD341" s="115"/>
      <c r="CHE341" s="114"/>
      <c r="CHF341" s="115"/>
      <c r="CHG341" s="114"/>
      <c r="CHH341" s="115"/>
      <c r="CHI341" s="114"/>
      <c r="CHJ341" s="115"/>
      <c r="CHK341" s="114"/>
      <c r="CHL341" s="115"/>
      <c r="CHM341" s="114"/>
      <c r="CHN341" s="115"/>
      <c r="CHO341" s="114"/>
      <c r="CHP341" s="115"/>
      <c r="CHQ341" s="114"/>
      <c r="CHR341" s="115"/>
      <c r="CHS341" s="114"/>
      <c r="CHT341" s="115"/>
      <c r="CHU341" s="114"/>
      <c r="CHV341" s="115"/>
      <c r="CHW341" s="114"/>
      <c r="CHX341" s="115"/>
      <c r="CHY341" s="114"/>
      <c r="CHZ341" s="115"/>
      <c r="CIA341" s="114"/>
      <c r="CIB341" s="115"/>
      <c r="CIC341" s="114"/>
      <c r="CID341" s="115"/>
      <c r="CIE341" s="114"/>
      <c r="CIF341" s="115"/>
      <c r="CIG341" s="114"/>
      <c r="CIH341" s="115"/>
      <c r="CII341" s="114"/>
      <c r="CIJ341" s="115"/>
      <c r="CIK341" s="114"/>
      <c r="CIL341" s="115"/>
      <c r="CIM341" s="114"/>
      <c r="CIN341" s="115"/>
      <c r="CIO341" s="114"/>
      <c r="CIP341" s="115"/>
      <c r="CIQ341" s="114"/>
      <c r="CIR341" s="115"/>
      <c r="CIS341" s="114"/>
      <c r="CIT341" s="115"/>
      <c r="CIU341" s="114"/>
      <c r="CIV341" s="115"/>
      <c r="CIW341" s="114"/>
      <c r="CIX341" s="115"/>
      <c r="CIY341" s="114"/>
      <c r="CIZ341" s="115"/>
      <c r="CJA341" s="114"/>
      <c r="CJB341" s="115"/>
      <c r="CJC341" s="114"/>
      <c r="CJD341" s="115"/>
      <c r="CJE341" s="114"/>
      <c r="CJF341" s="115"/>
      <c r="CJG341" s="114"/>
      <c r="CJH341" s="115"/>
      <c r="CJI341" s="114"/>
      <c r="CJJ341" s="115"/>
      <c r="CJK341" s="114"/>
      <c r="CJL341" s="115"/>
      <c r="CJM341" s="114"/>
      <c r="CJN341" s="115"/>
      <c r="CJO341" s="114"/>
      <c r="CJP341" s="115"/>
      <c r="CJQ341" s="114"/>
      <c r="CJR341" s="115"/>
      <c r="CJS341" s="114"/>
      <c r="CJT341" s="115"/>
      <c r="CJU341" s="114"/>
      <c r="CJV341" s="115"/>
      <c r="CJW341" s="114"/>
      <c r="CJX341" s="115"/>
      <c r="CJY341" s="114"/>
      <c r="CJZ341" s="115"/>
      <c r="CKA341" s="114"/>
      <c r="CKB341" s="115"/>
      <c r="CKC341" s="114"/>
      <c r="CKD341" s="115"/>
      <c r="CKE341" s="114"/>
      <c r="CKF341" s="115"/>
      <c r="CKG341" s="114"/>
      <c r="CKH341" s="115"/>
      <c r="CKI341" s="114"/>
      <c r="CKJ341" s="115"/>
      <c r="CKK341" s="114"/>
      <c r="CKL341" s="115"/>
      <c r="CKM341" s="114"/>
      <c r="CKN341" s="115"/>
      <c r="CKO341" s="114"/>
      <c r="CKP341" s="115"/>
      <c r="CKQ341" s="114"/>
      <c r="CKR341" s="115"/>
      <c r="CKS341" s="114"/>
      <c r="CKT341" s="115"/>
      <c r="CKU341" s="114"/>
      <c r="CKV341" s="115"/>
      <c r="CKW341" s="114"/>
      <c r="CKX341" s="115"/>
      <c r="CKY341" s="114"/>
      <c r="CKZ341" s="115"/>
      <c r="CLA341" s="114"/>
      <c r="CLB341" s="115"/>
      <c r="CLC341" s="114"/>
      <c r="CLD341" s="115"/>
      <c r="CLE341" s="114"/>
      <c r="CLF341" s="115"/>
      <c r="CLG341" s="114"/>
      <c r="CLH341" s="115"/>
      <c r="CLI341" s="114"/>
      <c r="CLJ341" s="115"/>
      <c r="CLK341" s="114"/>
      <c r="CLL341" s="115"/>
      <c r="CLM341" s="114"/>
      <c r="CLN341" s="115"/>
      <c r="CLO341" s="114"/>
      <c r="CLP341" s="115"/>
      <c r="CLQ341" s="114"/>
      <c r="CLR341" s="115"/>
      <c r="CLS341" s="114"/>
      <c r="CLT341" s="115"/>
      <c r="CLU341" s="114"/>
      <c r="CLV341" s="115"/>
      <c r="CLW341" s="114"/>
      <c r="CLX341" s="115"/>
      <c r="CLY341" s="114"/>
      <c r="CLZ341" s="115"/>
      <c r="CMA341" s="114"/>
      <c r="CMB341" s="115"/>
      <c r="CMC341" s="114"/>
      <c r="CMD341" s="115"/>
      <c r="CME341" s="114"/>
      <c r="CMF341" s="115"/>
      <c r="CMG341" s="114"/>
      <c r="CMH341" s="115"/>
      <c r="CMI341" s="114"/>
      <c r="CMJ341" s="115"/>
      <c r="CMK341" s="114"/>
      <c r="CML341" s="115"/>
      <c r="CMM341" s="114"/>
      <c r="CMN341" s="115"/>
      <c r="CMO341" s="114"/>
      <c r="CMP341" s="115"/>
      <c r="CMQ341" s="114"/>
      <c r="CMR341" s="115"/>
      <c r="CMS341" s="114"/>
      <c r="CMT341" s="115"/>
      <c r="CMU341" s="114"/>
      <c r="CMV341" s="115"/>
      <c r="CMW341" s="114"/>
      <c r="CMX341" s="115"/>
      <c r="CMY341" s="114"/>
      <c r="CMZ341" s="115"/>
      <c r="CNA341" s="114"/>
      <c r="CNB341" s="115"/>
      <c r="CNC341" s="114"/>
      <c r="CND341" s="115"/>
      <c r="CNE341" s="114"/>
      <c r="CNF341" s="115"/>
      <c r="CNG341" s="114"/>
      <c r="CNH341" s="115"/>
      <c r="CNI341" s="114"/>
      <c r="CNJ341" s="115"/>
      <c r="CNK341" s="114"/>
      <c r="CNL341" s="115"/>
      <c r="CNM341" s="114"/>
      <c r="CNN341" s="115"/>
      <c r="CNO341" s="114"/>
      <c r="CNP341" s="115"/>
      <c r="CNQ341" s="114"/>
      <c r="CNR341" s="115"/>
      <c r="CNS341" s="114"/>
      <c r="CNT341" s="115"/>
      <c r="CNU341" s="114"/>
      <c r="CNV341" s="115"/>
      <c r="CNW341" s="114"/>
      <c r="CNX341" s="115"/>
      <c r="CNY341" s="114"/>
      <c r="CNZ341" s="115"/>
      <c r="COA341" s="114"/>
      <c r="COB341" s="115"/>
      <c r="COC341" s="114"/>
      <c r="COD341" s="115"/>
      <c r="COE341" s="114"/>
      <c r="COF341" s="115"/>
      <c r="COG341" s="114"/>
      <c r="COH341" s="115"/>
      <c r="COI341" s="114"/>
      <c r="COJ341" s="115"/>
      <c r="COK341" s="114"/>
      <c r="COL341" s="115"/>
      <c r="COM341" s="114"/>
      <c r="CON341" s="115"/>
      <c r="COO341" s="114"/>
      <c r="COP341" s="115"/>
      <c r="COQ341" s="114"/>
      <c r="COR341" s="115"/>
      <c r="COS341" s="114"/>
      <c r="COT341" s="115"/>
      <c r="COU341" s="114"/>
      <c r="COV341" s="115"/>
      <c r="COW341" s="114"/>
      <c r="COX341" s="115"/>
      <c r="COY341" s="114"/>
      <c r="COZ341" s="115"/>
      <c r="CPA341" s="114"/>
      <c r="CPB341" s="115"/>
      <c r="CPC341" s="114"/>
      <c r="CPD341" s="115"/>
      <c r="CPE341" s="114"/>
      <c r="CPF341" s="115"/>
      <c r="CPG341" s="114"/>
      <c r="CPH341" s="115"/>
      <c r="CPI341" s="114"/>
      <c r="CPJ341" s="115"/>
      <c r="CPK341" s="114"/>
      <c r="CPL341" s="115"/>
      <c r="CPM341" s="114"/>
      <c r="CPN341" s="115"/>
      <c r="CPO341" s="114"/>
      <c r="CPP341" s="115"/>
      <c r="CPQ341" s="114"/>
      <c r="CPR341" s="115"/>
      <c r="CPS341" s="114"/>
      <c r="CPT341" s="115"/>
      <c r="CPU341" s="114"/>
      <c r="CPV341" s="115"/>
      <c r="CPW341" s="114"/>
      <c r="CPX341" s="115"/>
      <c r="CPY341" s="114"/>
      <c r="CPZ341" s="115"/>
      <c r="CQA341" s="114"/>
      <c r="CQB341" s="115"/>
      <c r="CQC341" s="114"/>
      <c r="CQD341" s="115"/>
      <c r="CQE341" s="114"/>
      <c r="CQF341" s="115"/>
      <c r="CQG341" s="114"/>
      <c r="CQH341" s="115"/>
      <c r="CQI341" s="114"/>
      <c r="CQJ341" s="115"/>
      <c r="CQK341" s="114"/>
      <c r="CQL341" s="115"/>
      <c r="CQM341" s="114"/>
      <c r="CQN341" s="115"/>
      <c r="CQO341" s="114"/>
      <c r="CQP341" s="115"/>
      <c r="CQQ341" s="114"/>
      <c r="CQR341" s="115"/>
      <c r="CQS341" s="114"/>
      <c r="CQT341" s="115"/>
      <c r="CQU341" s="114"/>
      <c r="CQV341" s="115"/>
      <c r="CQW341" s="114"/>
      <c r="CQX341" s="115"/>
      <c r="CQY341" s="114"/>
      <c r="CQZ341" s="115"/>
      <c r="CRA341" s="114"/>
      <c r="CRB341" s="115"/>
      <c r="CRC341" s="114"/>
      <c r="CRD341" s="115"/>
      <c r="CRE341" s="114"/>
      <c r="CRF341" s="115"/>
      <c r="CRG341" s="114"/>
      <c r="CRH341" s="115"/>
      <c r="CRI341" s="114"/>
      <c r="CRJ341" s="115"/>
      <c r="CRK341" s="114"/>
      <c r="CRL341" s="115"/>
      <c r="CRM341" s="114"/>
      <c r="CRN341" s="115"/>
      <c r="CRO341" s="114"/>
      <c r="CRP341" s="115"/>
      <c r="CRQ341" s="114"/>
      <c r="CRR341" s="115"/>
      <c r="CRS341" s="114"/>
      <c r="CRT341" s="115"/>
      <c r="CRU341" s="114"/>
      <c r="CRV341" s="115"/>
      <c r="CRW341" s="114"/>
      <c r="CRX341" s="115"/>
      <c r="CRY341" s="114"/>
      <c r="CRZ341" s="115"/>
      <c r="CSA341" s="114"/>
      <c r="CSB341" s="115"/>
      <c r="CSC341" s="114"/>
      <c r="CSD341" s="115"/>
      <c r="CSE341" s="114"/>
      <c r="CSF341" s="115"/>
      <c r="CSG341" s="114"/>
      <c r="CSH341" s="115"/>
      <c r="CSI341" s="114"/>
      <c r="CSJ341" s="115"/>
      <c r="CSK341" s="114"/>
      <c r="CSL341" s="115"/>
      <c r="CSM341" s="114"/>
      <c r="CSN341" s="115"/>
      <c r="CSO341" s="114"/>
      <c r="CSP341" s="115"/>
      <c r="CSQ341" s="114"/>
      <c r="CSR341" s="115"/>
      <c r="CSS341" s="114"/>
      <c r="CST341" s="115"/>
      <c r="CSU341" s="114"/>
      <c r="CSV341" s="115"/>
      <c r="CSW341" s="114"/>
      <c r="CSX341" s="115"/>
      <c r="CSY341" s="114"/>
      <c r="CSZ341" s="115"/>
      <c r="CTA341" s="114"/>
      <c r="CTB341" s="115"/>
      <c r="CTC341" s="114"/>
      <c r="CTD341" s="115"/>
      <c r="CTE341" s="114"/>
      <c r="CTF341" s="115"/>
      <c r="CTG341" s="114"/>
      <c r="CTH341" s="115"/>
      <c r="CTI341" s="114"/>
      <c r="CTJ341" s="115"/>
      <c r="CTK341" s="114"/>
      <c r="CTL341" s="115"/>
      <c r="CTM341" s="114"/>
      <c r="CTN341" s="115"/>
      <c r="CTO341" s="114"/>
      <c r="CTP341" s="115"/>
      <c r="CTQ341" s="114"/>
      <c r="CTR341" s="115"/>
      <c r="CTS341" s="114"/>
      <c r="CTT341" s="115"/>
      <c r="CTU341" s="114"/>
      <c r="CTV341" s="115"/>
      <c r="CTW341" s="114"/>
      <c r="CTX341" s="115"/>
      <c r="CTY341" s="114"/>
      <c r="CTZ341" s="115"/>
      <c r="CUA341" s="114"/>
      <c r="CUB341" s="115"/>
      <c r="CUC341" s="114"/>
      <c r="CUD341" s="115"/>
      <c r="CUE341" s="114"/>
      <c r="CUF341" s="115"/>
      <c r="CUG341" s="114"/>
      <c r="CUH341" s="115"/>
      <c r="CUI341" s="114"/>
      <c r="CUJ341" s="115"/>
      <c r="CUK341" s="114"/>
      <c r="CUL341" s="115"/>
      <c r="CUM341" s="114"/>
      <c r="CUN341" s="115"/>
      <c r="CUO341" s="114"/>
      <c r="CUP341" s="115"/>
      <c r="CUQ341" s="114"/>
      <c r="CUR341" s="115"/>
      <c r="CUS341" s="114"/>
      <c r="CUT341" s="115"/>
      <c r="CUU341" s="114"/>
      <c r="CUV341" s="115"/>
      <c r="CUW341" s="114"/>
      <c r="CUX341" s="115"/>
      <c r="CUY341" s="114"/>
      <c r="CUZ341" s="115"/>
      <c r="CVA341" s="114"/>
      <c r="CVB341" s="115"/>
      <c r="CVC341" s="114"/>
      <c r="CVD341" s="115"/>
      <c r="CVE341" s="114"/>
      <c r="CVF341" s="115"/>
      <c r="CVG341" s="114"/>
      <c r="CVH341" s="115"/>
      <c r="CVI341" s="114"/>
      <c r="CVJ341" s="115"/>
      <c r="CVK341" s="114"/>
      <c r="CVL341" s="115"/>
      <c r="CVM341" s="114"/>
      <c r="CVN341" s="115"/>
      <c r="CVO341" s="114"/>
      <c r="CVP341" s="115"/>
      <c r="CVQ341" s="114"/>
      <c r="CVR341" s="115"/>
      <c r="CVS341" s="114"/>
      <c r="CVT341" s="115"/>
      <c r="CVU341" s="114"/>
      <c r="CVV341" s="115"/>
      <c r="CVW341" s="114"/>
      <c r="CVX341" s="115"/>
      <c r="CVY341" s="114"/>
      <c r="CVZ341" s="115"/>
      <c r="CWA341" s="114"/>
      <c r="CWB341" s="115"/>
      <c r="CWC341" s="114"/>
      <c r="CWD341" s="115"/>
      <c r="CWE341" s="114"/>
      <c r="CWF341" s="115"/>
      <c r="CWG341" s="114"/>
      <c r="CWH341" s="115"/>
      <c r="CWI341" s="114"/>
      <c r="CWJ341" s="115"/>
      <c r="CWK341" s="114"/>
      <c r="CWL341" s="115"/>
      <c r="CWM341" s="114"/>
      <c r="CWN341" s="115"/>
      <c r="CWO341" s="114"/>
      <c r="CWP341" s="115"/>
      <c r="CWQ341" s="114"/>
      <c r="CWR341" s="115"/>
      <c r="CWS341" s="114"/>
      <c r="CWT341" s="115"/>
      <c r="CWU341" s="114"/>
      <c r="CWV341" s="115"/>
      <c r="CWW341" s="114"/>
      <c r="CWX341" s="115"/>
      <c r="CWY341" s="114"/>
      <c r="CWZ341" s="115"/>
      <c r="CXA341" s="114"/>
      <c r="CXB341" s="115"/>
      <c r="CXC341" s="114"/>
      <c r="CXD341" s="115"/>
      <c r="CXE341" s="114"/>
      <c r="CXF341" s="115"/>
      <c r="CXG341" s="114"/>
      <c r="CXH341" s="115"/>
      <c r="CXI341" s="114"/>
      <c r="CXJ341" s="115"/>
      <c r="CXK341" s="114"/>
      <c r="CXL341" s="115"/>
      <c r="CXM341" s="114"/>
      <c r="CXN341" s="115"/>
      <c r="CXO341" s="114"/>
      <c r="CXP341" s="115"/>
      <c r="CXQ341" s="114"/>
      <c r="CXR341" s="115"/>
      <c r="CXS341" s="114"/>
      <c r="CXT341" s="115"/>
      <c r="CXU341" s="114"/>
      <c r="CXV341" s="115"/>
      <c r="CXW341" s="114"/>
      <c r="CXX341" s="115"/>
      <c r="CXY341" s="114"/>
      <c r="CXZ341" s="115"/>
      <c r="CYA341" s="114"/>
      <c r="CYB341" s="115"/>
      <c r="CYC341" s="114"/>
      <c r="CYD341" s="115"/>
      <c r="CYE341" s="114"/>
      <c r="CYF341" s="115"/>
      <c r="CYG341" s="114"/>
      <c r="CYH341" s="115"/>
      <c r="CYI341" s="114"/>
      <c r="CYJ341" s="115"/>
      <c r="CYK341" s="114"/>
      <c r="CYL341" s="115"/>
      <c r="CYM341" s="114"/>
      <c r="CYN341" s="115"/>
      <c r="CYO341" s="114"/>
      <c r="CYP341" s="115"/>
      <c r="CYQ341" s="114"/>
      <c r="CYR341" s="115"/>
      <c r="CYS341" s="114"/>
      <c r="CYT341" s="115"/>
      <c r="CYU341" s="114"/>
      <c r="CYV341" s="115"/>
      <c r="CYW341" s="114"/>
      <c r="CYX341" s="115"/>
      <c r="CYY341" s="114"/>
      <c r="CYZ341" s="115"/>
      <c r="CZA341" s="114"/>
      <c r="CZB341" s="115"/>
      <c r="CZC341" s="114"/>
      <c r="CZD341" s="115"/>
      <c r="CZE341" s="114"/>
      <c r="CZF341" s="115"/>
      <c r="CZG341" s="114"/>
      <c r="CZH341" s="115"/>
      <c r="CZI341" s="114"/>
      <c r="CZJ341" s="115"/>
      <c r="CZK341" s="114"/>
      <c r="CZL341" s="115"/>
      <c r="CZM341" s="114"/>
      <c r="CZN341" s="115"/>
      <c r="CZO341" s="114"/>
      <c r="CZP341" s="115"/>
      <c r="CZQ341" s="114"/>
      <c r="CZR341" s="115"/>
      <c r="CZS341" s="114"/>
      <c r="CZT341" s="115"/>
      <c r="CZU341" s="114"/>
      <c r="CZV341" s="115"/>
      <c r="CZW341" s="114"/>
      <c r="CZX341" s="115"/>
      <c r="CZY341" s="114"/>
      <c r="CZZ341" s="115"/>
      <c r="DAA341" s="114"/>
      <c r="DAB341" s="115"/>
      <c r="DAC341" s="114"/>
      <c r="DAD341" s="115"/>
      <c r="DAE341" s="114"/>
      <c r="DAF341" s="115"/>
      <c r="DAG341" s="114"/>
      <c r="DAH341" s="115"/>
      <c r="DAI341" s="114"/>
      <c r="DAJ341" s="115"/>
      <c r="DAK341" s="114"/>
      <c r="DAL341" s="115"/>
      <c r="DAM341" s="114"/>
      <c r="DAN341" s="115"/>
      <c r="DAO341" s="114"/>
      <c r="DAP341" s="115"/>
      <c r="DAQ341" s="114"/>
      <c r="DAR341" s="115"/>
      <c r="DAS341" s="114"/>
      <c r="DAT341" s="115"/>
      <c r="DAU341" s="114"/>
      <c r="DAV341" s="115"/>
      <c r="DAW341" s="114"/>
      <c r="DAX341" s="115"/>
      <c r="DAY341" s="114"/>
      <c r="DAZ341" s="115"/>
      <c r="DBA341" s="114"/>
      <c r="DBB341" s="115"/>
      <c r="DBC341" s="114"/>
      <c r="DBD341" s="115"/>
      <c r="DBE341" s="114"/>
      <c r="DBF341" s="115"/>
      <c r="DBG341" s="114"/>
      <c r="DBH341" s="115"/>
      <c r="DBI341" s="114"/>
      <c r="DBJ341" s="115"/>
      <c r="DBK341" s="114"/>
      <c r="DBL341" s="115"/>
      <c r="DBM341" s="114"/>
      <c r="DBN341" s="115"/>
      <c r="DBO341" s="114"/>
      <c r="DBP341" s="115"/>
      <c r="DBQ341" s="114"/>
      <c r="DBR341" s="115"/>
      <c r="DBS341" s="114"/>
      <c r="DBT341" s="115"/>
      <c r="DBU341" s="114"/>
      <c r="DBV341" s="115"/>
      <c r="DBW341" s="114"/>
      <c r="DBX341" s="115"/>
      <c r="DBY341" s="114"/>
      <c r="DBZ341" s="115"/>
      <c r="DCA341" s="114"/>
      <c r="DCB341" s="115"/>
      <c r="DCC341" s="114"/>
      <c r="DCD341" s="115"/>
      <c r="DCE341" s="114"/>
      <c r="DCF341" s="115"/>
      <c r="DCG341" s="114"/>
      <c r="DCH341" s="115"/>
      <c r="DCI341" s="114"/>
      <c r="DCJ341" s="115"/>
      <c r="DCK341" s="114"/>
      <c r="DCL341" s="115"/>
      <c r="DCM341" s="114"/>
      <c r="DCN341" s="115"/>
      <c r="DCO341" s="114"/>
      <c r="DCP341" s="115"/>
      <c r="DCQ341" s="114"/>
      <c r="DCR341" s="115"/>
      <c r="DCS341" s="114"/>
      <c r="DCT341" s="115"/>
      <c r="DCU341" s="114"/>
      <c r="DCV341" s="115"/>
      <c r="DCW341" s="114"/>
      <c r="DCX341" s="115"/>
      <c r="DCY341" s="114"/>
      <c r="DCZ341" s="115"/>
      <c r="DDA341" s="114"/>
      <c r="DDB341" s="115"/>
      <c r="DDC341" s="114"/>
      <c r="DDD341" s="115"/>
      <c r="DDE341" s="114"/>
      <c r="DDF341" s="115"/>
      <c r="DDG341" s="114"/>
      <c r="DDH341" s="115"/>
      <c r="DDI341" s="114"/>
      <c r="DDJ341" s="115"/>
      <c r="DDK341" s="114"/>
      <c r="DDL341" s="115"/>
      <c r="DDM341" s="114"/>
      <c r="DDN341" s="115"/>
      <c r="DDO341" s="114"/>
      <c r="DDP341" s="115"/>
      <c r="DDQ341" s="114"/>
      <c r="DDR341" s="115"/>
      <c r="DDS341" s="114"/>
      <c r="DDT341" s="115"/>
      <c r="DDU341" s="114"/>
      <c r="DDV341" s="115"/>
      <c r="DDW341" s="114"/>
      <c r="DDX341" s="115"/>
      <c r="DDY341" s="114"/>
      <c r="DDZ341" s="115"/>
      <c r="DEA341" s="114"/>
      <c r="DEB341" s="115"/>
      <c r="DEC341" s="114"/>
      <c r="DED341" s="115"/>
      <c r="DEE341" s="114"/>
      <c r="DEF341" s="115"/>
      <c r="DEG341" s="114"/>
      <c r="DEH341" s="115"/>
      <c r="DEI341" s="114"/>
      <c r="DEJ341" s="115"/>
      <c r="DEK341" s="114"/>
      <c r="DEL341" s="115"/>
      <c r="DEM341" s="114"/>
      <c r="DEN341" s="115"/>
      <c r="DEO341" s="114"/>
      <c r="DEP341" s="115"/>
      <c r="DEQ341" s="114"/>
      <c r="DER341" s="115"/>
      <c r="DES341" s="114"/>
      <c r="DET341" s="115"/>
      <c r="DEU341" s="114"/>
      <c r="DEV341" s="115"/>
      <c r="DEW341" s="114"/>
      <c r="DEX341" s="115"/>
      <c r="DEY341" s="114"/>
      <c r="DEZ341" s="115"/>
      <c r="DFA341" s="114"/>
      <c r="DFB341" s="115"/>
      <c r="DFC341" s="114"/>
      <c r="DFD341" s="115"/>
      <c r="DFE341" s="114"/>
      <c r="DFF341" s="115"/>
      <c r="DFG341" s="114"/>
      <c r="DFH341" s="115"/>
      <c r="DFI341" s="114"/>
      <c r="DFJ341" s="115"/>
      <c r="DFK341" s="114"/>
      <c r="DFL341" s="115"/>
      <c r="DFM341" s="114"/>
      <c r="DFN341" s="115"/>
      <c r="DFO341" s="114"/>
      <c r="DFP341" s="115"/>
      <c r="DFQ341" s="114"/>
      <c r="DFR341" s="115"/>
      <c r="DFS341" s="114"/>
      <c r="DFT341" s="115"/>
      <c r="DFU341" s="114"/>
      <c r="DFV341" s="115"/>
      <c r="DFW341" s="114"/>
      <c r="DFX341" s="115"/>
      <c r="DFY341" s="114"/>
      <c r="DFZ341" s="115"/>
      <c r="DGA341" s="114"/>
      <c r="DGB341" s="115"/>
      <c r="DGC341" s="114"/>
      <c r="DGD341" s="115"/>
      <c r="DGE341" s="114"/>
      <c r="DGF341" s="115"/>
      <c r="DGG341" s="114"/>
      <c r="DGH341" s="115"/>
      <c r="DGI341" s="114"/>
      <c r="DGJ341" s="115"/>
      <c r="DGK341" s="114"/>
      <c r="DGL341" s="115"/>
      <c r="DGM341" s="114"/>
      <c r="DGN341" s="115"/>
      <c r="DGO341" s="114"/>
      <c r="DGP341" s="115"/>
      <c r="DGQ341" s="114"/>
      <c r="DGR341" s="115"/>
      <c r="DGS341" s="114"/>
      <c r="DGT341" s="115"/>
      <c r="DGU341" s="114"/>
      <c r="DGV341" s="115"/>
      <c r="DGW341" s="114"/>
      <c r="DGX341" s="115"/>
      <c r="DGY341" s="114"/>
      <c r="DGZ341" s="115"/>
      <c r="DHA341" s="114"/>
      <c r="DHB341" s="115"/>
      <c r="DHC341" s="114"/>
      <c r="DHD341" s="115"/>
      <c r="DHE341" s="114"/>
      <c r="DHF341" s="115"/>
      <c r="DHG341" s="114"/>
      <c r="DHH341" s="115"/>
      <c r="DHI341" s="114"/>
      <c r="DHJ341" s="115"/>
      <c r="DHK341" s="114"/>
      <c r="DHL341" s="115"/>
      <c r="DHM341" s="114"/>
      <c r="DHN341" s="115"/>
      <c r="DHO341" s="114"/>
      <c r="DHP341" s="115"/>
      <c r="DHQ341" s="114"/>
      <c r="DHR341" s="115"/>
      <c r="DHS341" s="114"/>
      <c r="DHT341" s="115"/>
      <c r="DHU341" s="114"/>
      <c r="DHV341" s="115"/>
      <c r="DHW341" s="114"/>
      <c r="DHX341" s="115"/>
      <c r="DHY341" s="114"/>
      <c r="DHZ341" s="115"/>
      <c r="DIA341" s="114"/>
      <c r="DIB341" s="115"/>
      <c r="DIC341" s="114"/>
      <c r="DID341" s="115"/>
      <c r="DIE341" s="114"/>
      <c r="DIF341" s="115"/>
      <c r="DIG341" s="114"/>
      <c r="DIH341" s="115"/>
      <c r="DII341" s="114"/>
      <c r="DIJ341" s="115"/>
      <c r="DIK341" s="114"/>
      <c r="DIL341" s="115"/>
      <c r="DIM341" s="114"/>
      <c r="DIN341" s="115"/>
      <c r="DIO341" s="114"/>
      <c r="DIP341" s="115"/>
      <c r="DIQ341" s="114"/>
      <c r="DIR341" s="115"/>
      <c r="DIS341" s="114"/>
      <c r="DIT341" s="115"/>
      <c r="DIU341" s="114"/>
      <c r="DIV341" s="115"/>
      <c r="DIW341" s="114"/>
      <c r="DIX341" s="115"/>
      <c r="DIY341" s="114"/>
      <c r="DIZ341" s="115"/>
      <c r="DJA341" s="114"/>
      <c r="DJB341" s="115"/>
      <c r="DJC341" s="114"/>
      <c r="DJD341" s="115"/>
      <c r="DJE341" s="114"/>
      <c r="DJF341" s="115"/>
      <c r="DJG341" s="114"/>
      <c r="DJH341" s="115"/>
      <c r="DJI341" s="114"/>
      <c r="DJJ341" s="115"/>
      <c r="DJK341" s="114"/>
      <c r="DJL341" s="115"/>
      <c r="DJM341" s="114"/>
      <c r="DJN341" s="115"/>
      <c r="DJO341" s="114"/>
      <c r="DJP341" s="115"/>
      <c r="DJQ341" s="114"/>
      <c r="DJR341" s="115"/>
      <c r="DJS341" s="114"/>
      <c r="DJT341" s="115"/>
      <c r="DJU341" s="114"/>
      <c r="DJV341" s="115"/>
      <c r="DJW341" s="114"/>
      <c r="DJX341" s="115"/>
      <c r="DJY341" s="114"/>
      <c r="DJZ341" s="115"/>
      <c r="DKA341" s="114"/>
      <c r="DKB341" s="115"/>
      <c r="DKC341" s="114"/>
      <c r="DKD341" s="115"/>
      <c r="DKE341" s="114"/>
      <c r="DKF341" s="115"/>
      <c r="DKG341" s="114"/>
      <c r="DKH341" s="115"/>
      <c r="DKI341" s="114"/>
      <c r="DKJ341" s="115"/>
      <c r="DKK341" s="114"/>
      <c r="DKL341" s="115"/>
      <c r="DKM341" s="114"/>
      <c r="DKN341" s="115"/>
      <c r="DKO341" s="114"/>
      <c r="DKP341" s="115"/>
      <c r="DKQ341" s="114"/>
      <c r="DKR341" s="115"/>
      <c r="DKS341" s="114"/>
      <c r="DKT341" s="115"/>
      <c r="DKU341" s="114"/>
      <c r="DKV341" s="115"/>
      <c r="DKW341" s="114"/>
      <c r="DKX341" s="115"/>
      <c r="DKY341" s="114"/>
      <c r="DKZ341" s="115"/>
      <c r="DLA341" s="114"/>
      <c r="DLB341" s="115"/>
      <c r="DLC341" s="114"/>
      <c r="DLD341" s="115"/>
      <c r="DLE341" s="114"/>
      <c r="DLF341" s="115"/>
      <c r="DLG341" s="114"/>
      <c r="DLH341" s="115"/>
      <c r="DLI341" s="114"/>
      <c r="DLJ341" s="115"/>
      <c r="DLK341" s="114"/>
      <c r="DLL341" s="115"/>
      <c r="DLM341" s="114"/>
      <c r="DLN341" s="115"/>
      <c r="DLO341" s="114"/>
      <c r="DLP341" s="115"/>
      <c r="DLQ341" s="114"/>
      <c r="DLR341" s="115"/>
      <c r="DLS341" s="114"/>
      <c r="DLT341" s="115"/>
      <c r="DLU341" s="114"/>
      <c r="DLV341" s="115"/>
      <c r="DLW341" s="114"/>
      <c r="DLX341" s="115"/>
      <c r="DLY341" s="114"/>
      <c r="DLZ341" s="115"/>
      <c r="DMA341" s="114"/>
      <c r="DMB341" s="115"/>
      <c r="DMC341" s="114"/>
      <c r="DMD341" s="115"/>
      <c r="DME341" s="114"/>
      <c r="DMF341" s="115"/>
      <c r="DMG341" s="114"/>
      <c r="DMH341" s="115"/>
      <c r="DMI341" s="114"/>
      <c r="DMJ341" s="115"/>
      <c r="DMK341" s="114"/>
      <c r="DML341" s="115"/>
      <c r="DMM341" s="114"/>
      <c r="DMN341" s="115"/>
      <c r="DMO341" s="114"/>
      <c r="DMP341" s="115"/>
      <c r="DMQ341" s="114"/>
      <c r="DMR341" s="115"/>
      <c r="DMS341" s="114"/>
      <c r="DMT341" s="115"/>
      <c r="DMU341" s="114"/>
      <c r="DMV341" s="115"/>
      <c r="DMW341" s="114"/>
      <c r="DMX341" s="115"/>
      <c r="DMY341" s="114"/>
      <c r="DMZ341" s="115"/>
      <c r="DNA341" s="114"/>
      <c r="DNB341" s="115"/>
      <c r="DNC341" s="114"/>
      <c r="DND341" s="115"/>
      <c r="DNE341" s="114"/>
      <c r="DNF341" s="115"/>
      <c r="DNG341" s="114"/>
      <c r="DNH341" s="115"/>
      <c r="DNI341" s="114"/>
      <c r="DNJ341" s="115"/>
      <c r="DNK341" s="114"/>
      <c r="DNL341" s="115"/>
      <c r="DNM341" s="114"/>
      <c r="DNN341" s="115"/>
      <c r="DNO341" s="114"/>
      <c r="DNP341" s="115"/>
      <c r="DNQ341" s="114"/>
      <c r="DNR341" s="115"/>
      <c r="DNS341" s="114"/>
      <c r="DNT341" s="115"/>
      <c r="DNU341" s="114"/>
      <c r="DNV341" s="115"/>
      <c r="DNW341" s="114"/>
      <c r="DNX341" s="115"/>
      <c r="DNY341" s="114"/>
      <c r="DNZ341" s="115"/>
      <c r="DOA341" s="114"/>
      <c r="DOB341" s="115"/>
      <c r="DOC341" s="114"/>
      <c r="DOD341" s="115"/>
      <c r="DOE341" s="114"/>
      <c r="DOF341" s="115"/>
      <c r="DOG341" s="114"/>
      <c r="DOH341" s="115"/>
      <c r="DOI341" s="114"/>
      <c r="DOJ341" s="115"/>
      <c r="DOK341" s="114"/>
      <c r="DOL341" s="115"/>
      <c r="DOM341" s="114"/>
      <c r="DON341" s="115"/>
      <c r="DOO341" s="114"/>
      <c r="DOP341" s="115"/>
      <c r="DOQ341" s="114"/>
      <c r="DOR341" s="115"/>
      <c r="DOS341" s="114"/>
      <c r="DOT341" s="115"/>
      <c r="DOU341" s="114"/>
      <c r="DOV341" s="115"/>
      <c r="DOW341" s="114"/>
      <c r="DOX341" s="115"/>
      <c r="DOY341" s="114"/>
      <c r="DOZ341" s="115"/>
      <c r="DPA341" s="114"/>
      <c r="DPB341" s="115"/>
      <c r="DPC341" s="114"/>
      <c r="DPD341" s="115"/>
      <c r="DPE341" s="114"/>
      <c r="DPF341" s="115"/>
      <c r="DPG341" s="114"/>
      <c r="DPH341" s="115"/>
      <c r="DPI341" s="114"/>
      <c r="DPJ341" s="115"/>
      <c r="DPK341" s="114"/>
      <c r="DPL341" s="115"/>
      <c r="DPM341" s="114"/>
      <c r="DPN341" s="115"/>
      <c r="DPO341" s="114"/>
      <c r="DPP341" s="115"/>
      <c r="DPQ341" s="114"/>
      <c r="DPR341" s="115"/>
      <c r="DPS341" s="114"/>
      <c r="DPT341" s="115"/>
      <c r="DPU341" s="114"/>
      <c r="DPV341" s="115"/>
      <c r="DPW341" s="114"/>
      <c r="DPX341" s="115"/>
      <c r="DPY341" s="114"/>
      <c r="DPZ341" s="115"/>
      <c r="DQA341" s="114"/>
      <c r="DQB341" s="115"/>
      <c r="DQC341" s="114"/>
      <c r="DQD341" s="115"/>
      <c r="DQE341" s="114"/>
      <c r="DQF341" s="115"/>
      <c r="DQG341" s="114"/>
      <c r="DQH341" s="115"/>
      <c r="DQI341" s="114"/>
      <c r="DQJ341" s="115"/>
      <c r="DQK341" s="114"/>
      <c r="DQL341" s="115"/>
      <c r="DQM341" s="114"/>
      <c r="DQN341" s="115"/>
      <c r="DQO341" s="114"/>
      <c r="DQP341" s="115"/>
      <c r="DQQ341" s="114"/>
      <c r="DQR341" s="115"/>
      <c r="DQS341" s="114"/>
      <c r="DQT341" s="115"/>
      <c r="DQU341" s="114"/>
      <c r="DQV341" s="115"/>
      <c r="DQW341" s="114"/>
      <c r="DQX341" s="115"/>
      <c r="DQY341" s="114"/>
      <c r="DQZ341" s="115"/>
      <c r="DRA341" s="114"/>
      <c r="DRB341" s="115"/>
      <c r="DRC341" s="114"/>
      <c r="DRD341" s="115"/>
      <c r="DRE341" s="114"/>
      <c r="DRF341" s="115"/>
      <c r="DRG341" s="114"/>
      <c r="DRH341" s="115"/>
      <c r="DRI341" s="114"/>
      <c r="DRJ341" s="115"/>
      <c r="DRK341" s="114"/>
      <c r="DRL341" s="115"/>
      <c r="DRM341" s="114"/>
      <c r="DRN341" s="115"/>
      <c r="DRO341" s="114"/>
      <c r="DRP341" s="115"/>
      <c r="DRQ341" s="114"/>
      <c r="DRR341" s="115"/>
      <c r="DRS341" s="114"/>
      <c r="DRT341" s="115"/>
      <c r="DRU341" s="114"/>
      <c r="DRV341" s="115"/>
      <c r="DRW341" s="114"/>
      <c r="DRX341" s="115"/>
      <c r="DRY341" s="114"/>
      <c r="DRZ341" s="115"/>
      <c r="DSA341" s="114"/>
      <c r="DSB341" s="115"/>
      <c r="DSC341" s="114"/>
      <c r="DSD341" s="115"/>
      <c r="DSE341" s="114"/>
      <c r="DSF341" s="115"/>
      <c r="DSG341" s="114"/>
      <c r="DSH341" s="115"/>
      <c r="DSI341" s="114"/>
      <c r="DSJ341" s="115"/>
      <c r="DSK341" s="114"/>
      <c r="DSL341" s="115"/>
      <c r="DSM341" s="114"/>
      <c r="DSN341" s="115"/>
      <c r="DSO341" s="114"/>
      <c r="DSP341" s="115"/>
      <c r="DSQ341" s="114"/>
      <c r="DSR341" s="115"/>
      <c r="DSS341" s="114"/>
      <c r="DST341" s="115"/>
      <c r="DSU341" s="114"/>
      <c r="DSV341" s="115"/>
      <c r="DSW341" s="114"/>
      <c r="DSX341" s="115"/>
      <c r="DSY341" s="114"/>
      <c r="DSZ341" s="115"/>
      <c r="DTA341" s="114"/>
      <c r="DTB341" s="115"/>
      <c r="DTC341" s="114"/>
      <c r="DTD341" s="115"/>
      <c r="DTE341" s="114"/>
      <c r="DTF341" s="115"/>
      <c r="DTG341" s="114"/>
      <c r="DTH341" s="115"/>
      <c r="DTI341" s="114"/>
      <c r="DTJ341" s="115"/>
      <c r="DTK341" s="114"/>
      <c r="DTL341" s="115"/>
      <c r="DTM341" s="114"/>
      <c r="DTN341" s="115"/>
      <c r="DTO341" s="114"/>
      <c r="DTP341" s="115"/>
      <c r="DTQ341" s="114"/>
      <c r="DTR341" s="115"/>
      <c r="DTS341" s="114"/>
      <c r="DTT341" s="115"/>
      <c r="DTU341" s="114"/>
      <c r="DTV341" s="115"/>
      <c r="DTW341" s="114"/>
      <c r="DTX341" s="115"/>
      <c r="DTY341" s="114"/>
      <c r="DTZ341" s="115"/>
      <c r="DUA341" s="114"/>
      <c r="DUB341" s="115"/>
      <c r="DUC341" s="114"/>
      <c r="DUD341" s="115"/>
      <c r="DUE341" s="114"/>
      <c r="DUF341" s="115"/>
      <c r="DUG341" s="114"/>
      <c r="DUH341" s="115"/>
      <c r="DUI341" s="114"/>
      <c r="DUJ341" s="115"/>
      <c r="DUK341" s="114"/>
      <c r="DUL341" s="115"/>
      <c r="DUM341" s="114"/>
      <c r="DUN341" s="115"/>
      <c r="DUO341" s="114"/>
      <c r="DUP341" s="115"/>
      <c r="DUQ341" s="114"/>
      <c r="DUR341" s="115"/>
      <c r="DUS341" s="114"/>
      <c r="DUT341" s="115"/>
      <c r="DUU341" s="114"/>
      <c r="DUV341" s="115"/>
      <c r="DUW341" s="114"/>
      <c r="DUX341" s="115"/>
      <c r="DUY341" s="114"/>
      <c r="DUZ341" s="115"/>
      <c r="DVA341" s="114"/>
      <c r="DVB341" s="115"/>
      <c r="DVC341" s="114"/>
      <c r="DVD341" s="115"/>
      <c r="DVE341" s="114"/>
      <c r="DVF341" s="115"/>
      <c r="DVG341" s="114"/>
      <c r="DVH341" s="115"/>
      <c r="DVI341" s="114"/>
      <c r="DVJ341" s="115"/>
      <c r="DVK341" s="114"/>
      <c r="DVL341" s="115"/>
      <c r="DVM341" s="114"/>
      <c r="DVN341" s="115"/>
      <c r="DVO341" s="114"/>
      <c r="DVP341" s="115"/>
      <c r="DVQ341" s="114"/>
      <c r="DVR341" s="115"/>
      <c r="DVS341" s="114"/>
      <c r="DVT341" s="115"/>
      <c r="DVU341" s="114"/>
      <c r="DVV341" s="115"/>
      <c r="DVW341" s="114"/>
      <c r="DVX341" s="115"/>
      <c r="DVY341" s="114"/>
      <c r="DVZ341" s="115"/>
      <c r="DWA341" s="114"/>
      <c r="DWB341" s="115"/>
      <c r="DWC341" s="114"/>
      <c r="DWD341" s="115"/>
      <c r="DWE341" s="114"/>
      <c r="DWF341" s="115"/>
      <c r="DWG341" s="114"/>
      <c r="DWH341" s="115"/>
      <c r="DWI341" s="114"/>
      <c r="DWJ341" s="115"/>
      <c r="DWK341" s="114"/>
      <c r="DWL341" s="115"/>
      <c r="DWM341" s="114"/>
      <c r="DWN341" s="115"/>
      <c r="DWO341" s="114"/>
      <c r="DWP341" s="115"/>
      <c r="DWQ341" s="114"/>
      <c r="DWR341" s="115"/>
      <c r="DWS341" s="114"/>
      <c r="DWT341" s="115"/>
      <c r="DWU341" s="114"/>
      <c r="DWV341" s="115"/>
      <c r="DWW341" s="114"/>
      <c r="DWX341" s="115"/>
      <c r="DWY341" s="114"/>
      <c r="DWZ341" s="115"/>
      <c r="DXA341" s="114"/>
      <c r="DXB341" s="115"/>
      <c r="DXC341" s="114"/>
      <c r="DXD341" s="115"/>
      <c r="DXE341" s="114"/>
      <c r="DXF341" s="115"/>
      <c r="DXG341" s="114"/>
      <c r="DXH341" s="115"/>
      <c r="DXI341" s="114"/>
      <c r="DXJ341" s="115"/>
      <c r="DXK341" s="114"/>
      <c r="DXL341" s="115"/>
      <c r="DXM341" s="114"/>
      <c r="DXN341" s="115"/>
      <c r="DXO341" s="114"/>
      <c r="DXP341" s="115"/>
      <c r="DXQ341" s="114"/>
      <c r="DXR341" s="115"/>
      <c r="DXS341" s="114"/>
      <c r="DXT341" s="115"/>
      <c r="DXU341" s="114"/>
      <c r="DXV341" s="115"/>
      <c r="DXW341" s="114"/>
      <c r="DXX341" s="115"/>
      <c r="DXY341" s="114"/>
      <c r="DXZ341" s="115"/>
      <c r="DYA341" s="114"/>
      <c r="DYB341" s="115"/>
      <c r="DYC341" s="114"/>
      <c r="DYD341" s="115"/>
      <c r="DYE341" s="114"/>
      <c r="DYF341" s="115"/>
      <c r="DYG341" s="114"/>
      <c r="DYH341" s="115"/>
      <c r="DYI341" s="114"/>
      <c r="DYJ341" s="115"/>
      <c r="DYK341" s="114"/>
      <c r="DYL341" s="115"/>
      <c r="DYM341" s="114"/>
      <c r="DYN341" s="115"/>
      <c r="DYO341" s="114"/>
      <c r="DYP341" s="115"/>
      <c r="DYQ341" s="114"/>
      <c r="DYR341" s="115"/>
      <c r="DYS341" s="114"/>
      <c r="DYT341" s="115"/>
      <c r="DYU341" s="114"/>
      <c r="DYV341" s="115"/>
      <c r="DYW341" s="114"/>
      <c r="DYX341" s="115"/>
      <c r="DYY341" s="114"/>
      <c r="DYZ341" s="115"/>
      <c r="DZA341" s="114"/>
      <c r="DZB341" s="115"/>
      <c r="DZC341" s="114"/>
      <c r="DZD341" s="115"/>
      <c r="DZE341" s="114"/>
      <c r="DZF341" s="115"/>
      <c r="DZG341" s="114"/>
      <c r="DZH341" s="115"/>
      <c r="DZI341" s="114"/>
      <c r="DZJ341" s="115"/>
      <c r="DZK341" s="114"/>
      <c r="DZL341" s="115"/>
      <c r="DZM341" s="114"/>
      <c r="DZN341" s="115"/>
      <c r="DZO341" s="114"/>
      <c r="DZP341" s="115"/>
      <c r="DZQ341" s="114"/>
      <c r="DZR341" s="115"/>
      <c r="DZS341" s="114"/>
      <c r="DZT341" s="115"/>
      <c r="DZU341" s="114"/>
      <c r="DZV341" s="115"/>
      <c r="DZW341" s="114"/>
      <c r="DZX341" s="115"/>
      <c r="DZY341" s="114"/>
      <c r="DZZ341" s="115"/>
      <c r="EAA341" s="114"/>
      <c r="EAB341" s="115"/>
      <c r="EAC341" s="114"/>
      <c r="EAD341" s="115"/>
      <c r="EAE341" s="114"/>
      <c r="EAF341" s="115"/>
      <c r="EAG341" s="114"/>
      <c r="EAH341" s="115"/>
      <c r="EAI341" s="114"/>
      <c r="EAJ341" s="115"/>
      <c r="EAK341" s="114"/>
      <c r="EAL341" s="115"/>
      <c r="EAM341" s="114"/>
      <c r="EAN341" s="115"/>
      <c r="EAO341" s="114"/>
      <c r="EAP341" s="115"/>
      <c r="EAQ341" s="114"/>
      <c r="EAR341" s="115"/>
      <c r="EAS341" s="114"/>
      <c r="EAT341" s="115"/>
      <c r="EAU341" s="114"/>
      <c r="EAV341" s="115"/>
      <c r="EAW341" s="114"/>
      <c r="EAX341" s="115"/>
      <c r="EAY341" s="114"/>
      <c r="EAZ341" s="115"/>
      <c r="EBA341" s="114"/>
      <c r="EBB341" s="115"/>
      <c r="EBC341" s="114"/>
      <c r="EBD341" s="115"/>
      <c r="EBE341" s="114"/>
      <c r="EBF341" s="115"/>
      <c r="EBG341" s="114"/>
      <c r="EBH341" s="115"/>
      <c r="EBI341" s="114"/>
      <c r="EBJ341" s="115"/>
      <c r="EBK341" s="114"/>
      <c r="EBL341" s="115"/>
      <c r="EBM341" s="114"/>
      <c r="EBN341" s="115"/>
      <c r="EBO341" s="114"/>
      <c r="EBP341" s="115"/>
      <c r="EBQ341" s="114"/>
      <c r="EBR341" s="115"/>
      <c r="EBS341" s="114"/>
      <c r="EBT341" s="115"/>
      <c r="EBU341" s="114"/>
      <c r="EBV341" s="115"/>
      <c r="EBW341" s="114"/>
      <c r="EBX341" s="115"/>
      <c r="EBY341" s="114"/>
      <c r="EBZ341" s="115"/>
      <c r="ECA341" s="114"/>
      <c r="ECB341" s="115"/>
      <c r="ECC341" s="114"/>
      <c r="ECD341" s="115"/>
      <c r="ECE341" s="114"/>
      <c r="ECF341" s="115"/>
      <c r="ECG341" s="114"/>
      <c r="ECH341" s="115"/>
      <c r="ECI341" s="114"/>
      <c r="ECJ341" s="115"/>
      <c r="ECK341" s="114"/>
      <c r="ECL341" s="115"/>
      <c r="ECM341" s="114"/>
      <c r="ECN341" s="115"/>
      <c r="ECO341" s="114"/>
      <c r="ECP341" s="115"/>
      <c r="ECQ341" s="114"/>
      <c r="ECR341" s="115"/>
      <c r="ECS341" s="114"/>
      <c r="ECT341" s="115"/>
      <c r="ECU341" s="114"/>
      <c r="ECV341" s="115"/>
      <c r="ECW341" s="114"/>
      <c r="ECX341" s="115"/>
      <c r="ECY341" s="114"/>
      <c r="ECZ341" s="115"/>
      <c r="EDA341" s="114"/>
      <c r="EDB341" s="115"/>
      <c r="EDC341" s="114"/>
      <c r="EDD341" s="115"/>
      <c r="EDE341" s="114"/>
      <c r="EDF341" s="115"/>
      <c r="EDG341" s="114"/>
      <c r="EDH341" s="115"/>
      <c r="EDI341" s="114"/>
      <c r="EDJ341" s="115"/>
      <c r="EDK341" s="114"/>
      <c r="EDL341" s="115"/>
      <c r="EDM341" s="114"/>
      <c r="EDN341" s="115"/>
      <c r="EDO341" s="114"/>
      <c r="EDP341" s="115"/>
      <c r="EDQ341" s="114"/>
      <c r="EDR341" s="115"/>
      <c r="EDS341" s="114"/>
      <c r="EDT341" s="115"/>
      <c r="EDU341" s="114"/>
      <c r="EDV341" s="115"/>
      <c r="EDW341" s="114"/>
      <c r="EDX341" s="115"/>
      <c r="EDY341" s="114"/>
      <c r="EDZ341" s="115"/>
      <c r="EEA341" s="114"/>
      <c r="EEB341" s="115"/>
      <c r="EEC341" s="114"/>
      <c r="EED341" s="115"/>
      <c r="EEE341" s="114"/>
      <c r="EEF341" s="115"/>
      <c r="EEG341" s="114"/>
      <c r="EEH341" s="115"/>
      <c r="EEI341" s="114"/>
      <c r="EEJ341" s="115"/>
      <c r="EEK341" s="114"/>
      <c r="EEL341" s="115"/>
      <c r="EEM341" s="114"/>
      <c r="EEN341" s="115"/>
      <c r="EEO341" s="114"/>
      <c r="EEP341" s="115"/>
      <c r="EEQ341" s="114"/>
      <c r="EER341" s="115"/>
      <c r="EES341" s="114"/>
      <c r="EET341" s="115"/>
      <c r="EEU341" s="114"/>
      <c r="EEV341" s="115"/>
      <c r="EEW341" s="114"/>
      <c r="EEX341" s="115"/>
      <c r="EEY341" s="114"/>
      <c r="EEZ341" s="115"/>
      <c r="EFA341" s="114"/>
      <c r="EFB341" s="115"/>
      <c r="EFC341" s="114"/>
      <c r="EFD341" s="115"/>
      <c r="EFE341" s="114"/>
      <c r="EFF341" s="115"/>
      <c r="EFG341" s="114"/>
      <c r="EFH341" s="115"/>
      <c r="EFI341" s="114"/>
      <c r="EFJ341" s="115"/>
      <c r="EFK341" s="114"/>
      <c r="EFL341" s="115"/>
      <c r="EFM341" s="114"/>
      <c r="EFN341" s="115"/>
      <c r="EFO341" s="114"/>
      <c r="EFP341" s="115"/>
      <c r="EFQ341" s="114"/>
      <c r="EFR341" s="115"/>
      <c r="EFS341" s="114"/>
      <c r="EFT341" s="115"/>
      <c r="EFU341" s="114"/>
      <c r="EFV341" s="115"/>
      <c r="EFW341" s="114"/>
      <c r="EFX341" s="115"/>
      <c r="EFY341" s="114"/>
      <c r="EFZ341" s="115"/>
      <c r="EGA341" s="114"/>
      <c r="EGB341" s="115"/>
      <c r="EGC341" s="114"/>
      <c r="EGD341" s="115"/>
      <c r="EGE341" s="114"/>
      <c r="EGF341" s="115"/>
      <c r="EGG341" s="114"/>
      <c r="EGH341" s="115"/>
      <c r="EGI341" s="114"/>
      <c r="EGJ341" s="115"/>
      <c r="EGK341" s="114"/>
      <c r="EGL341" s="115"/>
      <c r="EGM341" s="114"/>
      <c r="EGN341" s="115"/>
      <c r="EGO341" s="114"/>
      <c r="EGP341" s="115"/>
      <c r="EGQ341" s="114"/>
      <c r="EGR341" s="115"/>
      <c r="EGS341" s="114"/>
      <c r="EGT341" s="115"/>
      <c r="EGU341" s="114"/>
      <c r="EGV341" s="115"/>
      <c r="EGW341" s="114"/>
      <c r="EGX341" s="115"/>
      <c r="EGY341" s="114"/>
      <c r="EGZ341" s="115"/>
      <c r="EHA341" s="114"/>
      <c r="EHB341" s="115"/>
      <c r="EHC341" s="114"/>
      <c r="EHD341" s="115"/>
      <c r="EHE341" s="114"/>
      <c r="EHF341" s="115"/>
      <c r="EHG341" s="114"/>
      <c r="EHH341" s="115"/>
      <c r="EHI341" s="114"/>
      <c r="EHJ341" s="115"/>
      <c r="EHK341" s="114"/>
      <c r="EHL341" s="115"/>
      <c r="EHM341" s="114"/>
      <c r="EHN341" s="115"/>
      <c r="EHO341" s="114"/>
      <c r="EHP341" s="115"/>
      <c r="EHQ341" s="114"/>
      <c r="EHR341" s="115"/>
      <c r="EHS341" s="114"/>
      <c r="EHT341" s="115"/>
      <c r="EHU341" s="114"/>
      <c r="EHV341" s="115"/>
      <c r="EHW341" s="114"/>
      <c r="EHX341" s="115"/>
      <c r="EHY341" s="114"/>
      <c r="EHZ341" s="115"/>
      <c r="EIA341" s="114"/>
      <c r="EIB341" s="115"/>
      <c r="EIC341" s="114"/>
      <c r="EID341" s="115"/>
      <c r="EIE341" s="114"/>
      <c r="EIF341" s="115"/>
      <c r="EIG341" s="114"/>
      <c r="EIH341" s="115"/>
      <c r="EII341" s="114"/>
      <c r="EIJ341" s="115"/>
      <c r="EIK341" s="114"/>
      <c r="EIL341" s="115"/>
      <c r="EIM341" s="114"/>
      <c r="EIN341" s="115"/>
      <c r="EIO341" s="114"/>
      <c r="EIP341" s="115"/>
      <c r="EIQ341" s="114"/>
      <c r="EIR341" s="115"/>
      <c r="EIS341" s="114"/>
      <c r="EIT341" s="115"/>
      <c r="EIU341" s="114"/>
      <c r="EIV341" s="115"/>
      <c r="EIW341" s="114"/>
      <c r="EIX341" s="115"/>
      <c r="EIY341" s="114"/>
      <c r="EIZ341" s="115"/>
      <c r="EJA341" s="114"/>
      <c r="EJB341" s="115"/>
      <c r="EJC341" s="114"/>
      <c r="EJD341" s="115"/>
      <c r="EJE341" s="114"/>
      <c r="EJF341" s="115"/>
      <c r="EJG341" s="114"/>
      <c r="EJH341" s="115"/>
      <c r="EJI341" s="114"/>
      <c r="EJJ341" s="115"/>
      <c r="EJK341" s="114"/>
      <c r="EJL341" s="115"/>
      <c r="EJM341" s="114"/>
      <c r="EJN341" s="115"/>
      <c r="EJO341" s="114"/>
      <c r="EJP341" s="115"/>
      <c r="EJQ341" s="114"/>
      <c r="EJR341" s="115"/>
      <c r="EJS341" s="114"/>
      <c r="EJT341" s="115"/>
      <c r="EJU341" s="114"/>
      <c r="EJV341" s="115"/>
      <c r="EJW341" s="114"/>
      <c r="EJX341" s="115"/>
      <c r="EJY341" s="114"/>
      <c r="EJZ341" s="115"/>
      <c r="EKA341" s="114"/>
      <c r="EKB341" s="115"/>
      <c r="EKC341" s="114"/>
      <c r="EKD341" s="115"/>
      <c r="EKE341" s="114"/>
      <c r="EKF341" s="115"/>
      <c r="EKG341" s="114"/>
      <c r="EKH341" s="115"/>
      <c r="EKI341" s="114"/>
      <c r="EKJ341" s="115"/>
      <c r="EKK341" s="114"/>
      <c r="EKL341" s="115"/>
      <c r="EKM341" s="114"/>
      <c r="EKN341" s="115"/>
      <c r="EKO341" s="114"/>
      <c r="EKP341" s="115"/>
      <c r="EKQ341" s="114"/>
      <c r="EKR341" s="115"/>
      <c r="EKS341" s="114"/>
      <c r="EKT341" s="115"/>
      <c r="EKU341" s="114"/>
      <c r="EKV341" s="115"/>
      <c r="EKW341" s="114"/>
      <c r="EKX341" s="115"/>
      <c r="EKY341" s="114"/>
      <c r="EKZ341" s="115"/>
      <c r="ELA341" s="114"/>
      <c r="ELB341" s="115"/>
      <c r="ELC341" s="114"/>
      <c r="ELD341" s="115"/>
      <c r="ELE341" s="114"/>
      <c r="ELF341" s="115"/>
      <c r="ELG341" s="114"/>
      <c r="ELH341" s="115"/>
      <c r="ELI341" s="114"/>
      <c r="ELJ341" s="115"/>
      <c r="ELK341" s="114"/>
      <c r="ELL341" s="115"/>
      <c r="ELM341" s="114"/>
      <c r="ELN341" s="115"/>
      <c r="ELO341" s="114"/>
      <c r="ELP341" s="115"/>
      <c r="ELQ341" s="114"/>
      <c r="ELR341" s="115"/>
      <c r="ELS341" s="114"/>
      <c r="ELT341" s="115"/>
      <c r="ELU341" s="114"/>
      <c r="ELV341" s="115"/>
      <c r="ELW341" s="114"/>
      <c r="ELX341" s="115"/>
      <c r="ELY341" s="114"/>
      <c r="ELZ341" s="115"/>
      <c r="EMA341" s="114"/>
      <c r="EMB341" s="115"/>
      <c r="EMC341" s="114"/>
      <c r="EMD341" s="115"/>
      <c r="EME341" s="114"/>
      <c r="EMF341" s="115"/>
      <c r="EMG341" s="114"/>
      <c r="EMH341" s="115"/>
      <c r="EMI341" s="114"/>
      <c r="EMJ341" s="115"/>
      <c r="EMK341" s="114"/>
      <c r="EML341" s="115"/>
      <c r="EMM341" s="114"/>
      <c r="EMN341" s="115"/>
      <c r="EMO341" s="114"/>
      <c r="EMP341" s="115"/>
      <c r="EMQ341" s="114"/>
      <c r="EMR341" s="115"/>
      <c r="EMS341" s="114"/>
      <c r="EMT341" s="115"/>
      <c r="EMU341" s="114"/>
      <c r="EMV341" s="115"/>
      <c r="EMW341" s="114"/>
      <c r="EMX341" s="115"/>
      <c r="EMY341" s="114"/>
      <c r="EMZ341" s="115"/>
      <c r="ENA341" s="114"/>
      <c r="ENB341" s="115"/>
      <c r="ENC341" s="114"/>
      <c r="END341" s="115"/>
      <c r="ENE341" s="114"/>
      <c r="ENF341" s="115"/>
      <c r="ENG341" s="114"/>
      <c r="ENH341" s="115"/>
      <c r="ENI341" s="114"/>
      <c r="ENJ341" s="115"/>
      <c r="ENK341" s="114"/>
      <c r="ENL341" s="115"/>
      <c r="ENM341" s="114"/>
      <c r="ENN341" s="115"/>
      <c r="ENO341" s="114"/>
      <c r="ENP341" s="115"/>
      <c r="ENQ341" s="114"/>
      <c r="ENR341" s="115"/>
      <c r="ENS341" s="114"/>
      <c r="ENT341" s="115"/>
      <c r="ENU341" s="114"/>
      <c r="ENV341" s="115"/>
      <c r="ENW341" s="114"/>
      <c r="ENX341" s="115"/>
      <c r="ENY341" s="114"/>
      <c r="ENZ341" s="115"/>
      <c r="EOA341" s="114"/>
      <c r="EOB341" s="115"/>
      <c r="EOC341" s="114"/>
      <c r="EOD341" s="115"/>
      <c r="EOE341" s="114"/>
      <c r="EOF341" s="115"/>
      <c r="EOG341" s="114"/>
      <c r="EOH341" s="115"/>
      <c r="EOI341" s="114"/>
      <c r="EOJ341" s="115"/>
      <c r="EOK341" s="114"/>
      <c r="EOL341" s="115"/>
      <c r="EOM341" s="114"/>
      <c r="EON341" s="115"/>
      <c r="EOO341" s="114"/>
      <c r="EOP341" s="115"/>
      <c r="EOQ341" s="114"/>
      <c r="EOR341" s="115"/>
      <c r="EOS341" s="114"/>
      <c r="EOT341" s="115"/>
      <c r="EOU341" s="114"/>
      <c r="EOV341" s="115"/>
      <c r="EOW341" s="114"/>
      <c r="EOX341" s="115"/>
      <c r="EOY341" s="114"/>
      <c r="EOZ341" s="115"/>
      <c r="EPA341" s="114"/>
      <c r="EPB341" s="115"/>
      <c r="EPC341" s="114"/>
      <c r="EPD341" s="115"/>
      <c r="EPE341" s="114"/>
      <c r="EPF341" s="115"/>
      <c r="EPG341" s="114"/>
      <c r="EPH341" s="115"/>
      <c r="EPI341" s="114"/>
      <c r="EPJ341" s="115"/>
      <c r="EPK341" s="114"/>
      <c r="EPL341" s="115"/>
      <c r="EPM341" s="114"/>
      <c r="EPN341" s="115"/>
      <c r="EPO341" s="114"/>
      <c r="EPP341" s="115"/>
      <c r="EPQ341" s="114"/>
      <c r="EPR341" s="115"/>
      <c r="EPS341" s="114"/>
      <c r="EPT341" s="115"/>
      <c r="EPU341" s="114"/>
      <c r="EPV341" s="115"/>
      <c r="EPW341" s="114"/>
      <c r="EPX341" s="115"/>
      <c r="EPY341" s="114"/>
      <c r="EPZ341" s="115"/>
      <c r="EQA341" s="114"/>
      <c r="EQB341" s="115"/>
      <c r="EQC341" s="114"/>
      <c r="EQD341" s="115"/>
      <c r="EQE341" s="114"/>
      <c r="EQF341" s="115"/>
      <c r="EQG341" s="114"/>
      <c r="EQH341" s="115"/>
      <c r="EQI341" s="114"/>
      <c r="EQJ341" s="115"/>
      <c r="EQK341" s="114"/>
      <c r="EQL341" s="115"/>
      <c r="EQM341" s="114"/>
      <c r="EQN341" s="115"/>
      <c r="EQO341" s="114"/>
      <c r="EQP341" s="115"/>
      <c r="EQQ341" s="114"/>
      <c r="EQR341" s="115"/>
      <c r="EQS341" s="114"/>
      <c r="EQT341" s="115"/>
      <c r="EQU341" s="114"/>
      <c r="EQV341" s="115"/>
      <c r="EQW341" s="114"/>
      <c r="EQX341" s="115"/>
      <c r="EQY341" s="114"/>
      <c r="EQZ341" s="115"/>
      <c r="ERA341" s="114"/>
      <c r="ERB341" s="115"/>
      <c r="ERC341" s="114"/>
      <c r="ERD341" s="115"/>
      <c r="ERE341" s="114"/>
      <c r="ERF341" s="115"/>
      <c r="ERG341" s="114"/>
      <c r="ERH341" s="115"/>
      <c r="ERI341" s="114"/>
      <c r="ERJ341" s="115"/>
      <c r="ERK341" s="114"/>
      <c r="ERL341" s="115"/>
      <c r="ERM341" s="114"/>
      <c r="ERN341" s="115"/>
      <c r="ERO341" s="114"/>
      <c r="ERP341" s="115"/>
      <c r="ERQ341" s="114"/>
      <c r="ERR341" s="115"/>
      <c r="ERS341" s="114"/>
      <c r="ERT341" s="115"/>
      <c r="ERU341" s="114"/>
      <c r="ERV341" s="115"/>
      <c r="ERW341" s="114"/>
      <c r="ERX341" s="115"/>
      <c r="ERY341" s="114"/>
      <c r="ERZ341" s="115"/>
      <c r="ESA341" s="114"/>
      <c r="ESB341" s="115"/>
      <c r="ESC341" s="114"/>
      <c r="ESD341" s="115"/>
      <c r="ESE341" s="114"/>
      <c r="ESF341" s="115"/>
      <c r="ESG341" s="114"/>
      <c r="ESH341" s="115"/>
      <c r="ESI341" s="114"/>
      <c r="ESJ341" s="115"/>
      <c r="ESK341" s="114"/>
      <c r="ESL341" s="115"/>
      <c r="ESM341" s="114"/>
      <c r="ESN341" s="115"/>
      <c r="ESO341" s="114"/>
      <c r="ESP341" s="115"/>
      <c r="ESQ341" s="114"/>
      <c r="ESR341" s="115"/>
      <c r="ESS341" s="114"/>
      <c r="EST341" s="115"/>
      <c r="ESU341" s="114"/>
      <c r="ESV341" s="115"/>
      <c r="ESW341" s="114"/>
      <c r="ESX341" s="115"/>
      <c r="ESY341" s="114"/>
      <c r="ESZ341" s="115"/>
      <c r="ETA341" s="114"/>
      <c r="ETB341" s="115"/>
      <c r="ETC341" s="114"/>
      <c r="ETD341" s="115"/>
      <c r="ETE341" s="114"/>
      <c r="ETF341" s="115"/>
      <c r="ETG341" s="114"/>
      <c r="ETH341" s="115"/>
      <c r="ETI341" s="114"/>
      <c r="ETJ341" s="115"/>
      <c r="ETK341" s="114"/>
      <c r="ETL341" s="115"/>
      <c r="ETM341" s="114"/>
      <c r="ETN341" s="115"/>
      <c r="ETO341" s="114"/>
      <c r="ETP341" s="115"/>
      <c r="ETQ341" s="114"/>
      <c r="ETR341" s="115"/>
      <c r="ETS341" s="114"/>
      <c r="ETT341" s="115"/>
      <c r="ETU341" s="114"/>
      <c r="ETV341" s="115"/>
      <c r="ETW341" s="114"/>
      <c r="ETX341" s="115"/>
      <c r="ETY341" s="114"/>
      <c r="ETZ341" s="115"/>
      <c r="EUA341" s="114"/>
      <c r="EUB341" s="115"/>
      <c r="EUC341" s="114"/>
      <c r="EUD341" s="115"/>
      <c r="EUE341" s="114"/>
      <c r="EUF341" s="115"/>
      <c r="EUG341" s="114"/>
      <c r="EUH341" s="115"/>
      <c r="EUI341" s="114"/>
      <c r="EUJ341" s="115"/>
      <c r="EUK341" s="114"/>
      <c r="EUL341" s="115"/>
      <c r="EUM341" s="114"/>
      <c r="EUN341" s="115"/>
      <c r="EUO341" s="114"/>
      <c r="EUP341" s="115"/>
      <c r="EUQ341" s="114"/>
      <c r="EUR341" s="115"/>
      <c r="EUS341" s="114"/>
      <c r="EUT341" s="115"/>
      <c r="EUU341" s="114"/>
      <c r="EUV341" s="115"/>
      <c r="EUW341" s="114"/>
      <c r="EUX341" s="115"/>
      <c r="EUY341" s="114"/>
      <c r="EUZ341" s="115"/>
      <c r="EVA341" s="114"/>
      <c r="EVB341" s="115"/>
      <c r="EVC341" s="114"/>
      <c r="EVD341" s="115"/>
      <c r="EVE341" s="114"/>
      <c r="EVF341" s="115"/>
      <c r="EVG341" s="114"/>
      <c r="EVH341" s="115"/>
      <c r="EVI341" s="114"/>
      <c r="EVJ341" s="115"/>
      <c r="EVK341" s="114"/>
      <c r="EVL341" s="115"/>
      <c r="EVM341" s="114"/>
      <c r="EVN341" s="115"/>
      <c r="EVO341" s="114"/>
      <c r="EVP341" s="115"/>
      <c r="EVQ341" s="114"/>
      <c r="EVR341" s="115"/>
      <c r="EVS341" s="114"/>
      <c r="EVT341" s="115"/>
      <c r="EVU341" s="114"/>
      <c r="EVV341" s="115"/>
      <c r="EVW341" s="114"/>
      <c r="EVX341" s="115"/>
      <c r="EVY341" s="114"/>
      <c r="EVZ341" s="115"/>
      <c r="EWA341" s="114"/>
      <c r="EWB341" s="115"/>
      <c r="EWC341" s="114"/>
      <c r="EWD341" s="115"/>
      <c r="EWE341" s="114"/>
      <c r="EWF341" s="115"/>
      <c r="EWG341" s="114"/>
      <c r="EWH341" s="115"/>
      <c r="EWI341" s="114"/>
      <c r="EWJ341" s="115"/>
      <c r="EWK341" s="114"/>
      <c r="EWL341" s="115"/>
      <c r="EWM341" s="114"/>
      <c r="EWN341" s="115"/>
      <c r="EWO341" s="114"/>
      <c r="EWP341" s="115"/>
      <c r="EWQ341" s="114"/>
      <c r="EWR341" s="115"/>
      <c r="EWS341" s="114"/>
      <c r="EWT341" s="115"/>
      <c r="EWU341" s="114"/>
      <c r="EWV341" s="115"/>
      <c r="EWW341" s="114"/>
      <c r="EWX341" s="115"/>
      <c r="EWY341" s="114"/>
      <c r="EWZ341" s="115"/>
      <c r="EXA341" s="114"/>
      <c r="EXB341" s="115"/>
      <c r="EXC341" s="114"/>
      <c r="EXD341" s="115"/>
      <c r="EXE341" s="114"/>
      <c r="EXF341" s="115"/>
      <c r="EXG341" s="114"/>
      <c r="EXH341" s="115"/>
      <c r="EXI341" s="114"/>
      <c r="EXJ341" s="115"/>
      <c r="EXK341" s="114"/>
      <c r="EXL341" s="115"/>
      <c r="EXM341" s="114"/>
      <c r="EXN341" s="115"/>
      <c r="EXO341" s="114"/>
      <c r="EXP341" s="115"/>
      <c r="EXQ341" s="114"/>
      <c r="EXR341" s="115"/>
      <c r="EXS341" s="114"/>
      <c r="EXT341" s="115"/>
      <c r="EXU341" s="114"/>
      <c r="EXV341" s="115"/>
      <c r="EXW341" s="114"/>
      <c r="EXX341" s="115"/>
      <c r="EXY341" s="114"/>
      <c r="EXZ341" s="115"/>
      <c r="EYA341" s="114"/>
      <c r="EYB341" s="115"/>
      <c r="EYC341" s="114"/>
      <c r="EYD341" s="115"/>
      <c r="EYE341" s="114"/>
      <c r="EYF341" s="115"/>
      <c r="EYG341" s="114"/>
      <c r="EYH341" s="115"/>
      <c r="EYI341" s="114"/>
      <c r="EYJ341" s="115"/>
      <c r="EYK341" s="114"/>
      <c r="EYL341" s="115"/>
      <c r="EYM341" s="114"/>
      <c r="EYN341" s="115"/>
      <c r="EYO341" s="114"/>
      <c r="EYP341" s="115"/>
      <c r="EYQ341" s="114"/>
      <c r="EYR341" s="115"/>
      <c r="EYS341" s="114"/>
      <c r="EYT341" s="115"/>
      <c r="EYU341" s="114"/>
      <c r="EYV341" s="115"/>
      <c r="EYW341" s="114"/>
      <c r="EYX341" s="115"/>
      <c r="EYY341" s="114"/>
      <c r="EYZ341" s="115"/>
      <c r="EZA341" s="114"/>
      <c r="EZB341" s="115"/>
      <c r="EZC341" s="114"/>
      <c r="EZD341" s="115"/>
      <c r="EZE341" s="114"/>
      <c r="EZF341" s="115"/>
      <c r="EZG341" s="114"/>
      <c r="EZH341" s="115"/>
      <c r="EZI341" s="114"/>
      <c r="EZJ341" s="115"/>
      <c r="EZK341" s="114"/>
      <c r="EZL341" s="115"/>
      <c r="EZM341" s="114"/>
      <c r="EZN341" s="115"/>
      <c r="EZO341" s="114"/>
      <c r="EZP341" s="115"/>
      <c r="EZQ341" s="114"/>
      <c r="EZR341" s="115"/>
      <c r="EZS341" s="114"/>
      <c r="EZT341" s="115"/>
      <c r="EZU341" s="114"/>
      <c r="EZV341" s="115"/>
      <c r="EZW341" s="114"/>
      <c r="EZX341" s="115"/>
      <c r="EZY341" s="114"/>
      <c r="EZZ341" s="115"/>
      <c r="FAA341" s="114"/>
      <c r="FAB341" s="115"/>
      <c r="FAC341" s="114"/>
      <c r="FAD341" s="115"/>
      <c r="FAE341" s="114"/>
      <c r="FAF341" s="115"/>
      <c r="FAG341" s="114"/>
      <c r="FAH341" s="115"/>
      <c r="FAI341" s="114"/>
      <c r="FAJ341" s="115"/>
      <c r="FAK341" s="114"/>
      <c r="FAL341" s="115"/>
      <c r="FAM341" s="114"/>
      <c r="FAN341" s="115"/>
      <c r="FAO341" s="114"/>
      <c r="FAP341" s="115"/>
      <c r="FAQ341" s="114"/>
      <c r="FAR341" s="115"/>
      <c r="FAS341" s="114"/>
      <c r="FAT341" s="115"/>
      <c r="FAU341" s="114"/>
      <c r="FAV341" s="115"/>
      <c r="FAW341" s="114"/>
      <c r="FAX341" s="115"/>
      <c r="FAY341" s="114"/>
      <c r="FAZ341" s="115"/>
      <c r="FBA341" s="114"/>
      <c r="FBB341" s="115"/>
      <c r="FBC341" s="114"/>
      <c r="FBD341" s="115"/>
      <c r="FBE341" s="114"/>
      <c r="FBF341" s="115"/>
      <c r="FBG341" s="114"/>
      <c r="FBH341" s="115"/>
      <c r="FBI341" s="114"/>
      <c r="FBJ341" s="115"/>
      <c r="FBK341" s="114"/>
      <c r="FBL341" s="115"/>
      <c r="FBM341" s="114"/>
      <c r="FBN341" s="115"/>
      <c r="FBO341" s="114"/>
      <c r="FBP341" s="115"/>
      <c r="FBQ341" s="114"/>
      <c r="FBR341" s="115"/>
      <c r="FBS341" s="114"/>
      <c r="FBT341" s="115"/>
      <c r="FBU341" s="114"/>
      <c r="FBV341" s="115"/>
      <c r="FBW341" s="114"/>
      <c r="FBX341" s="115"/>
      <c r="FBY341" s="114"/>
      <c r="FBZ341" s="115"/>
      <c r="FCA341" s="114"/>
      <c r="FCB341" s="115"/>
      <c r="FCC341" s="114"/>
      <c r="FCD341" s="115"/>
      <c r="FCE341" s="114"/>
      <c r="FCF341" s="115"/>
      <c r="FCG341" s="114"/>
      <c r="FCH341" s="115"/>
      <c r="FCI341" s="114"/>
      <c r="FCJ341" s="115"/>
      <c r="FCK341" s="114"/>
      <c r="FCL341" s="115"/>
      <c r="FCM341" s="114"/>
      <c r="FCN341" s="115"/>
      <c r="FCO341" s="114"/>
      <c r="FCP341" s="115"/>
      <c r="FCQ341" s="114"/>
      <c r="FCR341" s="115"/>
      <c r="FCS341" s="114"/>
      <c r="FCT341" s="115"/>
      <c r="FCU341" s="114"/>
      <c r="FCV341" s="115"/>
      <c r="FCW341" s="114"/>
      <c r="FCX341" s="115"/>
      <c r="FCY341" s="114"/>
      <c r="FCZ341" s="115"/>
      <c r="FDA341" s="114"/>
      <c r="FDB341" s="115"/>
      <c r="FDC341" s="114"/>
      <c r="FDD341" s="115"/>
      <c r="FDE341" s="114"/>
      <c r="FDF341" s="115"/>
      <c r="FDG341" s="114"/>
      <c r="FDH341" s="115"/>
      <c r="FDI341" s="114"/>
      <c r="FDJ341" s="115"/>
      <c r="FDK341" s="114"/>
      <c r="FDL341" s="115"/>
      <c r="FDM341" s="114"/>
      <c r="FDN341" s="115"/>
      <c r="FDO341" s="114"/>
      <c r="FDP341" s="115"/>
      <c r="FDQ341" s="114"/>
      <c r="FDR341" s="115"/>
      <c r="FDS341" s="114"/>
      <c r="FDT341" s="115"/>
      <c r="FDU341" s="114"/>
      <c r="FDV341" s="115"/>
      <c r="FDW341" s="114"/>
      <c r="FDX341" s="115"/>
      <c r="FDY341" s="114"/>
      <c r="FDZ341" s="115"/>
      <c r="FEA341" s="114"/>
      <c r="FEB341" s="115"/>
      <c r="FEC341" s="114"/>
      <c r="FED341" s="115"/>
      <c r="FEE341" s="114"/>
      <c r="FEF341" s="115"/>
      <c r="FEG341" s="114"/>
      <c r="FEH341" s="115"/>
      <c r="FEI341" s="114"/>
      <c r="FEJ341" s="115"/>
      <c r="FEK341" s="114"/>
      <c r="FEL341" s="115"/>
      <c r="FEM341" s="114"/>
      <c r="FEN341" s="115"/>
      <c r="FEO341" s="114"/>
      <c r="FEP341" s="115"/>
      <c r="FEQ341" s="114"/>
      <c r="FER341" s="115"/>
      <c r="FES341" s="114"/>
      <c r="FET341" s="115"/>
      <c r="FEU341" s="114"/>
      <c r="FEV341" s="115"/>
      <c r="FEW341" s="114"/>
      <c r="FEX341" s="115"/>
      <c r="FEY341" s="114"/>
      <c r="FEZ341" s="115"/>
      <c r="FFA341" s="114"/>
      <c r="FFB341" s="115"/>
      <c r="FFC341" s="114"/>
      <c r="FFD341" s="115"/>
      <c r="FFE341" s="114"/>
      <c r="FFF341" s="115"/>
      <c r="FFG341" s="114"/>
      <c r="FFH341" s="115"/>
      <c r="FFI341" s="114"/>
      <c r="FFJ341" s="115"/>
      <c r="FFK341" s="114"/>
      <c r="FFL341" s="115"/>
      <c r="FFM341" s="114"/>
      <c r="FFN341" s="115"/>
      <c r="FFO341" s="114"/>
      <c r="FFP341" s="115"/>
      <c r="FFQ341" s="114"/>
      <c r="FFR341" s="115"/>
      <c r="FFS341" s="114"/>
      <c r="FFT341" s="115"/>
      <c r="FFU341" s="114"/>
      <c r="FFV341" s="115"/>
      <c r="FFW341" s="114"/>
      <c r="FFX341" s="115"/>
      <c r="FFY341" s="114"/>
      <c r="FFZ341" s="115"/>
      <c r="FGA341" s="114"/>
      <c r="FGB341" s="115"/>
      <c r="FGC341" s="114"/>
      <c r="FGD341" s="115"/>
      <c r="FGE341" s="114"/>
      <c r="FGF341" s="115"/>
      <c r="FGG341" s="114"/>
      <c r="FGH341" s="115"/>
      <c r="FGI341" s="114"/>
      <c r="FGJ341" s="115"/>
      <c r="FGK341" s="114"/>
      <c r="FGL341" s="115"/>
      <c r="FGM341" s="114"/>
      <c r="FGN341" s="115"/>
      <c r="FGO341" s="114"/>
      <c r="FGP341" s="115"/>
      <c r="FGQ341" s="114"/>
      <c r="FGR341" s="115"/>
      <c r="FGS341" s="114"/>
      <c r="FGT341" s="115"/>
      <c r="FGU341" s="114"/>
      <c r="FGV341" s="115"/>
      <c r="FGW341" s="114"/>
      <c r="FGX341" s="115"/>
      <c r="FGY341" s="114"/>
      <c r="FGZ341" s="115"/>
      <c r="FHA341" s="114"/>
      <c r="FHB341" s="115"/>
      <c r="FHC341" s="114"/>
      <c r="FHD341" s="115"/>
      <c r="FHE341" s="114"/>
      <c r="FHF341" s="115"/>
      <c r="FHG341" s="114"/>
      <c r="FHH341" s="115"/>
      <c r="FHI341" s="114"/>
      <c r="FHJ341" s="115"/>
      <c r="FHK341" s="114"/>
      <c r="FHL341" s="115"/>
      <c r="FHM341" s="114"/>
      <c r="FHN341" s="115"/>
      <c r="FHO341" s="114"/>
      <c r="FHP341" s="115"/>
      <c r="FHQ341" s="114"/>
      <c r="FHR341" s="115"/>
      <c r="FHS341" s="114"/>
      <c r="FHT341" s="115"/>
      <c r="FHU341" s="114"/>
      <c r="FHV341" s="115"/>
      <c r="FHW341" s="114"/>
      <c r="FHX341" s="115"/>
      <c r="FHY341" s="114"/>
      <c r="FHZ341" s="115"/>
      <c r="FIA341" s="114"/>
      <c r="FIB341" s="115"/>
      <c r="FIC341" s="114"/>
      <c r="FID341" s="115"/>
      <c r="FIE341" s="114"/>
      <c r="FIF341" s="115"/>
      <c r="FIG341" s="114"/>
      <c r="FIH341" s="115"/>
      <c r="FII341" s="114"/>
      <c r="FIJ341" s="115"/>
      <c r="FIK341" s="114"/>
      <c r="FIL341" s="115"/>
      <c r="FIM341" s="114"/>
      <c r="FIN341" s="115"/>
      <c r="FIO341" s="114"/>
      <c r="FIP341" s="115"/>
      <c r="FIQ341" s="114"/>
      <c r="FIR341" s="115"/>
      <c r="FIS341" s="114"/>
      <c r="FIT341" s="115"/>
      <c r="FIU341" s="114"/>
      <c r="FIV341" s="115"/>
      <c r="FIW341" s="114"/>
      <c r="FIX341" s="115"/>
      <c r="FIY341" s="114"/>
      <c r="FIZ341" s="115"/>
      <c r="FJA341" s="114"/>
      <c r="FJB341" s="115"/>
      <c r="FJC341" s="114"/>
      <c r="FJD341" s="115"/>
      <c r="FJE341" s="114"/>
      <c r="FJF341" s="115"/>
      <c r="FJG341" s="114"/>
      <c r="FJH341" s="115"/>
      <c r="FJI341" s="114"/>
      <c r="FJJ341" s="115"/>
      <c r="FJK341" s="114"/>
      <c r="FJL341" s="115"/>
      <c r="FJM341" s="114"/>
      <c r="FJN341" s="115"/>
      <c r="FJO341" s="114"/>
      <c r="FJP341" s="115"/>
      <c r="FJQ341" s="114"/>
      <c r="FJR341" s="115"/>
      <c r="FJS341" s="114"/>
      <c r="FJT341" s="115"/>
      <c r="FJU341" s="114"/>
      <c r="FJV341" s="115"/>
      <c r="FJW341" s="114"/>
      <c r="FJX341" s="115"/>
      <c r="FJY341" s="114"/>
      <c r="FJZ341" s="115"/>
      <c r="FKA341" s="114"/>
      <c r="FKB341" s="115"/>
      <c r="FKC341" s="114"/>
      <c r="FKD341" s="115"/>
      <c r="FKE341" s="114"/>
      <c r="FKF341" s="115"/>
      <c r="FKG341" s="114"/>
      <c r="FKH341" s="115"/>
      <c r="FKI341" s="114"/>
      <c r="FKJ341" s="115"/>
      <c r="FKK341" s="114"/>
      <c r="FKL341" s="115"/>
      <c r="FKM341" s="114"/>
      <c r="FKN341" s="115"/>
      <c r="FKO341" s="114"/>
      <c r="FKP341" s="115"/>
      <c r="FKQ341" s="114"/>
      <c r="FKR341" s="115"/>
      <c r="FKS341" s="114"/>
      <c r="FKT341" s="115"/>
      <c r="FKU341" s="114"/>
      <c r="FKV341" s="115"/>
      <c r="FKW341" s="114"/>
      <c r="FKX341" s="115"/>
      <c r="FKY341" s="114"/>
      <c r="FKZ341" s="115"/>
      <c r="FLA341" s="114"/>
      <c r="FLB341" s="115"/>
      <c r="FLC341" s="114"/>
      <c r="FLD341" s="115"/>
      <c r="FLE341" s="114"/>
      <c r="FLF341" s="115"/>
      <c r="FLG341" s="114"/>
      <c r="FLH341" s="115"/>
      <c r="FLI341" s="114"/>
      <c r="FLJ341" s="115"/>
      <c r="FLK341" s="114"/>
      <c r="FLL341" s="115"/>
      <c r="FLM341" s="114"/>
      <c r="FLN341" s="115"/>
      <c r="FLO341" s="114"/>
      <c r="FLP341" s="115"/>
      <c r="FLQ341" s="114"/>
      <c r="FLR341" s="115"/>
      <c r="FLS341" s="114"/>
      <c r="FLT341" s="115"/>
      <c r="FLU341" s="114"/>
      <c r="FLV341" s="115"/>
      <c r="FLW341" s="114"/>
      <c r="FLX341" s="115"/>
      <c r="FLY341" s="114"/>
      <c r="FLZ341" s="115"/>
      <c r="FMA341" s="114"/>
      <c r="FMB341" s="115"/>
      <c r="FMC341" s="114"/>
      <c r="FMD341" s="115"/>
      <c r="FME341" s="114"/>
      <c r="FMF341" s="115"/>
      <c r="FMG341" s="114"/>
      <c r="FMH341" s="115"/>
      <c r="FMI341" s="114"/>
      <c r="FMJ341" s="115"/>
      <c r="FMK341" s="114"/>
      <c r="FML341" s="115"/>
      <c r="FMM341" s="114"/>
      <c r="FMN341" s="115"/>
      <c r="FMO341" s="114"/>
      <c r="FMP341" s="115"/>
      <c r="FMQ341" s="114"/>
      <c r="FMR341" s="115"/>
      <c r="FMS341" s="114"/>
      <c r="FMT341" s="115"/>
      <c r="FMU341" s="114"/>
      <c r="FMV341" s="115"/>
      <c r="FMW341" s="114"/>
      <c r="FMX341" s="115"/>
      <c r="FMY341" s="114"/>
      <c r="FMZ341" s="115"/>
      <c r="FNA341" s="114"/>
      <c r="FNB341" s="115"/>
      <c r="FNC341" s="114"/>
      <c r="FND341" s="115"/>
      <c r="FNE341" s="114"/>
      <c r="FNF341" s="115"/>
      <c r="FNG341" s="114"/>
      <c r="FNH341" s="115"/>
      <c r="FNI341" s="114"/>
      <c r="FNJ341" s="115"/>
      <c r="FNK341" s="114"/>
      <c r="FNL341" s="115"/>
      <c r="FNM341" s="114"/>
      <c r="FNN341" s="115"/>
      <c r="FNO341" s="114"/>
      <c r="FNP341" s="115"/>
      <c r="FNQ341" s="114"/>
      <c r="FNR341" s="115"/>
      <c r="FNS341" s="114"/>
      <c r="FNT341" s="115"/>
      <c r="FNU341" s="114"/>
      <c r="FNV341" s="115"/>
      <c r="FNW341" s="114"/>
      <c r="FNX341" s="115"/>
      <c r="FNY341" s="114"/>
      <c r="FNZ341" s="115"/>
      <c r="FOA341" s="114"/>
      <c r="FOB341" s="115"/>
      <c r="FOC341" s="114"/>
      <c r="FOD341" s="115"/>
      <c r="FOE341" s="114"/>
      <c r="FOF341" s="115"/>
      <c r="FOG341" s="114"/>
      <c r="FOH341" s="115"/>
      <c r="FOI341" s="114"/>
      <c r="FOJ341" s="115"/>
      <c r="FOK341" s="114"/>
      <c r="FOL341" s="115"/>
      <c r="FOM341" s="114"/>
      <c r="FON341" s="115"/>
      <c r="FOO341" s="114"/>
      <c r="FOP341" s="115"/>
      <c r="FOQ341" s="114"/>
      <c r="FOR341" s="115"/>
      <c r="FOS341" s="114"/>
      <c r="FOT341" s="115"/>
      <c r="FOU341" s="114"/>
      <c r="FOV341" s="115"/>
      <c r="FOW341" s="114"/>
      <c r="FOX341" s="115"/>
      <c r="FOY341" s="114"/>
      <c r="FOZ341" s="115"/>
      <c r="FPA341" s="114"/>
      <c r="FPB341" s="115"/>
      <c r="FPC341" s="114"/>
      <c r="FPD341" s="115"/>
      <c r="FPE341" s="114"/>
      <c r="FPF341" s="115"/>
      <c r="FPG341" s="114"/>
      <c r="FPH341" s="115"/>
      <c r="FPI341" s="114"/>
      <c r="FPJ341" s="115"/>
      <c r="FPK341" s="114"/>
      <c r="FPL341" s="115"/>
      <c r="FPM341" s="114"/>
      <c r="FPN341" s="115"/>
      <c r="FPO341" s="114"/>
      <c r="FPP341" s="115"/>
      <c r="FPQ341" s="114"/>
      <c r="FPR341" s="115"/>
      <c r="FPS341" s="114"/>
      <c r="FPT341" s="115"/>
      <c r="FPU341" s="114"/>
      <c r="FPV341" s="115"/>
      <c r="FPW341" s="114"/>
      <c r="FPX341" s="115"/>
      <c r="FPY341" s="114"/>
      <c r="FPZ341" s="115"/>
      <c r="FQA341" s="114"/>
      <c r="FQB341" s="115"/>
      <c r="FQC341" s="114"/>
      <c r="FQD341" s="115"/>
      <c r="FQE341" s="114"/>
      <c r="FQF341" s="115"/>
      <c r="FQG341" s="114"/>
      <c r="FQH341" s="115"/>
      <c r="FQI341" s="114"/>
      <c r="FQJ341" s="115"/>
      <c r="FQK341" s="114"/>
      <c r="FQL341" s="115"/>
      <c r="FQM341" s="114"/>
      <c r="FQN341" s="115"/>
      <c r="FQO341" s="114"/>
      <c r="FQP341" s="115"/>
      <c r="FQQ341" s="114"/>
      <c r="FQR341" s="115"/>
      <c r="FQS341" s="114"/>
      <c r="FQT341" s="115"/>
      <c r="FQU341" s="114"/>
      <c r="FQV341" s="115"/>
      <c r="FQW341" s="114"/>
      <c r="FQX341" s="115"/>
      <c r="FQY341" s="114"/>
      <c r="FQZ341" s="115"/>
      <c r="FRA341" s="114"/>
      <c r="FRB341" s="115"/>
      <c r="FRC341" s="114"/>
      <c r="FRD341" s="115"/>
      <c r="FRE341" s="114"/>
      <c r="FRF341" s="115"/>
      <c r="FRG341" s="114"/>
      <c r="FRH341" s="115"/>
      <c r="FRI341" s="114"/>
      <c r="FRJ341" s="115"/>
      <c r="FRK341" s="114"/>
      <c r="FRL341" s="115"/>
      <c r="FRM341" s="114"/>
      <c r="FRN341" s="115"/>
      <c r="FRO341" s="114"/>
      <c r="FRP341" s="115"/>
      <c r="FRQ341" s="114"/>
      <c r="FRR341" s="115"/>
      <c r="FRS341" s="114"/>
      <c r="FRT341" s="115"/>
      <c r="FRU341" s="114"/>
      <c r="FRV341" s="115"/>
      <c r="FRW341" s="114"/>
      <c r="FRX341" s="115"/>
      <c r="FRY341" s="114"/>
      <c r="FRZ341" s="115"/>
      <c r="FSA341" s="114"/>
      <c r="FSB341" s="115"/>
      <c r="FSC341" s="114"/>
      <c r="FSD341" s="115"/>
      <c r="FSE341" s="114"/>
      <c r="FSF341" s="115"/>
      <c r="FSG341" s="114"/>
      <c r="FSH341" s="115"/>
      <c r="FSI341" s="114"/>
      <c r="FSJ341" s="115"/>
      <c r="FSK341" s="114"/>
      <c r="FSL341" s="115"/>
      <c r="FSM341" s="114"/>
      <c r="FSN341" s="115"/>
      <c r="FSO341" s="114"/>
      <c r="FSP341" s="115"/>
      <c r="FSQ341" s="114"/>
      <c r="FSR341" s="115"/>
      <c r="FSS341" s="114"/>
      <c r="FST341" s="115"/>
      <c r="FSU341" s="114"/>
      <c r="FSV341" s="115"/>
      <c r="FSW341" s="114"/>
      <c r="FSX341" s="115"/>
      <c r="FSY341" s="114"/>
      <c r="FSZ341" s="115"/>
      <c r="FTA341" s="114"/>
      <c r="FTB341" s="115"/>
      <c r="FTC341" s="114"/>
      <c r="FTD341" s="115"/>
      <c r="FTE341" s="114"/>
      <c r="FTF341" s="115"/>
      <c r="FTG341" s="114"/>
      <c r="FTH341" s="115"/>
      <c r="FTI341" s="114"/>
      <c r="FTJ341" s="115"/>
      <c r="FTK341" s="114"/>
      <c r="FTL341" s="115"/>
      <c r="FTM341" s="114"/>
      <c r="FTN341" s="115"/>
      <c r="FTO341" s="114"/>
      <c r="FTP341" s="115"/>
      <c r="FTQ341" s="114"/>
      <c r="FTR341" s="115"/>
      <c r="FTS341" s="114"/>
      <c r="FTT341" s="115"/>
      <c r="FTU341" s="114"/>
      <c r="FTV341" s="115"/>
      <c r="FTW341" s="114"/>
      <c r="FTX341" s="115"/>
      <c r="FTY341" s="114"/>
      <c r="FTZ341" s="115"/>
      <c r="FUA341" s="114"/>
      <c r="FUB341" s="115"/>
      <c r="FUC341" s="114"/>
      <c r="FUD341" s="115"/>
      <c r="FUE341" s="114"/>
      <c r="FUF341" s="115"/>
      <c r="FUG341" s="114"/>
      <c r="FUH341" s="115"/>
      <c r="FUI341" s="114"/>
      <c r="FUJ341" s="115"/>
      <c r="FUK341" s="114"/>
      <c r="FUL341" s="115"/>
      <c r="FUM341" s="114"/>
      <c r="FUN341" s="115"/>
      <c r="FUO341" s="114"/>
      <c r="FUP341" s="115"/>
      <c r="FUQ341" s="114"/>
      <c r="FUR341" s="115"/>
      <c r="FUS341" s="114"/>
      <c r="FUT341" s="115"/>
      <c r="FUU341" s="114"/>
      <c r="FUV341" s="115"/>
      <c r="FUW341" s="114"/>
      <c r="FUX341" s="115"/>
      <c r="FUY341" s="114"/>
      <c r="FUZ341" s="115"/>
      <c r="FVA341" s="114"/>
      <c r="FVB341" s="115"/>
      <c r="FVC341" s="114"/>
      <c r="FVD341" s="115"/>
      <c r="FVE341" s="114"/>
      <c r="FVF341" s="115"/>
      <c r="FVG341" s="114"/>
      <c r="FVH341" s="115"/>
      <c r="FVI341" s="114"/>
      <c r="FVJ341" s="115"/>
      <c r="FVK341" s="114"/>
      <c r="FVL341" s="115"/>
      <c r="FVM341" s="114"/>
      <c r="FVN341" s="115"/>
      <c r="FVO341" s="114"/>
      <c r="FVP341" s="115"/>
      <c r="FVQ341" s="114"/>
      <c r="FVR341" s="115"/>
      <c r="FVS341" s="114"/>
      <c r="FVT341" s="115"/>
      <c r="FVU341" s="114"/>
      <c r="FVV341" s="115"/>
      <c r="FVW341" s="114"/>
      <c r="FVX341" s="115"/>
      <c r="FVY341" s="114"/>
      <c r="FVZ341" s="115"/>
      <c r="FWA341" s="114"/>
      <c r="FWB341" s="115"/>
      <c r="FWC341" s="114"/>
      <c r="FWD341" s="115"/>
      <c r="FWE341" s="114"/>
      <c r="FWF341" s="115"/>
      <c r="FWG341" s="114"/>
      <c r="FWH341" s="115"/>
      <c r="FWI341" s="114"/>
      <c r="FWJ341" s="115"/>
      <c r="FWK341" s="114"/>
      <c r="FWL341" s="115"/>
      <c r="FWM341" s="114"/>
      <c r="FWN341" s="115"/>
      <c r="FWO341" s="114"/>
      <c r="FWP341" s="115"/>
      <c r="FWQ341" s="114"/>
      <c r="FWR341" s="115"/>
      <c r="FWS341" s="114"/>
      <c r="FWT341" s="115"/>
      <c r="FWU341" s="114"/>
      <c r="FWV341" s="115"/>
      <c r="FWW341" s="114"/>
      <c r="FWX341" s="115"/>
      <c r="FWY341" s="114"/>
      <c r="FWZ341" s="115"/>
      <c r="FXA341" s="114"/>
      <c r="FXB341" s="115"/>
      <c r="FXC341" s="114"/>
      <c r="FXD341" s="115"/>
      <c r="FXE341" s="114"/>
      <c r="FXF341" s="115"/>
      <c r="FXG341" s="114"/>
      <c r="FXH341" s="115"/>
      <c r="FXI341" s="114"/>
      <c r="FXJ341" s="115"/>
      <c r="FXK341" s="114"/>
      <c r="FXL341" s="115"/>
      <c r="FXM341" s="114"/>
      <c r="FXN341" s="115"/>
      <c r="FXO341" s="114"/>
      <c r="FXP341" s="115"/>
      <c r="FXQ341" s="114"/>
      <c r="FXR341" s="115"/>
      <c r="FXS341" s="114"/>
      <c r="FXT341" s="115"/>
      <c r="FXU341" s="114"/>
      <c r="FXV341" s="115"/>
      <c r="FXW341" s="114"/>
      <c r="FXX341" s="115"/>
      <c r="FXY341" s="114"/>
      <c r="FXZ341" s="115"/>
      <c r="FYA341" s="114"/>
      <c r="FYB341" s="115"/>
      <c r="FYC341" s="114"/>
      <c r="FYD341" s="115"/>
      <c r="FYE341" s="114"/>
      <c r="FYF341" s="115"/>
      <c r="FYG341" s="114"/>
      <c r="FYH341" s="115"/>
      <c r="FYI341" s="114"/>
      <c r="FYJ341" s="115"/>
      <c r="FYK341" s="114"/>
      <c r="FYL341" s="115"/>
      <c r="FYM341" s="114"/>
      <c r="FYN341" s="115"/>
      <c r="FYO341" s="114"/>
      <c r="FYP341" s="115"/>
      <c r="FYQ341" s="114"/>
      <c r="FYR341" s="115"/>
      <c r="FYS341" s="114"/>
      <c r="FYT341" s="115"/>
      <c r="FYU341" s="114"/>
      <c r="FYV341" s="115"/>
      <c r="FYW341" s="114"/>
      <c r="FYX341" s="115"/>
      <c r="FYY341" s="114"/>
      <c r="FYZ341" s="115"/>
      <c r="FZA341" s="114"/>
      <c r="FZB341" s="115"/>
      <c r="FZC341" s="114"/>
      <c r="FZD341" s="115"/>
      <c r="FZE341" s="114"/>
      <c r="FZF341" s="115"/>
      <c r="FZG341" s="114"/>
      <c r="FZH341" s="115"/>
      <c r="FZI341" s="114"/>
      <c r="FZJ341" s="115"/>
      <c r="FZK341" s="114"/>
      <c r="FZL341" s="115"/>
      <c r="FZM341" s="114"/>
      <c r="FZN341" s="115"/>
      <c r="FZO341" s="114"/>
      <c r="FZP341" s="115"/>
      <c r="FZQ341" s="114"/>
      <c r="FZR341" s="115"/>
      <c r="FZS341" s="114"/>
      <c r="FZT341" s="115"/>
      <c r="FZU341" s="114"/>
      <c r="FZV341" s="115"/>
      <c r="FZW341" s="114"/>
      <c r="FZX341" s="115"/>
      <c r="FZY341" s="114"/>
      <c r="FZZ341" s="115"/>
      <c r="GAA341" s="114"/>
      <c r="GAB341" s="115"/>
      <c r="GAC341" s="114"/>
      <c r="GAD341" s="115"/>
      <c r="GAE341" s="114"/>
      <c r="GAF341" s="115"/>
      <c r="GAG341" s="114"/>
      <c r="GAH341" s="115"/>
      <c r="GAI341" s="114"/>
      <c r="GAJ341" s="115"/>
      <c r="GAK341" s="114"/>
      <c r="GAL341" s="115"/>
      <c r="GAM341" s="114"/>
      <c r="GAN341" s="115"/>
      <c r="GAO341" s="114"/>
      <c r="GAP341" s="115"/>
      <c r="GAQ341" s="114"/>
      <c r="GAR341" s="115"/>
      <c r="GAS341" s="114"/>
      <c r="GAT341" s="115"/>
      <c r="GAU341" s="114"/>
      <c r="GAV341" s="115"/>
      <c r="GAW341" s="114"/>
      <c r="GAX341" s="115"/>
      <c r="GAY341" s="114"/>
      <c r="GAZ341" s="115"/>
      <c r="GBA341" s="114"/>
      <c r="GBB341" s="115"/>
      <c r="GBC341" s="114"/>
      <c r="GBD341" s="115"/>
      <c r="GBE341" s="114"/>
      <c r="GBF341" s="115"/>
      <c r="GBG341" s="114"/>
      <c r="GBH341" s="115"/>
      <c r="GBI341" s="114"/>
      <c r="GBJ341" s="115"/>
      <c r="GBK341" s="114"/>
      <c r="GBL341" s="115"/>
      <c r="GBM341" s="114"/>
      <c r="GBN341" s="115"/>
      <c r="GBO341" s="114"/>
      <c r="GBP341" s="115"/>
      <c r="GBQ341" s="114"/>
      <c r="GBR341" s="115"/>
      <c r="GBS341" s="114"/>
      <c r="GBT341" s="115"/>
      <c r="GBU341" s="114"/>
      <c r="GBV341" s="115"/>
      <c r="GBW341" s="114"/>
      <c r="GBX341" s="115"/>
      <c r="GBY341" s="114"/>
      <c r="GBZ341" s="115"/>
      <c r="GCA341" s="114"/>
      <c r="GCB341" s="115"/>
      <c r="GCC341" s="114"/>
      <c r="GCD341" s="115"/>
      <c r="GCE341" s="114"/>
      <c r="GCF341" s="115"/>
      <c r="GCG341" s="114"/>
      <c r="GCH341" s="115"/>
      <c r="GCI341" s="114"/>
      <c r="GCJ341" s="115"/>
      <c r="GCK341" s="114"/>
      <c r="GCL341" s="115"/>
      <c r="GCM341" s="114"/>
      <c r="GCN341" s="115"/>
      <c r="GCO341" s="114"/>
      <c r="GCP341" s="115"/>
      <c r="GCQ341" s="114"/>
      <c r="GCR341" s="115"/>
      <c r="GCS341" s="114"/>
      <c r="GCT341" s="115"/>
      <c r="GCU341" s="114"/>
      <c r="GCV341" s="115"/>
      <c r="GCW341" s="114"/>
      <c r="GCX341" s="115"/>
      <c r="GCY341" s="114"/>
      <c r="GCZ341" s="115"/>
      <c r="GDA341" s="114"/>
      <c r="GDB341" s="115"/>
      <c r="GDC341" s="114"/>
      <c r="GDD341" s="115"/>
      <c r="GDE341" s="114"/>
      <c r="GDF341" s="115"/>
      <c r="GDG341" s="114"/>
      <c r="GDH341" s="115"/>
      <c r="GDI341" s="114"/>
      <c r="GDJ341" s="115"/>
      <c r="GDK341" s="114"/>
      <c r="GDL341" s="115"/>
      <c r="GDM341" s="114"/>
      <c r="GDN341" s="115"/>
      <c r="GDO341" s="114"/>
      <c r="GDP341" s="115"/>
      <c r="GDQ341" s="114"/>
      <c r="GDR341" s="115"/>
      <c r="GDS341" s="114"/>
      <c r="GDT341" s="115"/>
      <c r="GDU341" s="114"/>
      <c r="GDV341" s="115"/>
      <c r="GDW341" s="114"/>
      <c r="GDX341" s="115"/>
      <c r="GDY341" s="114"/>
      <c r="GDZ341" s="115"/>
      <c r="GEA341" s="114"/>
      <c r="GEB341" s="115"/>
      <c r="GEC341" s="114"/>
      <c r="GED341" s="115"/>
      <c r="GEE341" s="114"/>
      <c r="GEF341" s="115"/>
      <c r="GEG341" s="114"/>
      <c r="GEH341" s="115"/>
      <c r="GEI341" s="114"/>
      <c r="GEJ341" s="115"/>
      <c r="GEK341" s="114"/>
      <c r="GEL341" s="115"/>
      <c r="GEM341" s="114"/>
      <c r="GEN341" s="115"/>
      <c r="GEO341" s="114"/>
      <c r="GEP341" s="115"/>
      <c r="GEQ341" s="114"/>
      <c r="GER341" s="115"/>
      <c r="GES341" s="114"/>
      <c r="GET341" s="115"/>
      <c r="GEU341" s="114"/>
      <c r="GEV341" s="115"/>
      <c r="GEW341" s="114"/>
      <c r="GEX341" s="115"/>
      <c r="GEY341" s="114"/>
      <c r="GEZ341" s="115"/>
      <c r="GFA341" s="114"/>
      <c r="GFB341" s="115"/>
      <c r="GFC341" s="114"/>
      <c r="GFD341" s="115"/>
      <c r="GFE341" s="114"/>
      <c r="GFF341" s="115"/>
      <c r="GFG341" s="114"/>
      <c r="GFH341" s="115"/>
      <c r="GFI341" s="114"/>
      <c r="GFJ341" s="115"/>
      <c r="GFK341" s="114"/>
      <c r="GFL341" s="115"/>
      <c r="GFM341" s="114"/>
      <c r="GFN341" s="115"/>
      <c r="GFO341" s="114"/>
      <c r="GFP341" s="115"/>
      <c r="GFQ341" s="114"/>
      <c r="GFR341" s="115"/>
      <c r="GFS341" s="114"/>
      <c r="GFT341" s="115"/>
      <c r="GFU341" s="114"/>
      <c r="GFV341" s="115"/>
      <c r="GFW341" s="114"/>
      <c r="GFX341" s="115"/>
      <c r="GFY341" s="114"/>
      <c r="GFZ341" s="115"/>
      <c r="GGA341" s="114"/>
      <c r="GGB341" s="115"/>
      <c r="GGC341" s="114"/>
      <c r="GGD341" s="115"/>
      <c r="GGE341" s="114"/>
      <c r="GGF341" s="115"/>
      <c r="GGG341" s="114"/>
      <c r="GGH341" s="115"/>
      <c r="GGI341" s="114"/>
      <c r="GGJ341" s="115"/>
      <c r="GGK341" s="114"/>
      <c r="GGL341" s="115"/>
      <c r="GGM341" s="114"/>
      <c r="GGN341" s="115"/>
      <c r="GGO341" s="114"/>
      <c r="GGP341" s="115"/>
      <c r="GGQ341" s="114"/>
      <c r="GGR341" s="115"/>
      <c r="GGS341" s="114"/>
      <c r="GGT341" s="115"/>
      <c r="GGU341" s="114"/>
      <c r="GGV341" s="115"/>
      <c r="GGW341" s="114"/>
      <c r="GGX341" s="115"/>
      <c r="GGY341" s="114"/>
      <c r="GGZ341" s="115"/>
      <c r="GHA341" s="114"/>
      <c r="GHB341" s="115"/>
      <c r="GHC341" s="114"/>
      <c r="GHD341" s="115"/>
      <c r="GHE341" s="114"/>
      <c r="GHF341" s="115"/>
      <c r="GHG341" s="114"/>
      <c r="GHH341" s="115"/>
      <c r="GHI341" s="114"/>
      <c r="GHJ341" s="115"/>
      <c r="GHK341" s="114"/>
      <c r="GHL341" s="115"/>
      <c r="GHM341" s="114"/>
      <c r="GHN341" s="115"/>
      <c r="GHO341" s="114"/>
      <c r="GHP341" s="115"/>
      <c r="GHQ341" s="114"/>
      <c r="GHR341" s="115"/>
      <c r="GHS341" s="114"/>
      <c r="GHT341" s="115"/>
      <c r="GHU341" s="114"/>
      <c r="GHV341" s="115"/>
      <c r="GHW341" s="114"/>
      <c r="GHX341" s="115"/>
      <c r="GHY341" s="114"/>
      <c r="GHZ341" s="115"/>
      <c r="GIA341" s="114"/>
      <c r="GIB341" s="115"/>
      <c r="GIC341" s="114"/>
      <c r="GID341" s="115"/>
      <c r="GIE341" s="114"/>
      <c r="GIF341" s="115"/>
      <c r="GIG341" s="114"/>
      <c r="GIH341" s="115"/>
      <c r="GII341" s="114"/>
      <c r="GIJ341" s="115"/>
      <c r="GIK341" s="114"/>
      <c r="GIL341" s="115"/>
      <c r="GIM341" s="114"/>
      <c r="GIN341" s="115"/>
      <c r="GIO341" s="114"/>
      <c r="GIP341" s="115"/>
      <c r="GIQ341" s="114"/>
      <c r="GIR341" s="115"/>
      <c r="GIS341" s="114"/>
      <c r="GIT341" s="115"/>
      <c r="GIU341" s="114"/>
      <c r="GIV341" s="115"/>
      <c r="GIW341" s="114"/>
      <c r="GIX341" s="115"/>
      <c r="GIY341" s="114"/>
      <c r="GIZ341" s="115"/>
      <c r="GJA341" s="114"/>
      <c r="GJB341" s="115"/>
      <c r="GJC341" s="114"/>
      <c r="GJD341" s="115"/>
      <c r="GJE341" s="114"/>
      <c r="GJF341" s="115"/>
      <c r="GJG341" s="114"/>
      <c r="GJH341" s="115"/>
      <c r="GJI341" s="114"/>
      <c r="GJJ341" s="115"/>
      <c r="GJK341" s="114"/>
      <c r="GJL341" s="115"/>
      <c r="GJM341" s="114"/>
      <c r="GJN341" s="115"/>
      <c r="GJO341" s="114"/>
      <c r="GJP341" s="115"/>
      <c r="GJQ341" s="114"/>
      <c r="GJR341" s="115"/>
      <c r="GJS341" s="114"/>
      <c r="GJT341" s="115"/>
      <c r="GJU341" s="114"/>
      <c r="GJV341" s="115"/>
      <c r="GJW341" s="114"/>
      <c r="GJX341" s="115"/>
      <c r="GJY341" s="114"/>
      <c r="GJZ341" s="115"/>
      <c r="GKA341" s="114"/>
      <c r="GKB341" s="115"/>
      <c r="GKC341" s="114"/>
      <c r="GKD341" s="115"/>
      <c r="GKE341" s="114"/>
      <c r="GKF341" s="115"/>
      <c r="GKG341" s="114"/>
      <c r="GKH341" s="115"/>
      <c r="GKI341" s="114"/>
      <c r="GKJ341" s="115"/>
      <c r="GKK341" s="114"/>
      <c r="GKL341" s="115"/>
      <c r="GKM341" s="114"/>
      <c r="GKN341" s="115"/>
      <c r="GKO341" s="114"/>
      <c r="GKP341" s="115"/>
      <c r="GKQ341" s="114"/>
      <c r="GKR341" s="115"/>
      <c r="GKS341" s="114"/>
      <c r="GKT341" s="115"/>
      <c r="GKU341" s="114"/>
      <c r="GKV341" s="115"/>
      <c r="GKW341" s="114"/>
      <c r="GKX341" s="115"/>
      <c r="GKY341" s="114"/>
      <c r="GKZ341" s="115"/>
      <c r="GLA341" s="114"/>
      <c r="GLB341" s="115"/>
      <c r="GLC341" s="114"/>
      <c r="GLD341" s="115"/>
      <c r="GLE341" s="114"/>
      <c r="GLF341" s="115"/>
      <c r="GLG341" s="114"/>
      <c r="GLH341" s="115"/>
      <c r="GLI341" s="114"/>
      <c r="GLJ341" s="115"/>
      <c r="GLK341" s="114"/>
      <c r="GLL341" s="115"/>
      <c r="GLM341" s="114"/>
      <c r="GLN341" s="115"/>
      <c r="GLO341" s="114"/>
      <c r="GLP341" s="115"/>
      <c r="GLQ341" s="114"/>
      <c r="GLR341" s="115"/>
      <c r="GLS341" s="114"/>
      <c r="GLT341" s="115"/>
      <c r="GLU341" s="114"/>
      <c r="GLV341" s="115"/>
      <c r="GLW341" s="114"/>
      <c r="GLX341" s="115"/>
      <c r="GLY341" s="114"/>
      <c r="GLZ341" s="115"/>
      <c r="GMA341" s="114"/>
      <c r="GMB341" s="115"/>
      <c r="GMC341" s="114"/>
      <c r="GMD341" s="115"/>
      <c r="GME341" s="114"/>
      <c r="GMF341" s="115"/>
      <c r="GMG341" s="114"/>
      <c r="GMH341" s="115"/>
      <c r="GMI341" s="114"/>
      <c r="GMJ341" s="115"/>
      <c r="GMK341" s="114"/>
      <c r="GML341" s="115"/>
      <c r="GMM341" s="114"/>
      <c r="GMN341" s="115"/>
      <c r="GMO341" s="114"/>
      <c r="GMP341" s="115"/>
      <c r="GMQ341" s="114"/>
      <c r="GMR341" s="115"/>
      <c r="GMS341" s="114"/>
      <c r="GMT341" s="115"/>
      <c r="GMU341" s="114"/>
      <c r="GMV341" s="115"/>
      <c r="GMW341" s="114"/>
      <c r="GMX341" s="115"/>
      <c r="GMY341" s="114"/>
      <c r="GMZ341" s="115"/>
      <c r="GNA341" s="114"/>
      <c r="GNB341" s="115"/>
      <c r="GNC341" s="114"/>
      <c r="GND341" s="115"/>
      <c r="GNE341" s="114"/>
      <c r="GNF341" s="115"/>
      <c r="GNG341" s="114"/>
      <c r="GNH341" s="115"/>
      <c r="GNI341" s="114"/>
      <c r="GNJ341" s="115"/>
      <c r="GNK341" s="114"/>
      <c r="GNL341" s="115"/>
      <c r="GNM341" s="114"/>
      <c r="GNN341" s="115"/>
      <c r="GNO341" s="114"/>
      <c r="GNP341" s="115"/>
      <c r="GNQ341" s="114"/>
      <c r="GNR341" s="115"/>
      <c r="GNS341" s="114"/>
      <c r="GNT341" s="115"/>
      <c r="GNU341" s="114"/>
      <c r="GNV341" s="115"/>
      <c r="GNW341" s="114"/>
      <c r="GNX341" s="115"/>
      <c r="GNY341" s="114"/>
      <c r="GNZ341" s="115"/>
      <c r="GOA341" s="114"/>
      <c r="GOB341" s="115"/>
      <c r="GOC341" s="114"/>
      <c r="GOD341" s="115"/>
      <c r="GOE341" s="114"/>
      <c r="GOF341" s="115"/>
      <c r="GOG341" s="114"/>
      <c r="GOH341" s="115"/>
      <c r="GOI341" s="114"/>
      <c r="GOJ341" s="115"/>
      <c r="GOK341" s="114"/>
      <c r="GOL341" s="115"/>
      <c r="GOM341" s="114"/>
      <c r="GON341" s="115"/>
      <c r="GOO341" s="114"/>
      <c r="GOP341" s="115"/>
      <c r="GOQ341" s="114"/>
      <c r="GOR341" s="115"/>
      <c r="GOS341" s="114"/>
      <c r="GOT341" s="115"/>
      <c r="GOU341" s="114"/>
      <c r="GOV341" s="115"/>
      <c r="GOW341" s="114"/>
      <c r="GOX341" s="115"/>
      <c r="GOY341" s="114"/>
      <c r="GOZ341" s="115"/>
      <c r="GPA341" s="114"/>
      <c r="GPB341" s="115"/>
      <c r="GPC341" s="114"/>
      <c r="GPD341" s="115"/>
      <c r="GPE341" s="114"/>
      <c r="GPF341" s="115"/>
      <c r="GPG341" s="114"/>
      <c r="GPH341" s="115"/>
      <c r="GPI341" s="114"/>
      <c r="GPJ341" s="115"/>
      <c r="GPK341" s="114"/>
      <c r="GPL341" s="115"/>
      <c r="GPM341" s="114"/>
      <c r="GPN341" s="115"/>
      <c r="GPO341" s="114"/>
      <c r="GPP341" s="115"/>
      <c r="GPQ341" s="114"/>
      <c r="GPR341" s="115"/>
      <c r="GPS341" s="114"/>
      <c r="GPT341" s="115"/>
      <c r="GPU341" s="114"/>
      <c r="GPV341" s="115"/>
      <c r="GPW341" s="114"/>
      <c r="GPX341" s="115"/>
      <c r="GPY341" s="114"/>
      <c r="GPZ341" s="115"/>
      <c r="GQA341" s="114"/>
      <c r="GQB341" s="115"/>
      <c r="GQC341" s="114"/>
      <c r="GQD341" s="115"/>
      <c r="GQE341" s="114"/>
      <c r="GQF341" s="115"/>
      <c r="GQG341" s="114"/>
      <c r="GQH341" s="115"/>
      <c r="GQI341" s="114"/>
      <c r="GQJ341" s="115"/>
      <c r="GQK341" s="114"/>
      <c r="GQL341" s="115"/>
      <c r="GQM341" s="114"/>
      <c r="GQN341" s="115"/>
      <c r="GQO341" s="114"/>
      <c r="GQP341" s="115"/>
      <c r="GQQ341" s="114"/>
      <c r="GQR341" s="115"/>
      <c r="GQS341" s="114"/>
      <c r="GQT341" s="115"/>
      <c r="GQU341" s="114"/>
      <c r="GQV341" s="115"/>
      <c r="GQW341" s="114"/>
      <c r="GQX341" s="115"/>
      <c r="GQY341" s="114"/>
      <c r="GQZ341" s="115"/>
      <c r="GRA341" s="114"/>
      <c r="GRB341" s="115"/>
      <c r="GRC341" s="114"/>
      <c r="GRD341" s="115"/>
      <c r="GRE341" s="114"/>
      <c r="GRF341" s="115"/>
      <c r="GRG341" s="114"/>
      <c r="GRH341" s="115"/>
      <c r="GRI341" s="114"/>
      <c r="GRJ341" s="115"/>
      <c r="GRK341" s="114"/>
      <c r="GRL341" s="115"/>
      <c r="GRM341" s="114"/>
      <c r="GRN341" s="115"/>
      <c r="GRO341" s="114"/>
      <c r="GRP341" s="115"/>
      <c r="GRQ341" s="114"/>
      <c r="GRR341" s="115"/>
      <c r="GRS341" s="114"/>
      <c r="GRT341" s="115"/>
      <c r="GRU341" s="114"/>
      <c r="GRV341" s="115"/>
      <c r="GRW341" s="114"/>
      <c r="GRX341" s="115"/>
      <c r="GRY341" s="114"/>
      <c r="GRZ341" s="115"/>
      <c r="GSA341" s="114"/>
      <c r="GSB341" s="115"/>
      <c r="GSC341" s="114"/>
      <c r="GSD341" s="115"/>
      <c r="GSE341" s="114"/>
      <c r="GSF341" s="115"/>
      <c r="GSG341" s="114"/>
      <c r="GSH341" s="115"/>
      <c r="GSI341" s="114"/>
      <c r="GSJ341" s="115"/>
      <c r="GSK341" s="114"/>
      <c r="GSL341" s="115"/>
      <c r="GSM341" s="114"/>
      <c r="GSN341" s="115"/>
      <c r="GSO341" s="114"/>
      <c r="GSP341" s="115"/>
      <c r="GSQ341" s="114"/>
      <c r="GSR341" s="115"/>
      <c r="GSS341" s="114"/>
      <c r="GST341" s="115"/>
      <c r="GSU341" s="114"/>
      <c r="GSV341" s="115"/>
      <c r="GSW341" s="114"/>
      <c r="GSX341" s="115"/>
      <c r="GSY341" s="114"/>
      <c r="GSZ341" s="115"/>
      <c r="GTA341" s="114"/>
      <c r="GTB341" s="115"/>
      <c r="GTC341" s="114"/>
      <c r="GTD341" s="115"/>
      <c r="GTE341" s="114"/>
      <c r="GTF341" s="115"/>
      <c r="GTG341" s="114"/>
      <c r="GTH341" s="115"/>
      <c r="GTI341" s="114"/>
      <c r="GTJ341" s="115"/>
      <c r="GTK341" s="114"/>
      <c r="GTL341" s="115"/>
      <c r="GTM341" s="114"/>
      <c r="GTN341" s="115"/>
      <c r="GTO341" s="114"/>
      <c r="GTP341" s="115"/>
      <c r="GTQ341" s="114"/>
      <c r="GTR341" s="115"/>
      <c r="GTS341" s="114"/>
      <c r="GTT341" s="115"/>
      <c r="GTU341" s="114"/>
      <c r="GTV341" s="115"/>
      <c r="GTW341" s="114"/>
      <c r="GTX341" s="115"/>
      <c r="GTY341" s="114"/>
      <c r="GTZ341" s="115"/>
      <c r="GUA341" s="114"/>
      <c r="GUB341" s="115"/>
      <c r="GUC341" s="114"/>
      <c r="GUD341" s="115"/>
      <c r="GUE341" s="114"/>
      <c r="GUF341" s="115"/>
      <c r="GUG341" s="114"/>
      <c r="GUH341" s="115"/>
      <c r="GUI341" s="114"/>
      <c r="GUJ341" s="115"/>
      <c r="GUK341" s="114"/>
      <c r="GUL341" s="115"/>
      <c r="GUM341" s="114"/>
      <c r="GUN341" s="115"/>
      <c r="GUO341" s="114"/>
      <c r="GUP341" s="115"/>
      <c r="GUQ341" s="114"/>
      <c r="GUR341" s="115"/>
      <c r="GUS341" s="114"/>
      <c r="GUT341" s="115"/>
      <c r="GUU341" s="114"/>
      <c r="GUV341" s="115"/>
      <c r="GUW341" s="114"/>
      <c r="GUX341" s="115"/>
      <c r="GUY341" s="114"/>
      <c r="GUZ341" s="115"/>
      <c r="GVA341" s="114"/>
      <c r="GVB341" s="115"/>
      <c r="GVC341" s="114"/>
      <c r="GVD341" s="115"/>
      <c r="GVE341" s="114"/>
      <c r="GVF341" s="115"/>
      <c r="GVG341" s="114"/>
      <c r="GVH341" s="115"/>
      <c r="GVI341" s="114"/>
      <c r="GVJ341" s="115"/>
      <c r="GVK341" s="114"/>
      <c r="GVL341" s="115"/>
      <c r="GVM341" s="114"/>
      <c r="GVN341" s="115"/>
      <c r="GVO341" s="114"/>
      <c r="GVP341" s="115"/>
      <c r="GVQ341" s="114"/>
      <c r="GVR341" s="115"/>
      <c r="GVS341" s="114"/>
      <c r="GVT341" s="115"/>
      <c r="GVU341" s="114"/>
      <c r="GVV341" s="115"/>
      <c r="GVW341" s="114"/>
      <c r="GVX341" s="115"/>
      <c r="GVY341" s="114"/>
      <c r="GVZ341" s="115"/>
      <c r="GWA341" s="114"/>
      <c r="GWB341" s="115"/>
      <c r="GWC341" s="114"/>
      <c r="GWD341" s="115"/>
      <c r="GWE341" s="114"/>
      <c r="GWF341" s="115"/>
      <c r="GWG341" s="114"/>
      <c r="GWH341" s="115"/>
      <c r="GWI341" s="114"/>
      <c r="GWJ341" s="115"/>
      <c r="GWK341" s="114"/>
      <c r="GWL341" s="115"/>
      <c r="GWM341" s="114"/>
      <c r="GWN341" s="115"/>
      <c r="GWO341" s="114"/>
      <c r="GWP341" s="115"/>
      <c r="GWQ341" s="114"/>
      <c r="GWR341" s="115"/>
      <c r="GWS341" s="114"/>
      <c r="GWT341" s="115"/>
      <c r="GWU341" s="114"/>
      <c r="GWV341" s="115"/>
      <c r="GWW341" s="114"/>
      <c r="GWX341" s="115"/>
      <c r="GWY341" s="114"/>
      <c r="GWZ341" s="115"/>
      <c r="GXA341" s="114"/>
      <c r="GXB341" s="115"/>
      <c r="GXC341" s="114"/>
      <c r="GXD341" s="115"/>
      <c r="GXE341" s="114"/>
      <c r="GXF341" s="115"/>
      <c r="GXG341" s="114"/>
      <c r="GXH341" s="115"/>
      <c r="GXI341" s="114"/>
      <c r="GXJ341" s="115"/>
      <c r="GXK341" s="114"/>
      <c r="GXL341" s="115"/>
      <c r="GXM341" s="114"/>
      <c r="GXN341" s="115"/>
      <c r="GXO341" s="114"/>
      <c r="GXP341" s="115"/>
      <c r="GXQ341" s="114"/>
      <c r="GXR341" s="115"/>
      <c r="GXS341" s="114"/>
      <c r="GXT341" s="115"/>
      <c r="GXU341" s="114"/>
      <c r="GXV341" s="115"/>
      <c r="GXW341" s="114"/>
      <c r="GXX341" s="115"/>
      <c r="GXY341" s="114"/>
      <c r="GXZ341" s="115"/>
      <c r="GYA341" s="114"/>
      <c r="GYB341" s="115"/>
      <c r="GYC341" s="114"/>
      <c r="GYD341" s="115"/>
      <c r="GYE341" s="114"/>
      <c r="GYF341" s="115"/>
      <c r="GYG341" s="114"/>
      <c r="GYH341" s="115"/>
      <c r="GYI341" s="114"/>
      <c r="GYJ341" s="115"/>
      <c r="GYK341" s="114"/>
      <c r="GYL341" s="115"/>
      <c r="GYM341" s="114"/>
      <c r="GYN341" s="115"/>
      <c r="GYO341" s="114"/>
      <c r="GYP341" s="115"/>
      <c r="GYQ341" s="114"/>
      <c r="GYR341" s="115"/>
      <c r="GYS341" s="114"/>
      <c r="GYT341" s="115"/>
      <c r="GYU341" s="114"/>
      <c r="GYV341" s="115"/>
      <c r="GYW341" s="114"/>
      <c r="GYX341" s="115"/>
      <c r="GYY341" s="114"/>
      <c r="GYZ341" s="115"/>
      <c r="GZA341" s="114"/>
      <c r="GZB341" s="115"/>
      <c r="GZC341" s="114"/>
      <c r="GZD341" s="115"/>
      <c r="GZE341" s="114"/>
      <c r="GZF341" s="115"/>
      <c r="GZG341" s="114"/>
      <c r="GZH341" s="115"/>
      <c r="GZI341" s="114"/>
      <c r="GZJ341" s="115"/>
      <c r="GZK341" s="114"/>
      <c r="GZL341" s="115"/>
      <c r="GZM341" s="114"/>
      <c r="GZN341" s="115"/>
      <c r="GZO341" s="114"/>
      <c r="GZP341" s="115"/>
      <c r="GZQ341" s="114"/>
      <c r="GZR341" s="115"/>
      <c r="GZS341" s="114"/>
      <c r="GZT341" s="115"/>
      <c r="GZU341" s="114"/>
      <c r="GZV341" s="115"/>
      <c r="GZW341" s="114"/>
      <c r="GZX341" s="115"/>
      <c r="GZY341" s="114"/>
      <c r="GZZ341" s="115"/>
      <c r="HAA341" s="114"/>
      <c r="HAB341" s="115"/>
      <c r="HAC341" s="114"/>
      <c r="HAD341" s="115"/>
      <c r="HAE341" s="114"/>
      <c r="HAF341" s="115"/>
      <c r="HAG341" s="114"/>
      <c r="HAH341" s="115"/>
      <c r="HAI341" s="114"/>
      <c r="HAJ341" s="115"/>
      <c r="HAK341" s="114"/>
      <c r="HAL341" s="115"/>
      <c r="HAM341" s="114"/>
      <c r="HAN341" s="115"/>
      <c r="HAO341" s="114"/>
      <c r="HAP341" s="115"/>
      <c r="HAQ341" s="114"/>
      <c r="HAR341" s="115"/>
      <c r="HAS341" s="114"/>
      <c r="HAT341" s="115"/>
      <c r="HAU341" s="114"/>
      <c r="HAV341" s="115"/>
      <c r="HAW341" s="114"/>
      <c r="HAX341" s="115"/>
      <c r="HAY341" s="114"/>
      <c r="HAZ341" s="115"/>
      <c r="HBA341" s="114"/>
      <c r="HBB341" s="115"/>
      <c r="HBC341" s="114"/>
      <c r="HBD341" s="115"/>
      <c r="HBE341" s="114"/>
      <c r="HBF341" s="115"/>
      <c r="HBG341" s="114"/>
      <c r="HBH341" s="115"/>
      <c r="HBI341" s="114"/>
      <c r="HBJ341" s="115"/>
      <c r="HBK341" s="114"/>
      <c r="HBL341" s="115"/>
      <c r="HBM341" s="114"/>
      <c r="HBN341" s="115"/>
      <c r="HBO341" s="114"/>
      <c r="HBP341" s="115"/>
      <c r="HBQ341" s="114"/>
      <c r="HBR341" s="115"/>
      <c r="HBS341" s="114"/>
      <c r="HBT341" s="115"/>
      <c r="HBU341" s="114"/>
      <c r="HBV341" s="115"/>
      <c r="HBW341" s="114"/>
      <c r="HBX341" s="115"/>
      <c r="HBY341" s="114"/>
      <c r="HBZ341" s="115"/>
      <c r="HCA341" s="114"/>
      <c r="HCB341" s="115"/>
      <c r="HCC341" s="114"/>
      <c r="HCD341" s="115"/>
      <c r="HCE341" s="114"/>
      <c r="HCF341" s="115"/>
      <c r="HCG341" s="114"/>
      <c r="HCH341" s="115"/>
      <c r="HCI341" s="114"/>
      <c r="HCJ341" s="115"/>
      <c r="HCK341" s="114"/>
      <c r="HCL341" s="115"/>
      <c r="HCM341" s="114"/>
      <c r="HCN341" s="115"/>
      <c r="HCO341" s="114"/>
      <c r="HCP341" s="115"/>
      <c r="HCQ341" s="114"/>
      <c r="HCR341" s="115"/>
      <c r="HCS341" s="114"/>
      <c r="HCT341" s="115"/>
      <c r="HCU341" s="114"/>
      <c r="HCV341" s="115"/>
      <c r="HCW341" s="114"/>
      <c r="HCX341" s="115"/>
      <c r="HCY341" s="114"/>
      <c r="HCZ341" s="115"/>
      <c r="HDA341" s="114"/>
      <c r="HDB341" s="115"/>
      <c r="HDC341" s="114"/>
      <c r="HDD341" s="115"/>
      <c r="HDE341" s="114"/>
      <c r="HDF341" s="115"/>
      <c r="HDG341" s="114"/>
      <c r="HDH341" s="115"/>
      <c r="HDI341" s="114"/>
      <c r="HDJ341" s="115"/>
      <c r="HDK341" s="114"/>
      <c r="HDL341" s="115"/>
      <c r="HDM341" s="114"/>
      <c r="HDN341" s="115"/>
      <c r="HDO341" s="114"/>
      <c r="HDP341" s="115"/>
      <c r="HDQ341" s="114"/>
      <c r="HDR341" s="115"/>
      <c r="HDS341" s="114"/>
      <c r="HDT341" s="115"/>
      <c r="HDU341" s="114"/>
      <c r="HDV341" s="115"/>
      <c r="HDW341" s="114"/>
      <c r="HDX341" s="115"/>
      <c r="HDY341" s="114"/>
      <c r="HDZ341" s="115"/>
      <c r="HEA341" s="114"/>
      <c r="HEB341" s="115"/>
      <c r="HEC341" s="114"/>
      <c r="HED341" s="115"/>
      <c r="HEE341" s="114"/>
      <c r="HEF341" s="115"/>
      <c r="HEG341" s="114"/>
      <c r="HEH341" s="115"/>
      <c r="HEI341" s="114"/>
      <c r="HEJ341" s="115"/>
      <c r="HEK341" s="114"/>
      <c r="HEL341" s="115"/>
      <c r="HEM341" s="114"/>
      <c r="HEN341" s="115"/>
      <c r="HEO341" s="114"/>
      <c r="HEP341" s="115"/>
      <c r="HEQ341" s="114"/>
      <c r="HER341" s="115"/>
      <c r="HES341" s="114"/>
      <c r="HET341" s="115"/>
      <c r="HEU341" s="114"/>
      <c r="HEV341" s="115"/>
      <c r="HEW341" s="114"/>
      <c r="HEX341" s="115"/>
      <c r="HEY341" s="114"/>
      <c r="HEZ341" s="115"/>
      <c r="HFA341" s="114"/>
      <c r="HFB341" s="115"/>
      <c r="HFC341" s="114"/>
      <c r="HFD341" s="115"/>
      <c r="HFE341" s="114"/>
      <c r="HFF341" s="115"/>
      <c r="HFG341" s="114"/>
      <c r="HFH341" s="115"/>
      <c r="HFI341" s="114"/>
      <c r="HFJ341" s="115"/>
      <c r="HFK341" s="114"/>
      <c r="HFL341" s="115"/>
      <c r="HFM341" s="114"/>
      <c r="HFN341" s="115"/>
      <c r="HFO341" s="114"/>
      <c r="HFP341" s="115"/>
      <c r="HFQ341" s="114"/>
      <c r="HFR341" s="115"/>
      <c r="HFS341" s="114"/>
      <c r="HFT341" s="115"/>
      <c r="HFU341" s="114"/>
      <c r="HFV341" s="115"/>
      <c r="HFW341" s="114"/>
      <c r="HFX341" s="115"/>
      <c r="HFY341" s="114"/>
      <c r="HFZ341" s="115"/>
      <c r="HGA341" s="114"/>
      <c r="HGB341" s="115"/>
      <c r="HGC341" s="114"/>
      <c r="HGD341" s="115"/>
      <c r="HGE341" s="114"/>
      <c r="HGF341" s="115"/>
      <c r="HGG341" s="114"/>
      <c r="HGH341" s="115"/>
      <c r="HGI341" s="114"/>
      <c r="HGJ341" s="115"/>
      <c r="HGK341" s="114"/>
      <c r="HGL341" s="115"/>
      <c r="HGM341" s="114"/>
      <c r="HGN341" s="115"/>
      <c r="HGO341" s="114"/>
      <c r="HGP341" s="115"/>
      <c r="HGQ341" s="114"/>
      <c r="HGR341" s="115"/>
      <c r="HGS341" s="114"/>
      <c r="HGT341" s="115"/>
      <c r="HGU341" s="114"/>
      <c r="HGV341" s="115"/>
      <c r="HGW341" s="114"/>
      <c r="HGX341" s="115"/>
      <c r="HGY341" s="114"/>
      <c r="HGZ341" s="115"/>
      <c r="HHA341" s="114"/>
      <c r="HHB341" s="115"/>
      <c r="HHC341" s="114"/>
      <c r="HHD341" s="115"/>
      <c r="HHE341" s="114"/>
      <c r="HHF341" s="115"/>
      <c r="HHG341" s="114"/>
      <c r="HHH341" s="115"/>
      <c r="HHI341" s="114"/>
      <c r="HHJ341" s="115"/>
      <c r="HHK341" s="114"/>
      <c r="HHL341" s="115"/>
      <c r="HHM341" s="114"/>
      <c r="HHN341" s="115"/>
      <c r="HHO341" s="114"/>
      <c r="HHP341" s="115"/>
      <c r="HHQ341" s="114"/>
      <c r="HHR341" s="115"/>
      <c r="HHS341" s="114"/>
      <c r="HHT341" s="115"/>
      <c r="HHU341" s="114"/>
      <c r="HHV341" s="115"/>
      <c r="HHW341" s="114"/>
      <c r="HHX341" s="115"/>
      <c r="HHY341" s="114"/>
      <c r="HHZ341" s="115"/>
      <c r="HIA341" s="114"/>
      <c r="HIB341" s="115"/>
      <c r="HIC341" s="114"/>
      <c r="HID341" s="115"/>
      <c r="HIE341" s="114"/>
      <c r="HIF341" s="115"/>
      <c r="HIG341" s="114"/>
      <c r="HIH341" s="115"/>
      <c r="HII341" s="114"/>
      <c r="HIJ341" s="115"/>
      <c r="HIK341" s="114"/>
      <c r="HIL341" s="115"/>
      <c r="HIM341" s="114"/>
      <c r="HIN341" s="115"/>
      <c r="HIO341" s="114"/>
      <c r="HIP341" s="115"/>
      <c r="HIQ341" s="114"/>
      <c r="HIR341" s="115"/>
      <c r="HIS341" s="114"/>
      <c r="HIT341" s="115"/>
      <c r="HIU341" s="114"/>
      <c r="HIV341" s="115"/>
      <c r="HIW341" s="114"/>
      <c r="HIX341" s="115"/>
      <c r="HIY341" s="114"/>
      <c r="HIZ341" s="115"/>
      <c r="HJA341" s="114"/>
      <c r="HJB341" s="115"/>
      <c r="HJC341" s="114"/>
      <c r="HJD341" s="115"/>
      <c r="HJE341" s="114"/>
      <c r="HJF341" s="115"/>
      <c r="HJG341" s="114"/>
      <c r="HJH341" s="115"/>
      <c r="HJI341" s="114"/>
      <c r="HJJ341" s="115"/>
      <c r="HJK341" s="114"/>
      <c r="HJL341" s="115"/>
      <c r="HJM341" s="114"/>
      <c r="HJN341" s="115"/>
      <c r="HJO341" s="114"/>
      <c r="HJP341" s="115"/>
      <c r="HJQ341" s="114"/>
      <c r="HJR341" s="115"/>
      <c r="HJS341" s="114"/>
      <c r="HJT341" s="115"/>
      <c r="HJU341" s="114"/>
      <c r="HJV341" s="115"/>
      <c r="HJW341" s="114"/>
      <c r="HJX341" s="115"/>
      <c r="HJY341" s="114"/>
      <c r="HJZ341" s="115"/>
      <c r="HKA341" s="114"/>
      <c r="HKB341" s="115"/>
      <c r="HKC341" s="114"/>
      <c r="HKD341" s="115"/>
      <c r="HKE341" s="114"/>
      <c r="HKF341" s="115"/>
      <c r="HKG341" s="114"/>
      <c r="HKH341" s="115"/>
      <c r="HKI341" s="114"/>
      <c r="HKJ341" s="115"/>
      <c r="HKK341" s="114"/>
      <c r="HKL341" s="115"/>
      <c r="HKM341" s="114"/>
      <c r="HKN341" s="115"/>
      <c r="HKO341" s="114"/>
      <c r="HKP341" s="115"/>
      <c r="HKQ341" s="114"/>
      <c r="HKR341" s="115"/>
      <c r="HKS341" s="114"/>
      <c r="HKT341" s="115"/>
      <c r="HKU341" s="114"/>
      <c r="HKV341" s="115"/>
      <c r="HKW341" s="114"/>
      <c r="HKX341" s="115"/>
      <c r="HKY341" s="114"/>
      <c r="HKZ341" s="115"/>
      <c r="HLA341" s="114"/>
      <c r="HLB341" s="115"/>
      <c r="HLC341" s="114"/>
      <c r="HLD341" s="115"/>
      <c r="HLE341" s="114"/>
      <c r="HLF341" s="115"/>
      <c r="HLG341" s="114"/>
      <c r="HLH341" s="115"/>
      <c r="HLI341" s="114"/>
      <c r="HLJ341" s="115"/>
      <c r="HLK341" s="114"/>
      <c r="HLL341" s="115"/>
      <c r="HLM341" s="114"/>
      <c r="HLN341" s="115"/>
      <c r="HLO341" s="114"/>
      <c r="HLP341" s="115"/>
      <c r="HLQ341" s="114"/>
      <c r="HLR341" s="115"/>
      <c r="HLS341" s="114"/>
      <c r="HLT341" s="115"/>
      <c r="HLU341" s="114"/>
      <c r="HLV341" s="115"/>
      <c r="HLW341" s="114"/>
      <c r="HLX341" s="115"/>
      <c r="HLY341" s="114"/>
      <c r="HLZ341" s="115"/>
      <c r="HMA341" s="114"/>
      <c r="HMB341" s="115"/>
      <c r="HMC341" s="114"/>
      <c r="HMD341" s="115"/>
      <c r="HME341" s="114"/>
      <c r="HMF341" s="115"/>
      <c r="HMG341" s="114"/>
      <c r="HMH341" s="115"/>
      <c r="HMI341" s="114"/>
      <c r="HMJ341" s="115"/>
      <c r="HMK341" s="114"/>
      <c r="HML341" s="115"/>
      <c r="HMM341" s="114"/>
      <c r="HMN341" s="115"/>
      <c r="HMO341" s="114"/>
      <c r="HMP341" s="115"/>
      <c r="HMQ341" s="114"/>
      <c r="HMR341" s="115"/>
      <c r="HMS341" s="114"/>
      <c r="HMT341" s="115"/>
      <c r="HMU341" s="114"/>
      <c r="HMV341" s="115"/>
      <c r="HMW341" s="114"/>
      <c r="HMX341" s="115"/>
      <c r="HMY341" s="114"/>
      <c r="HMZ341" s="115"/>
      <c r="HNA341" s="114"/>
      <c r="HNB341" s="115"/>
      <c r="HNC341" s="114"/>
      <c r="HND341" s="115"/>
      <c r="HNE341" s="114"/>
      <c r="HNF341" s="115"/>
      <c r="HNG341" s="114"/>
      <c r="HNH341" s="115"/>
      <c r="HNI341" s="114"/>
      <c r="HNJ341" s="115"/>
      <c r="HNK341" s="114"/>
      <c r="HNL341" s="115"/>
      <c r="HNM341" s="114"/>
      <c r="HNN341" s="115"/>
      <c r="HNO341" s="114"/>
      <c r="HNP341" s="115"/>
      <c r="HNQ341" s="114"/>
      <c r="HNR341" s="115"/>
      <c r="HNS341" s="114"/>
      <c r="HNT341" s="115"/>
      <c r="HNU341" s="114"/>
      <c r="HNV341" s="115"/>
      <c r="HNW341" s="114"/>
      <c r="HNX341" s="115"/>
      <c r="HNY341" s="114"/>
      <c r="HNZ341" s="115"/>
      <c r="HOA341" s="114"/>
      <c r="HOB341" s="115"/>
      <c r="HOC341" s="114"/>
      <c r="HOD341" s="115"/>
      <c r="HOE341" s="114"/>
      <c r="HOF341" s="115"/>
      <c r="HOG341" s="114"/>
      <c r="HOH341" s="115"/>
      <c r="HOI341" s="114"/>
      <c r="HOJ341" s="115"/>
      <c r="HOK341" s="114"/>
      <c r="HOL341" s="115"/>
      <c r="HOM341" s="114"/>
      <c r="HON341" s="115"/>
      <c r="HOO341" s="114"/>
      <c r="HOP341" s="115"/>
      <c r="HOQ341" s="114"/>
      <c r="HOR341" s="115"/>
      <c r="HOS341" s="114"/>
      <c r="HOT341" s="115"/>
      <c r="HOU341" s="114"/>
      <c r="HOV341" s="115"/>
      <c r="HOW341" s="114"/>
      <c r="HOX341" s="115"/>
      <c r="HOY341" s="114"/>
      <c r="HOZ341" s="115"/>
      <c r="HPA341" s="114"/>
      <c r="HPB341" s="115"/>
      <c r="HPC341" s="114"/>
      <c r="HPD341" s="115"/>
      <c r="HPE341" s="114"/>
      <c r="HPF341" s="115"/>
      <c r="HPG341" s="114"/>
      <c r="HPH341" s="115"/>
      <c r="HPI341" s="114"/>
      <c r="HPJ341" s="115"/>
      <c r="HPK341" s="114"/>
      <c r="HPL341" s="115"/>
      <c r="HPM341" s="114"/>
      <c r="HPN341" s="115"/>
      <c r="HPO341" s="114"/>
      <c r="HPP341" s="115"/>
      <c r="HPQ341" s="114"/>
      <c r="HPR341" s="115"/>
      <c r="HPS341" s="114"/>
      <c r="HPT341" s="115"/>
      <c r="HPU341" s="114"/>
      <c r="HPV341" s="115"/>
      <c r="HPW341" s="114"/>
      <c r="HPX341" s="115"/>
      <c r="HPY341" s="114"/>
      <c r="HPZ341" s="115"/>
      <c r="HQA341" s="114"/>
      <c r="HQB341" s="115"/>
      <c r="HQC341" s="114"/>
      <c r="HQD341" s="115"/>
      <c r="HQE341" s="114"/>
      <c r="HQF341" s="115"/>
      <c r="HQG341" s="114"/>
      <c r="HQH341" s="115"/>
      <c r="HQI341" s="114"/>
      <c r="HQJ341" s="115"/>
      <c r="HQK341" s="114"/>
      <c r="HQL341" s="115"/>
      <c r="HQM341" s="114"/>
      <c r="HQN341" s="115"/>
      <c r="HQO341" s="114"/>
      <c r="HQP341" s="115"/>
      <c r="HQQ341" s="114"/>
      <c r="HQR341" s="115"/>
      <c r="HQS341" s="114"/>
      <c r="HQT341" s="115"/>
      <c r="HQU341" s="114"/>
      <c r="HQV341" s="115"/>
      <c r="HQW341" s="114"/>
      <c r="HQX341" s="115"/>
      <c r="HQY341" s="114"/>
      <c r="HQZ341" s="115"/>
      <c r="HRA341" s="114"/>
      <c r="HRB341" s="115"/>
      <c r="HRC341" s="114"/>
      <c r="HRD341" s="115"/>
      <c r="HRE341" s="114"/>
      <c r="HRF341" s="115"/>
      <c r="HRG341" s="114"/>
      <c r="HRH341" s="115"/>
      <c r="HRI341" s="114"/>
      <c r="HRJ341" s="115"/>
      <c r="HRK341" s="114"/>
      <c r="HRL341" s="115"/>
      <c r="HRM341" s="114"/>
      <c r="HRN341" s="115"/>
      <c r="HRO341" s="114"/>
      <c r="HRP341" s="115"/>
      <c r="HRQ341" s="114"/>
      <c r="HRR341" s="115"/>
      <c r="HRS341" s="114"/>
      <c r="HRT341" s="115"/>
      <c r="HRU341" s="114"/>
      <c r="HRV341" s="115"/>
      <c r="HRW341" s="114"/>
      <c r="HRX341" s="115"/>
      <c r="HRY341" s="114"/>
      <c r="HRZ341" s="115"/>
      <c r="HSA341" s="114"/>
      <c r="HSB341" s="115"/>
      <c r="HSC341" s="114"/>
      <c r="HSD341" s="115"/>
      <c r="HSE341" s="114"/>
      <c r="HSF341" s="115"/>
      <c r="HSG341" s="114"/>
      <c r="HSH341" s="115"/>
      <c r="HSI341" s="114"/>
      <c r="HSJ341" s="115"/>
      <c r="HSK341" s="114"/>
      <c r="HSL341" s="115"/>
      <c r="HSM341" s="114"/>
      <c r="HSN341" s="115"/>
      <c r="HSO341" s="114"/>
      <c r="HSP341" s="115"/>
      <c r="HSQ341" s="114"/>
      <c r="HSR341" s="115"/>
      <c r="HSS341" s="114"/>
      <c r="HST341" s="115"/>
      <c r="HSU341" s="114"/>
      <c r="HSV341" s="115"/>
      <c r="HSW341" s="114"/>
      <c r="HSX341" s="115"/>
      <c r="HSY341" s="114"/>
      <c r="HSZ341" s="115"/>
      <c r="HTA341" s="114"/>
      <c r="HTB341" s="115"/>
      <c r="HTC341" s="114"/>
      <c r="HTD341" s="115"/>
      <c r="HTE341" s="114"/>
      <c r="HTF341" s="115"/>
      <c r="HTG341" s="114"/>
      <c r="HTH341" s="115"/>
      <c r="HTI341" s="114"/>
      <c r="HTJ341" s="115"/>
      <c r="HTK341" s="114"/>
      <c r="HTL341" s="115"/>
      <c r="HTM341" s="114"/>
      <c r="HTN341" s="115"/>
      <c r="HTO341" s="114"/>
      <c r="HTP341" s="115"/>
      <c r="HTQ341" s="114"/>
      <c r="HTR341" s="115"/>
      <c r="HTS341" s="114"/>
      <c r="HTT341" s="115"/>
      <c r="HTU341" s="114"/>
      <c r="HTV341" s="115"/>
      <c r="HTW341" s="114"/>
      <c r="HTX341" s="115"/>
      <c r="HTY341" s="114"/>
      <c r="HTZ341" s="115"/>
      <c r="HUA341" s="114"/>
      <c r="HUB341" s="115"/>
      <c r="HUC341" s="114"/>
      <c r="HUD341" s="115"/>
      <c r="HUE341" s="114"/>
      <c r="HUF341" s="115"/>
      <c r="HUG341" s="114"/>
      <c r="HUH341" s="115"/>
      <c r="HUI341" s="114"/>
      <c r="HUJ341" s="115"/>
      <c r="HUK341" s="114"/>
      <c r="HUL341" s="115"/>
      <c r="HUM341" s="114"/>
      <c r="HUN341" s="115"/>
      <c r="HUO341" s="114"/>
      <c r="HUP341" s="115"/>
      <c r="HUQ341" s="114"/>
      <c r="HUR341" s="115"/>
      <c r="HUS341" s="114"/>
      <c r="HUT341" s="115"/>
      <c r="HUU341" s="114"/>
      <c r="HUV341" s="115"/>
      <c r="HUW341" s="114"/>
      <c r="HUX341" s="115"/>
      <c r="HUY341" s="114"/>
      <c r="HUZ341" s="115"/>
      <c r="HVA341" s="114"/>
      <c r="HVB341" s="115"/>
      <c r="HVC341" s="114"/>
      <c r="HVD341" s="115"/>
      <c r="HVE341" s="114"/>
      <c r="HVF341" s="115"/>
      <c r="HVG341" s="114"/>
      <c r="HVH341" s="115"/>
      <c r="HVI341" s="114"/>
      <c r="HVJ341" s="115"/>
      <c r="HVK341" s="114"/>
      <c r="HVL341" s="115"/>
      <c r="HVM341" s="114"/>
      <c r="HVN341" s="115"/>
      <c r="HVO341" s="114"/>
      <c r="HVP341" s="115"/>
      <c r="HVQ341" s="114"/>
      <c r="HVR341" s="115"/>
      <c r="HVS341" s="114"/>
      <c r="HVT341" s="115"/>
      <c r="HVU341" s="114"/>
      <c r="HVV341" s="115"/>
      <c r="HVW341" s="114"/>
      <c r="HVX341" s="115"/>
      <c r="HVY341" s="114"/>
      <c r="HVZ341" s="115"/>
      <c r="HWA341" s="114"/>
      <c r="HWB341" s="115"/>
      <c r="HWC341" s="114"/>
      <c r="HWD341" s="115"/>
      <c r="HWE341" s="114"/>
      <c r="HWF341" s="115"/>
      <c r="HWG341" s="114"/>
      <c r="HWH341" s="115"/>
      <c r="HWI341" s="114"/>
      <c r="HWJ341" s="115"/>
      <c r="HWK341" s="114"/>
      <c r="HWL341" s="115"/>
      <c r="HWM341" s="114"/>
      <c r="HWN341" s="115"/>
      <c r="HWO341" s="114"/>
      <c r="HWP341" s="115"/>
      <c r="HWQ341" s="114"/>
      <c r="HWR341" s="115"/>
      <c r="HWS341" s="114"/>
      <c r="HWT341" s="115"/>
      <c r="HWU341" s="114"/>
      <c r="HWV341" s="115"/>
      <c r="HWW341" s="114"/>
      <c r="HWX341" s="115"/>
      <c r="HWY341" s="114"/>
      <c r="HWZ341" s="115"/>
      <c r="HXA341" s="114"/>
      <c r="HXB341" s="115"/>
      <c r="HXC341" s="114"/>
      <c r="HXD341" s="115"/>
      <c r="HXE341" s="114"/>
      <c r="HXF341" s="115"/>
      <c r="HXG341" s="114"/>
      <c r="HXH341" s="115"/>
      <c r="HXI341" s="114"/>
      <c r="HXJ341" s="115"/>
      <c r="HXK341" s="114"/>
      <c r="HXL341" s="115"/>
      <c r="HXM341" s="114"/>
      <c r="HXN341" s="115"/>
      <c r="HXO341" s="114"/>
      <c r="HXP341" s="115"/>
      <c r="HXQ341" s="114"/>
      <c r="HXR341" s="115"/>
      <c r="HXS341" s="114"/>
      <c r="HXT341" s="115"/>
      <c r="HXU341" s="114"/>
      <c r="HXV341" s="115"/>
      <c r="HXW341" s="114"/>
      <c r="HXX341" s="115"/>
      <c r="HXY341" s="114"/>
      <c r="HXZ341" s="115"/>
      <c r="HYA341" s="114"/>
      <c r="HYB341" s="115"/>
      <c r="HYC341" s="114"/>
      <c r="HYD341" s="115"/>
      <c r="HYE341" s="114"/>
      <c r="HYF341" s="115"/>
      <c r="HYG341" s="114"/>
      <c r="HYH341" s="115"/>
      <c r="HYI341" s="114"/>
      <c r="HYJ341" s="115"/>
      <c r="HYK341" s="114"/>
      <c r="HYL341" s="115"/>
      <c r="HYM341" s="114"/>
      <c r="HYN341" s="115"/>
      <c r="HYO341" s="114"/>
      <c r="HYP341" s="115"/>
      <c r="HYQ341" s="114"/>
      <c r="HYR341" s="115"/>
      <c r="HYS341" s="114"/>
      <c r="HYT341" s="115"/>
      <c r="HYU341" s="114"/>
      <c r="HYV341" s="115"/>
      <c r="HYW341" s="114"/>
      <c r="HYX341" s="115"/>
      <c r="HYY341" s="114"/>
      <c r="HYZ341" s="115"/>
      <c r="HZA341" s="114"/>
      <c r="HZB341" s="115"/>
      <c r="HZC341" s="114"/>
      <c r="HZD341" s="115"/>
      <c r="HZE341" s="114"/>
      <c r="HZF341" s="115"/>
      <c r="HZG341" s="114"/>
      <c r="HZH341" s="115"/>
      <c r="HZI341" s="114"/>
      <c r="HZJ341" s="115"/>
      <c r="HZK341" s="114"/>
      <c r="HZL341" s="115"/>
      <c r="HZM341" s="114"/>
      <c r="HZN341" s="115"/>
      <c r="HZO341" s="114"/>
      <c r="HZP341" s="115"/>
      <c r="HZQ341" s="114"/>
      <c r="HZR341" s="115"/>
      <c r="HZS341" s="114"/>
      <c r="HZT341" s="115"/>
      <c r="HZU341" s="114"/>
      <c r="HZV341" s="115"/>
      <c r="HZW341" s="114"/>
      <c r="HZX341" s="115"/>
      <c r="HZY341" s="114"/>
      <c r="HZZ341" s="115"/>
      <c r="IAA341" s="114"/>
      <c r="IAB341" s="115"/>
      <c r="IAC341" s="114"/>
      <c r="IAD341" s="115"/>
      <c r="IAE341" s="114"/>
      <c r="IAF341" s="115"/>
      <c r="IAG341" s="114"/>
      <c r="IAH341" s="115"/>
      <c r="IAI341" s="114"/>
      <c r="IAJ341" s="115"/>
      <c r="IAK341" s="114"/>
      <c r="IAL341" s="115"/>
      <c r="IAM341" s="114"/>
      <c r="IAN341" s="115"/>
      <c r="IAO341" s="114"/>
      <c r="IAP341" s="115"/>
      <c r="IAQ341" s="114"/>
      <c r="IAR341" s="115"/>
      <c r="IAS341" s="114"/>
      <c r="IAT341" s="115"/>
      <c r="IAU341" s="114"/>
      <c r="IAV341" s="115"/>
      <c r="IAW341" s="114"/>
      <c r="IAX341" s="115"/>
      <c r="IAY341" s="114"/>
      <c r="IAZ341" s="115"/>
      <c r="IBA341" s="114"/>
      <c r="IBB341" s="115"/>
      <c r="IBC341" s="114"/>
      <c r="IBD341" s="115"/>
      <c r="IBE341" s="114"/>
      <c r="IBF341" s="115"/>
      <c r="IBG341" s="114"/>
      <c r="IBH341" s="115"/>
      <c r="IBI341" s="114"/>
      <c r="IBJ341" s="115"/>
      <c r="IBK341" s="114"/>
      <c r="IBL341" s="115"/>
      <c r="IBM341" s="114"/>
      <c r="IBN341" s="115"/>
      <c r="IBO341" s="114"/>
      <c r="IBP341" s="115"/>
      <c r="IBQ341" s="114"/>
      <c r="IBR341" s="115"/>
      <c r="IBS341" s="114"/>
      <c r="IBT341" s="115"/>
      <c r="IBU341" s="114"/>
      <c r="IBV341" s="115"/>
      <c r="IBW341" s="114"/>
      <c r="IBX341" s="115"/>
      <c r="IBY341" s="114"/>
      <c r="IBZ341" s="115"/>
      <c r="ICA341" s="114"/>
      <c r="ICB341" s="115"/>
      <c r="ICC341" s="114"/>
      <c r="ICD341" s="115"/>
      <c r="ICE341" s="114"/>
      <c r="ICF341" s="115"/>
      <c r="ICG341" s="114"/>
      <c r="ICH341" s="115"/>
      <c r="ICI341" s="114"/>
      <c r="ICJ341" s="115"/>
      <c r="ICK341" s="114"/>
      <c r="ICL341" s="115"/>
      <c r="ICM341" s="114"/>
      <c r="ICN341" s="115"/>
      <c r="ICO341" s="114"/>
      <c r="ICP341" s="115"/>
      <c r="ICQ341" s="114"/>
      <c r="ICR341" s="115"/>
      <c r="ICS341" s="114"/>
      <c r="ICT341" s="115"/>
      <c r="ICU341" s="114"/>
      <c r="ICV341" s="115"/>
      <c r="ICW341" s="114"/>
      <c r="ICX341" s="115"/>
      <c r="ICY341" s="114"/>
      <c r="ICZ341" s="115"/>
      <c r="IDA341" s="114"/>
      <c r="IDB341" s="115"/>
      <c r="IDC341" s="114"/>
      <c r="IDD341" s="115"/>
      <c r="IDE341" s="114"/>
      <c r="IDF341" s="115"/>
      <c r="IDG341" s="114"/>
      <c r="IDH341" s="115"/>
      <c r="IDI341" s="114"/>
      <c r="IDJ341" s="115"/>
      <c r="IDK341" s="114"/>
      <c r="IDL341" s="115"/>
      <c r="IDM341" s="114"/>
      <c r="IDN341" s="115"/>
      <c r="IDO341" s="114"/>
      <c r="IDP341" s="115"/>
      <c r="IDQ341" s="114"/>
      <c r="IDR341" s="115"/>
      <c r="IDS341" s="114"/>
      <c r="IDT341" s="115"/>
      <c r="IDU341" s="114"/>
      <c r="IDV341" s="115"/>
      <c r="IDW341" s="114"/>
      <c r="IDX341" s="115"/>
      <c r="IDY341" s="114"/>
      <c r="IDZ341" s="115"/>
      <c r="IEA341" s="114"/>
      <c r="IEB341" s="115"/>
      <c r="IEC341" s="114"/>
      <c r="IED341" s="115"/>
      <c r="IEE341" s="114"/>
      <c r="IEF341" s="115"/>
      <c r="IEG341" s="114"/>
      <c r="IEH341" s="115"/>
      <c r="IEI341" s="114"/>
      <c r="IEJ341" s="115"/>
      <c r="IEK341" s="114"/>
      <c r="IEL341" s="115"/>
      <c r="IEM341" s="114"/>
      <c r="IEN341" s="115"/>
      <c r="IEO341" s="114"/>
      <c r="IEP341" s="115"/>
      <c r="IEQ341" s="114"/>
      <c r="IER341" s="115"/>
      <c r="IES341" s="114"/>
      <c r="IET341" s="115"/>
      <c r="IEU341" s="114"/>
      <c r="IEV341" s="115"/>
      <c r="IEW341" s="114"/>
      <c r="IEX341" s="115"/>
      <c r="IEY341" s="114"/>
      <c r="IEZ341" s="115"/>
      <c r="IFA341" s="114"/>
      <c r="IFB341" s="115"/>
      <c r="IFC341" s="114"/>
      <c r="IFD341" s="115"/>
      <c r="IFE341" s="114"/>
      <c r="IFF341" s="115"/>
      <c r="IFG341" s="114"/>
      <c r="IFH341" s="115"/>
      <c r="IFI341" s="114"/>
      <c r="IFJ341" s="115"/>
      <c r="IFK341" s="114"/>
      <c r="IFL341" s="115"/>
      <c r="IFM341" s="114"/>
      <c r="IFN341" s="115"/>
      <c r="IFO341" s="114"/>
      <c r="IFP341" s="115"/>
      <c r="IFQ341" s="114"/>
      <c r="IFR341" s="115"/>
      <c r="IFS341" s="114"/>
      <c r="IFT341" s="115"/>
      <c r="IFU341" s="114"/>
      <c r="IFV341" s="115"/>
      <c r="IFW341" s="114"/>
      <c r="IFX341" s="115"/>
      <c r="IFY341" s="114"/>
      <c r="IFZ341" s="115"/>
      <c r="IGA341" s="114"/>
      <c r="IGB341" s="115"/>
      <c r="IGC341" s="114"/>
      <c r="IGD341" s="115"/>
      <c r="IGE341" s="114"/>
      <c r="IGF341" s="115"/>
      <c r="IGG341" s="114"/>
      <c r="IGH341" s="115"/>
      <c r="IGI341" s="114"/>
      <c r="IGJ341" s="115"/>
      <c r="IGK341" s="114"/>
      <c r="IGL341" s="115"/>
      <c r="IGM341" s="114"/>
      <c r="IGN341" s="115"/>
      <c r="IGO341" s="114"/>
      <c r="IGP341" s="115"/>
      <c r="IGQ341" s="114"/>
      <c r="IGR341" s="115"/>
      <c r="IGS341" s="114"/>
      <c r="IGT341" s="115"/>
      <c r="IGU341" s="114"/>
      <c r="IGV341" s="115"/>
      <c r="IGW341" s="114"/>
      <c r="IGX341" s="115"/>
      <c r="IGY341" s="114"/>
      <c r="IGZ341" s="115"/>
      <c r="IHA341" s="114"/>
      <c r="IHB341" s="115"/>
      <c r="IHC341" s="114"/>
      <c r="IHD341" s="115"/>
      <c r="IHE341" s="114"/>
      <c r="IHF341" s="115"/>
      <c r="IHG341" s="114"/>
      <c r="IHH341" s="115"/>
      <c r="IHI341" s="114"/>
      <c r="IHJ341" s="115"/>
      <c r="IHK341" s="114"/>
      <c r="IHL341" s="115"/>
      <c r="IHM341" s="114"/>
      <c r="IHN341" s="115"/>
      <c r="IHO341" s="114"/>
      <c r="IHP341" s="115"/>
      <c r="IHQ341" s="114"/>
      <c r="IHR341" s="115"/>
      <c r="IHS341" s="114"/>
      <c r="IHT341" s="115"/>
      <c r="IHU341" s="114"/>
      <c r="IHV341" s="115"/>
      <c r="IHW341" s="114"/>
      <c r="IHX341" s="115"/>
      <c r="IHY341" s="114"/>
      <c r="IHZ341" s="115"/>
      <c r="IIA341" s="114"/>
      <c r="IIB341" s="115"/>
      <c r="IIC341" s="114"/>
      <c r="IID341" s="115"/>
      <c r="IIE341" s="114"/>
      <c r="IIF341" s="115"/>
      <c r="IIG341" s="114"/>
      <c r="IIH341" s="115"/>
      <c r="III341" s="114"/>
      <c r="IIJ341" s="115"/>
      <c r="IIK341" s="114"/>
      <c r="IIL341" s="115"/>
      <c r="IIM341" s="114"/>
      <c r="IIN341" s="115"/>
      <c r="IIO341" s="114"/>
      <c r="IIP341" s="115"/>
      <c r="IIQ341" s="114"/>
      <c r="IIR341" s="115"/>
      <c r="IIS341" s="114"/>
      <c r="IIT341" s="115"/>
      <c r="IIU341" s="114"/>
      <c r="IIV341" s="115"/>
      <c r="IIW341" s="114"/>
      <c r="IIX341" s="115"/>
      <c r="IIY341" s="114"/>
      <c r="IIZ341" s="115"/>
      <c r="IJA341" s="114"/>
      <c r="IJB341" s="115"/>
      <c r="IJC341" s="114"/>
      <c r="IJD341" s="115"/>
      <c r="IJE341" s="114"/>
      <c r="IJF341" s="115"/>
      <c r="IJG341" s="114"/>
      <c r="IJH341" s="115"/>
      <c r="IJI341" s="114"/>
      <c r="IJJ341" s="115"/>
      <c r="IJK341" s="114"/>
      <c r="IJL341" s="115"/>
      <c r="IJM341" s="114"/>
      <c r="IJN341" s="115"/>
      <c r="IJO341" s="114"/>
      <c r="IJP341" s="115"/>
      <c r="IJQ341" s="114"/>
      <c r="IJR341" s="115"/>
      <c r="IJS341" s="114"/>
      <c r="IJT341" s="115"/>
      <c r="IJU341" s="114"/>
      <c r="IJV341" s="115"/>
      <c r="IJW341" s="114"/>
      <c r="IJX341" s="115"/>
      <c r="IJY341" s="114"/>
      <c r="IJZ341" s="115"/>
      <c r="IKA341" s="114"/>
      <c r="IKB341" s="115"/>
      <c r="IKC341" s="114"/>
      <c r="IKD341" s="115"/>
      <c r="IKE341" s="114"/>
      <c r="IKF341" s="115"/>
      <c r="IKG341" s="114"/>
      <c r="IKH341" s="115"/>
      <c r="IKI341" s="114"/>
      <c r="IKJ341" s="115"/>
      <c r="IKK341" s="114"/>
      <c r="IKL341" s="115"/>
      <c r="IKM341" s="114"/>
      <c r="IKN341" s="115"/>
      <c r="IKO341" s="114"/>
      <c r="IKP341" s="115"/>
      <c r="IKQ341" s="114"/>
      <c r="IKR341" s="115"/>
      <c r="IKS341" s="114"/>
      <c r="IKT341" s="115"/>
      <c r="IKU341" s="114"/>
      <c r="IKV341" s="115"/>
      <c r="IKW341" s="114"/>
      <c r="IKX341" s="115"/>
      <c r="IKY341" s="114"/>
      <c r="IKZ341" s="115"/>
      <c r="ILA341" s="114"/>
      <c r="ILB341" s="115"/>
      <c r="ILC341" s="114"/>
      <c r="ILD341" s="115"/>
      <c r="ILE341" s="114"/>
      <c r="ILF341" s="115"/>
      <c r="ILG341" s="114"/>
      <c r="ILH341" s="115"/>
      <c r="ILI341" s="114"/>
      <c r="ILJ341" s="115"/>
      <c r="ILK341" s="114"/>
      <c r="ILL341" s="115"/>
      <c r="ILM341" s="114"/>
      <c r="ILN341" s="115"/>
      <c r="ILO341" s="114"/>
      <c r="ILP341" s="115"/>
      <c r="ILQ341" s="114"/>
      <c r="ILR341" s="115"/>
      <c r="ILS341" s="114"/>
      <c r="ILT341" s="115"/>
      <c r="ILU341" s="114"/>
      <c r="ILV341" s="115"/>
      <c r="ILW341" s="114"/>
      <c r="ILX341" s="115"/>
      <c r="ILY341" s="114"/>
      <c r="ILZ341" s="115"/>
      <c r="IMA341" s="114"/>
      <c r="IMB341" s="115"/>
      <c r="IMC341" s="114"/>
      <c r="IMD341" s="115"/>
      <c r="IME341" s="114"/>
      <c r="IMF341" s="115"/>
      <c r="IMG341" s="114"/>
      <c r="IMH341" s="115"/>
      <c r="IMI341" s="114"/>
      <c r="IMJ341" s="115"/>
      <c r="IMK341" s="114"/>
      <c r="IML341" s="115"/>
      <c r="IMM341" s="114"/>
      <c r="IMN341" s="115"/>
      <c r="IMO341" s="114"/>
      <c r="IMP341" s="115"/>
      <c r="IMQ341" s="114"/>
      <c r="IMR341" s="115"/>
      <c r="IMS341" s="114"/>
      <c r="IMT341" s="115"/>
      <c r="IMU341" s="114"/>
      <c r="IMV341" s="115"/>
      <c r="IMW341" s="114"/>
      <c r="IMX341" s="115"/>
      <c r="IMY341" s="114"/>
      <c r="IMZ341" s="115"/>
      <c r="INA341" s="114"/>
      <c r="INB341" s="115"/>
      <c r="INC341" s="114"/>
      <c r="IND341" s="115"/>
      <c r="INE341" s="114"/>
      <c r="INF341" s="115"/>
      <c r="ING341" s="114"/>
      <c r="INH341" s="115"/>
      <c r="INI341" s="114"/>
      <c r="INJ341" s="115"/>
      <c r="INK341" s="114"/>
      <c r="INL341" s="115"/>
      <c r="INM341" s="114"/>
      <c r="INN341" s="115"/>
      <c r="INO341" s="114"/>
      <c r="INP341" s="115"/>
      <c r="INQ341" s="114"/>
      <c r="INR341" s="115"/>
      <c r="INS341" s="114"/>
      <c r="INT341" s="115"/>
      <c r="INU341" s="114"/>
      <c r="INV341" s="115"/>
      <c r="INW341" s="114"/>
      <c r="INX341" s="115"/>
      <c r="INY341" s="114"/>
      <c r="INZ341" s="115"/>
      <c r="IOA341" s="114"/>
      <c r="IOB341" s="115"/>
      <c r="IOC341" s="114"/>
      <c r="IOD341" s="115"/>
      <c r="IOE341" s="114"/>
      <c r="IOF341" s="115"/>
      <c r="IOG341" s="114"/>
      <c r="IOH341" s="115"/>
      <c r="IOI341" s="114"/>
      <c r="IOJ341" s="115"/>
      <c r="IOK341" s="114"/>
      <c r="IOL341" s="115"/>
      <c r="IOM341" s="114"/>
      <c r="ION341" s="115"/>
      <c r="IOO341" s="114"/>
      <c r="IOP341" s="115"/>
      <c r="IOQ341" s="114"/>
      <c r="IOR341" s="115"/>
      <c r="IOS341" s="114"/>
      <c r="IOT341" s="115"/>
      <c r="IOU341" s="114"/>
      <c r="IOV341" s="115"/>
      <c r="IOW341" s="114"/>
      <c r="IOX341" s="115"/>
      <c r="IOY341" s="114"/>
      <c r="IOZ341" s="115"/>
      <c r="IPA341" s="114"/>
      <c r="IPB341" s="115"/>
      <c r="IPC341" s="114"/>
      <c r="IPD341" s="115"/>
      <c r="IPE341" s="114"/>
      <c r="IPF341" s="115"/>
      <c r="IPG341" s="114"/>
      <c r="IPH341" s="115"/>
      <c r="IPI341" s="114"/>
      <c r="IPJ341" s="115"/>
      <c r="IPK341" s="114"/>
      <c r="IPL341" s="115"/>
      <c r="IPM341" s="114"/>
      <c r="IPN341" s="115"/>
      <c r="IPO341" s="114"/>
      <c r="IPP341" s="115"/>
      <c r="IPQ341" s="114"/>
      <c r="IPR341" s="115"/>
      <c r="IPS341" s="114"/>
      <c r="IPT341" s="115"/>
      <c r="IPU341" s="114"/>
      <c r="IPV341" s="115"/>
      <c r="IPW341" s="114"/>
      <c r="IPX341" s="115"/>
      <c r="IPY341" s="114"/>
      <c r="IPZ341" s="115"/>
      <c r="IQA341" s="114"/>
      <c r="IQB341" s="115"/>
      <c r="IQC341" s="114"/>
      <c r="IQD341" s="115"/>
      <c r="IQE341" s="114"/>
      <c r="IQF341" s="115"/>
      <c r="IQG341" s="114"/>
      <c r="IQH341" s="115"/>
      <c r="IQI341" s="114"/>
      <c r="IQJ341" s="115"/>
      <c r="IQK341" s="114"/>
      <c r="IQL341" s="115"/>
      <c r="IQM341" s="114"/>
      <c r="IQN341" s="115"/>
      <c r="IQO341" s="114"/>
      <c r="IQP341" s="115"/>
      <c r="IQQ341" s="114"/>
      <c r="IQR341" s="115"/>
      <c r="IQS341" s="114"/>
      <c r="IQT341" s="115"/>
      <c r="IQU341" s="114"/>
      <c r="IQV341" s="115"/>
      <c r="IQW341" s="114"/>
      <c r="IQX341" s="115"/>
      <c r="IQY341" s="114"/>
      <c r="IQZ341" s="115"/>
      <c r="IRA341" s="114"/>
      <c r="IRB341" s="115"/>
      <c r="IRC341" s="114"/>
      <c r="IRD341" s="115"/>
      <c r="IRE341" s="114"/>
      <c r="IRF341" s="115"/>
      <c r="IRG341" s="114"/>
      <c r="IRH341" s="115"/>
      <c r="IRI341" s="114"/>
      <c r="IRJ341" s="115"/>
      <c r="IRK341" s="114"/>
      <c r="IRL341" s="115"/>
      <c r="IRM341" s="114"/>
      <c r="IRN341" s="115"/>
      <c r="IRO341" s="114"/>
      <c r="IRP341" s="115"/>
      <c r="IRQ341" s="114"/>
      <c r="IRR341" s="115"/>
      <c r="IRS341" s="114"/>
      <c r="IRT341" s="115"/>
      <c r="IRU341" s="114"/>
      <c r="IRV341" s="115"/>
      <c r="IRW341" s="114"/>
      <c r="IRX341" s="115"/>
      <c r="IRY341" s="114"/>
      <c r="IRZ341" s="115"/>
      <c r="ISA341" s="114"/>
      <c r="ISB341" s="115"/>
      <c r="ISC341" s="114"/>
      <c r="ISD341" s="115"/>
      <c r="ISE341" s="114"/>
      <c r="ISF341" s="115"/>
      <c r="ISG341" s="114"/>
      <c r="ISH341" s="115"/>
      <c r="ISI341" s="114"/>
      <c r="ISJ341" s="115"/>
      <c r="ISK341" s="114"/>
      <c r="ISL341" s="115"/>
      <c r="ISM341" s="114"/>
      <c r="ISN341" s="115"/>
      <c r="ISO341" s="114"/>
      <c r="ISP341" s="115"/>
      <c r="ISQ341" s="114"/>
      <c r="ISR341" s="115"/>
      <c r="ISS341" s="114"/>
      <c r="IST341" s="115"/>
      <c r="ISU341" s="114"/>
      <c r="ISV341" s="115"/>
      <c r="ISW341" s="114"/>
      <c r="ISX341" s="115"/>
      <c r="ISY341" s="114"/>
      <c r="ISZ341" s="115"/>
      <c r="ITA341" s="114"/>
      <c r="ITB341" s="115"/>
      <c r="ITC341" s="114"/>
      <c r="ITD341" s="115"/>
      <c r="ITE341" s="114"/>
      <c r="ITF341" s="115"/>
      <c r="ITG341" s="114"/>
      <c r="ITH341" s="115"/>
      <c r="ITI341" s="114"/>
      <c r="ITJ341" s="115"/>
      <c r="ITK341" s="114"/>
      <c r="ITL341" s="115"/>
      <c r="ITM341" s="114"/>
      <c r="ITN341" s="115"/>
      <c r="ITO341" s="114"/>
      <c r="ITP341" s="115"/>
      <c r="ITQ341" s="114"/>
      <c r="ITR341" s="115"/>
      <c r="ITS341" s="114"/>
      <c r="ITT341" s="115"/>
      <c r="ITU341" s="114"/>
      <c r="ITV341" s="115"/>
      <c r="ITW341" s="114"/>
      <c r="ITX341" s="115"/>
      <c r="ITY341" s="114"/>
      <c r="ITZ341" s="115"/>
      <c r="IUA341" s="114"/>
      <c r="IUB341" s="115"/>
      <c r="IUC341" s="114"/>
      <c r="IUD341" s="115"/>
      <c r="IUE341" s="114"/>
      <c r="IUF341" s="115"/>
      <c r="IUG341" s="114"/>
      <c r="IUH341" s="115"/>
      <c r="IUI341" s="114"/>
      <c r="IUJ341" s="115"/>
      <c r="IUK341" s="114"/>
      <c r="IUL341" s="115"/>
      <c r="IUM341" s="114"/>
      <c r="IUN341" s="115"/>
      <c r="IUO341" s="114"/>
      <c r="IUP341" s="115"/>
      <c r="IUQ341" s="114"/>
      <c r="IUR341" s="115"/>
      <c r="IUS341" s="114"/>
      <c r="IUT341" s="115"/>
      <c r="IUU341" s="114"/>
      <c r="IUV341" s="115"/>
      <c r="IUW341" s="114"/>
      <c r="IUX341" s="115"/>
      <c r="IUY341" s="114"/>
      <c r="IUZ341" s="115"/>
      <c r="IVA341" s="114"/>
      <c r="IVB341" s="115"/>
      <c r="IVC341" s="114"/>
      <c r="IVD341" s="115"/>
      <c r="IVE341" s="114"/>
      <c r="IVF341" s="115"/>
      <c r="IVG341" s="114"/>
      <c r="IVH341" s="115"/>
      <c r="IVI341" s="114"/>
      <c r="IVJ341" s="115"/>
      <c r="IVK341" s="114"/>
      <c r="IVL341" s="115"/>
      <c r="IVM341" s="114"/>
      <c r="IVN341" s="115"/>
      <c r="IVO341" s="114"/>
      <c r="IVP341" s="115"/>
      <c r="IVQ341" s="114"/>
      <c r="IVR341" s="115"/>
      <c r="IVS341" s="114"/>
      <c r="IVT341" s="115"/>
      <c r="IVU341" s="114"/>
      <c r="IVV341" s="115"/>
      <c r="IVW341" s="114"/>
      <c r="IVX341" s="115"/>
      <c r="IVY341" s="114"/>
      <c r="IVZ341" s="115"/>
      <c r="IWA341" s="114"/>
      <c r="IWB341" s="115"/>
      <c r="IWC341" s="114"/>
      <c r="IWD341" s="115"/>
      <c r="IWE341" s="114"/>
      <c r="IWF341" s="115"/>
      <c r="IWG341" s="114"/>
      <c r="IWH341" s="115"/>
      <c r="IWI341" s="114"/>
      <c r="IWJ341" s="115"/>
      <c r="IWK341" s="114"/>
      <c r="IWL341" s="115"/>
      <c r="IWM341" s="114"/>
      <c r="IWN341" s="115"/>
      <c r="IWO341" s="114"/>
      <c r="IWP341" s="115"/>
      <c r="IWQ341" s="114"/>
      <c r="IWR341" s="115"/>
      <c r="IWS341" s="114"/>
      <c r="IWT341" s="115"/>
      <c r="IWU341" s="114"/>
      <c r="IWV341" s="115"/>
      <c r="IWW341" s="114"/>
      <c r="IWX341" s="115"/>
      <c r="IWY341" s="114"/>
      <c r="IWZ341" s="115"/>
      <c r="IXA341" s="114"/>
      <c r="IXB341" s="115"/>
      <c r="IXC341" s="114"/>
      <c r="IXD341" s="115"/>
      <c r="IXE341" s="114"/>
      <c r="IXF341" s="115"/>
      <c r="IXG341" s="114"/>
      <c r="IXH341" s="115"/>
      <c r="IXI341" s="114"/>
      <c r="IXJ341" s="115"/>
      <c r="IXK341" s="114"/>
      <c r="IXL341" s="115"/>
      <c r="IXM341" s="114"/>
      <c r="IXN341" s="115"/>
      <c r="IXO341" s="114"/>
      <c r="IXP341" s="115"/>
      <c r="IXQ341" s="114"/>
      <c r="IXR341" s="115"/>
      <c r="IXS341" s="114"/>
      <c r="IXT341" s="115"/>
      <c r="IXU341" s="114"/>
      <c r="IXV341" s="115"/>
      <c r="IXW341" s="114"/>
      <c r="IXX341" s="115"/>
      <c r="IXY341" s="114"/>
      <c r="IXZ341" s="115"/>
      <c r="IYA341" s="114"/>
      <c r="IYB341" s="115"/>
      <c r="IYC341" s="114"/>
      <c r="IYD341" s="115"/>
      <c r="IYE341" s="114"/>
      <c r="IYF341" s="115"/>
      <c r="IYG341" s="114"/>
      <c r="IYH341" s="115"/>
      <c r="IYI341" s="114"/>
      <c r="IYJ341" s="115"/>
      <c r="IYK341" s="114"/>
      <c r="IYL341" s="115"/>
      <c r="IYM341" s="114"/>
      <c r="IYN341" s="115"/>
      <c r="IYO341" s="114"/>
      <c r="IYP341" s="115"/>
      <c r="IYQ341" s="114"/>
      <c r="IYR341" s="115"/>
      <c r="IYS341" s="114"/>
      <c r="IYT341" s="115"/>
      <c r="IYU341" s="114"/>
      <c r="IYV341" s="115"/>
      <c r="IYW341" s="114"/>
      <c r="IYX341" s="115"/>
      <c r="IYY341" s="114"/>
      <c r="IYZ341" s="115"/>
      <c r="IZA341" s="114"/>
      <c r="IZB341" s="115"/>
      <c r="IZC341" s="114"/>
      <c r="IZD341" s="115"/>
      <c r="IZE341" s="114"/>
      <c r="IZF341" s="115"/>
      <c r="IZG341" s="114"/>
      <c r="IZH341" s="115"/>
      <c r="IZI341" s="114"/>
      <c r="IZJ341" s="115"/>
      <c r="IZK341" s="114"/>
      <c r="IZL341" s="115"/>
      <c r="IZM341" s="114"/>
      <c r="IZN341" s="115"/>
      <c r="IZO341" s="114"/>
      <c r="IZP341" s="115"/>
      <c r="IZQ341" s="114"/>
      <c r="IZR341" s="115"/>
      <c r="IZS341" s="114"/>
      <c r="IZT341" s="115"/>
      <c r="IZU341" s="114"/>
      <c r="IZV341" s="115"/>
      <c r="IZW341" s="114"/>
      <c r="IZX341" s="115"/>
      <c r="IZY341" s="114"/>
      <c r="IZZ341" s="115"/>
      <c r="JAA341" s="114"/>
      <c r="JAB341" s="115"/>
      <c r="JAC341" s="114"/>
      <c r="JAD341" s="115"/>
      <c r="JAE341" s="114"/>
      <c r="JAF341" s="115"/>
      <c r="JAG341" s="114"/>
      <c r="JAH341" s="115"/>
      <c r="JAI341" s="114"/>
      <c r="JAJ341" s="115"/>
      <c r="JAK341" s="114"/>
      <c r="JAL341" s="115"/>
      <c r="JAM341" s="114"/>
      <c r="JAN341" s="115"/>
      <c r="JAO341" s="114"/>
      <c r="JAP341" s="115"/>
      <c r="JAQ341" s="114"/>
      <c r="JAR341" s="115"/>
      <c r="JAS341" s="114"/>
      <c r="JAT341" s="115"/>
      <c r="JAU341" s="114"/>
      <c r="JAV341" s="115"/>
      <c r="JAW341" s="114"/>
      <c r="JAX341" s="115"/>
      <c r="JAY341" s="114"/>
      <c r="JAZ341" s="115"/>
      <c r="JBA341" s="114"/>
      <c r="JBB341" s="115"/>
      <c r="JBC341" s="114"/>
      <c r="JBD341" s="115"/>
      <c r="JBE341" s="114"/>
      <c r="JBF341" s="115"/>
      <c r="JBG341" s="114"/>
      <c r="JBH341" s="115"/>
      <c r="JBI341" s="114"/>
      <c r="JBJ341" s="115"/>
      <c r="JBK341" s="114"/>
      <c r="JBL341" s="115"/>
      <c r="JBM341" s="114"/>
      <c r="JBN341" s="115"/>
      <c r="JBO341" s="114"/>
      <c r="JBP341" s="115"/>
      <c r="JBQ341" s="114"/>
      <c r="JBR341" s="115"/>
      <c r="JBS341" s="114"/>
      <c r="JBT341" s="115"/>
      <c r="JBU341" s="114"/>
      <c r="JBV341" s="115"/>
      <c r="JBW341" s="114"/>
      <c r="JBX341" s="115"/>
      <c r="JBY341" s="114"/>
      <c r="JBZ341" s="115"/>
      <c r="JCA341" s="114"/>
      <c r="JCB341" s="115"/>
      <c r="JCC341" s="114"/>
      <c r="JCD341" s="115"/>
      <c r="JCE341" s="114"/>
      <c r="JCF341" s="115"/>
      <c r="JCG341" s="114"/>
      <c r="JCH341" s="115"/>
      <c r="JCI341" s="114"/>
      <c r="JCJ341" s="115"/>
      <c r="JCK341" s="114"/>
      <c r="JCL341" s="115"/>
      <c r="JCM341" s="114"/>
      <c r="JCN341" s="115"/>
      <c r="JCO341" s="114"/>
      <c r="JCP341" s="115"/>
      <c r="JCQ341" s="114"/>
      <c r="JCR341" s="115"/>
      <c r="JCS341" s="114"/>
      <c r="JCT341" s="115"/>
      <c r="JCU341" s="114"/>
      <c r="JCV341" s="115"/>
      <c r="JCW341" s="114"/>
      <c r="JCX341" s="115"/>
      <c r="JCY341" s="114"/>
      <c r="JCZ341" s="115"/>
      <c r="JDA341" s="114"/>
      <c r="JDB341" s="115"/>
      <c r="JDC341" s="114"/>
      <c r="JDD341" s="115"/>
      <c r="JDE341" s="114"/>
      <c r="JDF341" s="115"/>
      <c r="JDG341" s="114"/>
      <c r="JDH341" s="115"/>
      <c r="JDI341" s="114"/>
      <c r="JDJ341" s="115"/>
      <c r="JDK341" s="114"/>
      <c r="JDL341" s="115"/>
      <c r="JDM341" s="114"/>
      <c r="JDN341" s="115"/>
      <c r="JDO341" s="114"/>
      <c r="JDP341" s="115"/>
      <c r="JDQ341" s="114"/>
      <c r="JDR341" s="115"/>
      <c r="JDS341" s="114"/>
      <c r="JDT341" s="115"/>
      <c r="JDU341" s="114"/>
      <c r="JDV341" s="115"/>
      <c r="JDW341" s="114"/>
      <c r="JDX341" s="115"/>
      <c r="JDY341" s="114"/>
      <c r="JDZ341" s="115"/>
      <c r="JEA341" s="114"/>
      <c r="JEB341" s="115"/>
      <c r="JEC341" s="114"/>
      <c r="JED341" s="115"/>
      <c r="JEE341" s="114"/>
      <c r="JEF341" s="115"/>
      <c r="JEG341" s="114"/>
      <c r="JEH341" s="115"/>
      <c r="JEI341" s="114"/>
      <c r="JEJ341" s="115"/>
      <c r="JEK341" s="114"/>
      <c r="JEL341" s="115"/>
      <c r="JEM341" s="114"/>
      <c r="JEN341" s="115"/>
      <c r="JEO341" s="114"/>
      <c r="JEP341" s="115"/>
      <c r="JEQ341" s="114"/>
      <c r="JER341" s="115"/>
      <c r="JES341" s="114"/>
      <c r="JET341" s="115"/>
      <c r="JEU341" s="114"/>
      <c r="JEV341" s="115"/>
      <c r="JEW341" s="114"/>
      <c r="JEX341" s="115"/>
      <c r="JEY341" s="114"/>
      <c r="JEZ341" s="115"/>
      <c r="JFA341" s="114"/>
      <c r="JFB341" s="115"/>
      <c r="JFC341" s="114"/>
      <c r="JFD341" s="115"/>
      <c r="JFE341" s="114"/>
      <c r="JFF341" s="115"/>
      <c r="JFG341" s="114"/>
      <c r="JFH341" s="115"/>
      <c r="JFI341" s="114"/>
      <c r="JFJ341" s="115"/>
      <c r="JFK341" s="114"/>
      <c r="JFL341" s="115"/>
      <c r="JFM341" s="114"/>
      <c r="JFN341" s="115"/>
      <c r="JFO341" s="114"/>
      <c r="JFP341" s="115"/>
      <c r="JFQ341" s="114"/>
      <c r="JFR341" s="115"/>
      <c r="JFS341" s="114"/>
      <c r="JFT341" s="115"/>
      <c r="JFU341" s="114"/>
      <c r="JFV341" s="115"/>
      <c r="JFW341" s="114"/>
      <c r="JFX341" s="115"/>
      <c r="JFY341" s="114"/>
      <c r="JFZ341" s="115"/>
      <c r="JGA341" s="114"/>
      <c r="JGB341" s="115"/>
      <c r="JGC341" s="114"/>
      <c r="JGD341" s="115"/>
      <c r="JGE341" s="114"/>
      <c r="JGF341" s="115"/>
      <c r="JGG341" s="114"/>
      <c r="JGH341" s="115"/>
      <c r="JGI341" s="114"/>
      <c r="JGJ341" s="115"/>
      <c r="JGK341" s="114"/>
      <c r="JGL341" s="115"/>
      <c r="JGM341" s="114"/>
      <c r="JGN341" s="115"/>
      <c r="JGO341" s="114"/>
      <c r="JGP341" s="115"/>
      <c r="JGQ341" s="114"/>
      <c r="JGR341" s="115"/>
      <c r="JGS341" s="114"/>
      <c r="JGT341" s="115"/>
      <c r="JGU341" s="114"/>
      <c r="JGV341" s="115"/>
      <c r="JGW341" s="114"/>
      <c r="JGX341" s="115"/>
      <c r="JGY341" s="114"/>
      <c r="JGZ341" s="115"/>
      <c r="JHA341" s="114"/>
      <c r="JHB341" s="115"/>
      <c r="JHC341" s="114"/>
      <c r="JHD341" s="115"/>
      <c r="JHE341" s="114"/>
      <c r="JHF341" s="115"/>
      <c r="JHG341" s="114"/>
      <c r="JHH341" s="115"/>
      <c r="JHI341" s="114"/>
      <c r="JHJ341" s="115"/>
      <c r="JHK341" s="114"/>
      <c r="JHL341" s="115"/>
      <c r="JHM341" s="114"/>
      <c r="JHN341" s="115"/>
      <c r="JHO341" s="114"/>
      <c r="JHP341" s="115"/>
      <c r="JHQ341" s="114"/>
      <c r="JHR341" s="115"/>
      <c r="JHS341" s="114"/>
      <c r="JHT341" s="115"/>
      <c r="JHU341" s="114"/>
      <c r="JHV341" s="115"/>
      <c r="JHW341" s="114"/>
      <c r="JHX341" s="115"/>
      <c r="JHY341" s="114"/>
      <c r="JHZ341" s="115"/>
      <c r="JIA341" s="114"/>
      <c r="JIB341" s="115"/>
      <c r="JIC341" s="114"/>
      <c r="JID341" s="115"/>
      <c r="JIE341" s="114"/>
      <c r="JIF341" s="115"/>
      <c r="JIG341" s="114"/>
      <c r="JIH341" s="115"/>
      <c r="JII341" s="114"/>
      <c r="JIJ341" s="115"/>
      <c r="JIK341" s="114"/>
      <c r="JIL341" s="115"/>
      <c r="JIM341" s="114"/>
      <c r="JIN341" s="115"/>
      <c r="JIO341" s="114"/>
      <c r="JIP341" s="115"/>
      <c r="JIQ341" s="114"/>
      <c r="JIR341" s="115"/>
      <c r="JIS341" s="114"/>
      <c r="JIT341" s="115"/>
      <c r="JIU341" s="114"/>
      <c r="JIV341" s="115"/>
      <c r="JIW341" s="114"/>
      <c r="JIX341" s="115"/>
      <c r="JIY341" s="114"/>
      <c r="JIZ341" s="115"/>
      <c r="JJA341" s="114"/>
      <c r="JJB341" s="115"/>
      <c r="JJC341" s="114"/>
      <c r="JJD341" s="115"/>
      <c r="JJE341" s="114"/>
      <c r="JJF341" s="115"/>
      <c r="JJG341" s="114"/>
      <c r="JJH341" s="115"/>
      <c r="JJI341" s="114"/>
      <c r="JJJ341" s="115"/>
      <c r="JJK341" s="114"/>
      <c r="JJL341" s="115"/>
      <c r="JJM341" s="114"/>
      <c r="JJN341" s="115"/>
      <c r="JJO341" s="114"/>
      <c r="JJP341" s="115"/>
      <c r="JJQ341" s="114"/>
      <c r="JJR341" s="115"/>
      <c r="JJS341" s="114"/>
      <c r="JJT341" s="115"/>
      <c r="JJU341" s="114"/>
      <c r="JJV341" s="115"/>
      <c r="JJW341" s="114"/>
      <c r="JJX341" s="115"/>
      <c r="JJY341" s="114"/>
      <c r="JJZ341" s="115"/>
      <c r="JKA341" s="114"/>
      <c r="JKB341" s="115"/>
      <c r="JKC341" s="114"/>
      <c r="JKD341" s="115"/>
      <c r="JKE341" s="114"/>
      <c r="JKF341" s="115"/>
      <c r="JKG341" s="114"/>
      <c r="JKH341" s="115"/>
      <c r="JKI341" s="114"/>
      <c r="JKJ341" s="115"/>
      <c r="JKK341" s="114"/>
      <c r="JKL341" s="115"/>
      <c r="JKM341" s="114"/>
      <c r="JKN341" s="115"/>
      <c r="JKO341" s="114"/>
      <c r="JKP341" s="115"/>
      <c r="JKQ341" s="114"/>
      <c r="JKR341" s="115"/>
      <c r="JKS341" s="114"/>
      <c r="JKT341" s="115"/>
      <c r="JKU341" s="114"/>
      <c r="JKV341" s="115"/>
      <c r="JKW341" s="114"/>
      <c r="JKX341" s="115"/>
      <c r="JKY341" s="114"/>
      <c r="JKZ341" s="115"/>
      <c r="JLA341" s="114"/>
      <c r="JLB341" s="115"/>
      <c r="JLC341" s="114"/>
      <c r="JLD341" s="115"/>
      <c r="JLE341" s="114"/>
      <c r="JLF341" s="115"/>
      <c r="JLG341" s="114"/>
      <c r="JLH341" s="115"/>
      <c r="JLI341" s="114"/>
      <c r="JLJ341" s="115"/>
      <c r="JLK341" s="114"/>
      <c r="JLL341" s="115"/>
      <c r="JLM341" s="114"/>
      <c r="JLN341" s="115"/>
      <c r="JLO341" s="114"/>
      <c r="JLP341" s="115"/>
      <c r="JLQ341" s="114"/>
      <c r="JLR341" s="115"/>
      <c r="JLS341" s="114"/>
      <c r="JLT341" s="115"/>
      <c r="JLU341" s="114"/>
      <c r="JLV341" s="115"/>
      <c r="JLW341" s="114"/>
      <c r="JLX341" s="115"/>
      <c r="JLY341" s="114"/>
      <c r="JLZ341" s="115"/>
      <c r="JMA341" s="114"/>
      <c r="JMB341" s="115"/>
      <c r="JMC341" s="114"/>
      <c r="JMD341" s="115"/>
      <c r="JME341" s="114"/>
      <c r="JMF341" s="115"/>
      <c r="JMG341" s="114"/>
      <c r="JMH341" s="115"/>
      <c r="JMI341" s="114"/>
      <c r="JMJ341" s="115"/>
      <c r="JMK341" s="114"/>
      <c r="JML341" s="115"/>
      <c r="JMM341" s="114"/>
      <c r="JMN341" s="115"/>
      <c r="JMO341" s="114"/>
      <c r="JMP341" s="115"/>
      <c r="JMQ341" s="114"/>
      <c r="JMR341" s="115"/>
      <c r="JMS341" s="114"/>
      <c r="JMT341" s="115"/>
      <c r="JMU341" s="114"/>
      <c r="JMV341" s="115"/>
      <c r="JMW341" s="114"/>
      <c r="JMX341" s="115"/>
      <c r="JMY341" s="114"/>
      <c r="JMZ341" s="115"/>
      <c r="JNA341" s="114"/>
      <c r="JNB341" s="115"/>
      <c r="JNC341" s="114"/>
      <c r="JND341" s="115"/>
      <c r="JNE341" s="114"/>
      <c r="JNF341" s="115"/>
      <c r="JNG341" s="114"/>
      <c r="JNH341" s="115"/>
      <c r="JNI341" s="114"/>
      <c r="JNJ341" s="115"/>
      <c r="JNK341" s="114"/>
      <c r="JNL341" s="115"/>
      <c r="JNM341" s="114"/>
      <c r="JNN341" s="115"/>
      <c r="JNO341" s="114"/>
      <c r="JNP341" s="115"/>
      <c r="JNQ341" s="114"/>
      <c r="JNR341" s="115"/>
      <c r="JNS341" s="114"/>
      <c r="JNT341" s="115"/>
      <c r="JNU341" s="114"/>
      <c r="JNV341" s="115"/>
      <c r="JNW341" s="114"/>
      <c r="JNX341" s="115"/>
      <c r="JNY341" s="114"/>
      <c r="JNZ341" s="115"/>
      <c r="JOA341" s="114"/>
      <c r="JOB341" s="115"/>
      <c r="JOC341" s="114"/>
      <c r="JOD341" s="115"/>
      <c r="JOE341" s="114"/>
      <c r="JOF341" s="115"/>
      <c r="JOG341" s="114"/>
      <c r="JOH341" s="115"/>
      <c r="JOI341" s="114"/>
      <c r="JOJ341" s="115"/>
      <c r="JOK341" s="114"/>
      <c r="JOL341" s="115"/>
      <c r="JOM341" s="114"/>
      <c r="JON341" s="115"/>
      <c r="JOO341" s="114"/>
      <c r="JOP341" s="115"/>
      <c r="JOQ341" s="114"/>
      <c r="JOR341" s="115"/>
      <c r="JOS341" s="114"/>
      <c r="JOT341" s="115"/>
      <c r="JOU341" s="114"/>
      <c r="JOV341" s="115"/>
      <c r="JOW341" s="114"/>
      <c r="JOX341" s="115"/>
      <c r="JOY341" s="114"/>
      <c r="JOZ341" s="115"/>
      <c r="JPA341" s="114"/>
      <c r="JPB341" s="115"/>
      <c r="JPC341" s="114"/>
      <c r="JPD341" s="115"/>
      <c r="JPE341" s="114"/>
      <c r="JPF341" s="115"/>
      <c r="JPG341" s="114"/>
      <c r="JPH341" s="115"/>
      <c r="JPI341" s="114"/>
      <c r="JPJ341" s="115"/>
      <c r="JPK341" s="114"/>
      <c r="JPL341" s="115"/>
      <c r="JPM341" s="114"/>
      <c r="JPN341" s="115"/>
      <c r="JPO341" s="114"/>
      <c r="JPP341" s="115"/>
      <c r="JPQ341" s="114"/>
      <c r="JPR341" s="115"/>
      <c r="JPS341" s="114"/>
      <c r="JPT341" s="115"/>
      <c r="JPU341" s="114"/>
      <c r="JPV341" s="115"/>
      <c r="JPW341" s="114"/>
      <c r="JPX341" s="115"/>
      <c r="JPY341" s="114"/>
      <c r="JPZ341" s="115"/>
      <c r="JQA341" s="114"/>
      <c r="JQB341" s="115"/>
      <c r="JQC341" s="114"/>
      <c r="JQD341" s="115"/>
      <c r="JQE341" s="114"/>
      <c r="JQF341" s="115"/>
      <c r="JQG341" s="114"/>
      <c r="JQH341" s="115"/>
      <c r="JQI341" s="114"/>
      <c r="JQJ341" s="115"/>
      <c r="JQK341" s="114"/>
      <c r="JQL341" s="115"/>
      <c r="JQM341" s="114"/>
      <c r="JQN341" s="115"/>
      <c r="JQO341" s="114"/>
      <c r="JQP341" s="115"/>
      <c r="JQQ341" s="114"/>
      <c r="JQR341" s="115"/>
      <c r="JQS341" s="114"/>
      <c r="JQT341" s="115"/>
      <c r="JQU341" s="114"/>
      <c r="JQV341" s="115"/>
      <c r="JQW341" s="114"/>
      <c r="JQX341" s="115"/>
      <c r="JQY341" s="114"/>
      <c r="JQZ341" s="115"/>
      <c r="JRA341" s="114"/>
      <c r="JRB341" s="115"/>
      <c r="JRC341" s="114"/>
      <c r="JRD341" s="115"/>
      <c r="JRE341" s="114"/>
      <c r="JRF341" s="115"/>
      <c r="JRG341" s="114"/>
      <c r="JRH341" s="115"/>
      <c r="JRI341" s="114"/>
      <c r="JRJ341" s="115"/>
      <c r="JRK341" s="114"/>
      <c r="JRL341" s="115"/>
      <c r="JRM341" s="114"/>
      <c r="JRN341" s="115"/>
      <c r="JRO341" s="114"/>
      <c r="JRP341" s="115"/>
      <c r="JRQ341" s="114"/>
      <c r="JRR341" s="115"/>
      <c r="JRS341" s="114"/>
      <c r="JRT341" s="115"/>
      <c r="JRU341" s="114"/>
      <c r="JRV341" s="115"/>
      <c r="JRW341" s="114"/>
      <c r="JRX341" s="115"/>
      <c r="JRY341" s="114"/>
      <c r="JRZ341" s="115"/>
      <c r="JSA341" s="114"/>
      <c r="JSB341" s="115"/>
      <c r="JSC341" s="114"/>
      <c r="JSD341" s="115"/>
      <c r="JSE341" s="114"/>
      <c r="JSF341" s="115"/>
      <c r="JSG341" s="114"/>
      <c r="JSH341" s="115"/>
      <c r="JSI341" s="114"/>
      <c r="JSJ341" s="115"/>
      <c r="JSK341" s="114"/>
      <c r="JSL341" s="115"/>
      <c r="JSM341" s="114"/>
      <c r="JSN341" s="115"/>
      <c r="JSO341" s="114"/>
      <c r="JSP341" s="115"/>
      <c r="JSQ341" s="114"/>
      <c r="JSR341" s="115"/>
      <c r="JSS341" s="114"/>
      <c r="JST341" s="115"/>
      <c r="JSU341" s="114"/>
      <c r="JSV341" s="115"/>
      <c r="JSW341" s="114"/>
      <c r="JSX341" s="115"/>
      <c r="JSY341" s="114"/>
      <c r="JSZ341" s="115"/>
      <c r="JTA341" s="114"/>
      <c r="JTB341" s="115"/>
      <c r="JTC341" s="114"/>
      <c r="JTD341" s="115"/>
      <c r="JTE341" s="114"/>
      <c r="JTF341" s="115"/>
      <c r="JTG341" s="114"/>
      <c r="JTH341" s="115"/>
      <c r="JTI341" s="114"/>
      <c r="JTJ341" s="115"/>
      <c r="JTK341" s="114"/>
      <c r="JTL341" s="115"/>
      <c r="JTM341" s="114"/>
      <c r="JTN341" s="115"/>
      <c r="JTO341" s="114"/>
      <c r="JTP341" s="115"/>
      <c r="JTQ341" s="114"/>
      <c r="JTR341" s="115"/>
      <c r="JTS341" s="114"/>
      <c r="JTT341" s="115"/>
      <c r="JTU341" s="114"/>
      <c r="JTV341" s="115"/>
      <c r="JTW341" s="114"/>
      <c r="JTX341" s="115"/>
      <c r="JTY341" s="114"/>
      <c r="JTZ341" s="115"/>
      <c r="JUA341" s="114"/>
      <c r="JUB341" s="115"/>
      <c r="JUC341" s="114"/>
      <c r="JUD341" s="115"/>
      <c r="JUE341" s="114"/>
      <c r="JUF341" s="115"/>
      <c r="JUG341" s="114"/>
      <c r="JUH341" s="115"/>
      <c r="JUI341" s="114"/>
      <c r="JUJ341" s="115"/>
      <c r="JUK341" s="114"/>
      <c r="JUL341" s="115"/>
      <c r="JUM341" s="114"/>
      <c r="JUN341" s="115"/>
      <c r="JUO341" s="114"/>
      <c r="JUP341" s="115"/>
      <c r="JUQ341" s="114"/>
      <c r="JUR341" s="115"/>
      <c r="JUS341" s="114"/>
      <c r="JUT341" s="115"/>
      <c r="JUU341" s="114"/>
      <c r="JUV341" s="115"/>
      <c r="JUW341" s="114"/>
      <c r="JUX341" s="115"/>
      <c r="JUY341" s="114"/>
      <c r="JUZ341" s="115"/>
      <c r="JVA341" s="114"/>
      <c r="JVB341" s="115"/>
      <c r="JVC341" s="114"/>
      <c r="JVD341" s="115"/>
      <c r="JVE341" s="114"/>
      <c r="JVF341" s="115"/>
      <c r="JVG341" s="114"/>
      <c r="JVH341" s="115"/>
      <c r="JVI341" s="114"/>
      <c r="JVJ341" s="115"/>
      <c r="JVK341" s="114"/>
      <c r="JVL341" s="115"/>
      <c r="JVM341" s="114"/>
      <c r="JVN341" s="115"/>
      <c r="JVO341" s="114"/>
      <c r="JVP341" s="115"/>
      <c r="JVQ341" s="114"/>
      <c r="JVR341" s="115"/>
      <c r="JVS341" s="114"/>
      <c r="JVT341" s="115"/>
      <c r="JVU341" s="114"/>
      <c r="JVV341" s="115"/>
      <c r="JVW341" s="114"/>
      <c r="JVX341" s="115"/>
      <c r="JVY341" s="114"/>
      <c r="JVZ341" s="115"/>
      <c r="JWA341" s="114"/>
      <c r="JWB341" s="115"/>
      <c r="JWC341" s="114"/>
      <c r="JWD341" s="115"/>
      <c r="JWE341" s="114"/>
      <c r="JWF341" s="115"/>
      <c r="JWG341" s="114"/>
      <c r="JWH341" s="115"/>
      <c r="JWI341" s="114"/>
      <c r="JWJ341" s="115"/>
      <c r="JWK341" s="114"/>
      <c r="JWL341" s="115"/>
      <c r="JWM341" s="114"/>
      <c r="JWN341" s="115"/>
      <c r="JWO341" s="114"/>
      <c r="JWP341" s="115"/>
      <c r="JWQ341" s="114"/>
      <c r="JWR341" s="115"/>
      <c r="JWS341" s="114"/>
      <c r="JWT341" s="115"/>
      <c r="JWU341" s="114"/>
      <c r="JWV341" s="115"/>
      <c r="JWW341" s="114"/>
      <c r="JWX341" s="115"/>
      <c r="JWY341" s="114"/>
      <c r="JWZ341" s="115"/>
      <c r="JXA341" s="114"/>
      <c r="JXB341" s="115"/>
      <c r="JXC341" s="114"/>
      <c r="JXD341" s="115"/>
      <c r="JXE341" s="114"/>
      <c r="JXF341" s="115"/>
      <c r="JXG341" s="114"/>
      <c r="JXH341" s="115"/>
      <c r="JXI341" s="114"/>
      <c r="JXJ341" s="115"/>
      <c r="JXK341" s="114"/>
      <c r="JXL341" s="115"/>
      <c r="JXM341" s="114"/>
      <c r="JXN341" s="115"/>
      <c r="JXO341" s="114"/>
      <c r="JXP341" s="115"/>
      <c r="JXQ341" s="114"/>
      <c r="JXR341" s="115"/>
      <c r="JXS341" s="114"/>
      <c r="JXT341" s="115"/>
      <c r="JXU341" s="114"/>
      <c r="JXV341" s="115"/>
      <c r="JXW341" s="114"/>
      <c r="JXX341" s="115"/>
      <c r="JXY341" s="114"/>
      <c r="JXZ341" s="115"/>
      <c r="JYA341" s="114"/>
      <c r="JYB341" s="115"/>
      <c r="JYC341" s="114"/>
      <c r="JYD341" s="115"/>
      <c r="JYE341" s="114"/>
      <c r="JYF341" s="115"/>
      <c r="JYG341" s="114"/>
      <c r="JYH341" s="115"/>
      <c r="JYI341" s="114"/>
      <c r="JYJ341" s="115"/>
      <c r="JYK341" s="114"/>
      <c r="JYL341" s="115"/>
      <c r="JYM341" s="114"/>
      <c r="JYN341" s="115"/>
      <c r="JYO341" s="114"/>
      <c r="JYP341" s="115"/>
      <c r="JYQ341" s="114"/>
      <c r="JYR341" s="115"/>
      <c r="JYS341" s="114"/>
      <c r="JYT341" s="115"/>
      <c r="JYU341" s="114"/>
      <c r="JYV341" s="115"/>
      <c r="JYW341" s="114"/>
      <c r="JYX341" s="115"/>
      <c r="JYY341" s="114"/>
      <c r="JYZ341" s="115"/>
      <c r="JZA341" s="114"/>
      <c r="JZB341" s="115"/>
      <c r="JZC341" s="114"/>
      <c r="JZD341" s="115"/>
      <c r="JZE341" s="114"/>
      <c r="JZF341" s="115"/>
      <c r="JZG341" s="114"/>
      <c r="JZH341" s="115"/>
      <c r="JZI341" s="114"/>
      <c r="JZJ341" s="115"/>
      <c r="JZK341" s="114"/>
      <c r="JZL341" s="115"/>
      <c r="JZM341" s="114"/>
      <c r="JZN341" s="115"/>
      <c r="JZO341" s="114"/>
      <c r="JZP341" s="115"/>
      <c r="JZQ341" s="114"/>
      <c r="JZR341" s="115"/>
      <c r="JZS341" s="114"/>
      <c r="JZT341" s="115"/>
      <c r="JZU341" s="114"/>
      <c r="JZV341" s="115"/>
      <c r="JZW341" s="114"/>
      <c r="JZX341" s="115"/>
      <c r="JZY341" s="114"/>
      <c r="JZZ341" s="115"/>
      <c r="KAA341" s="114"/>
      <c r="KAB341" s="115"/>
      <c r="KAC341" s="114"/>
      <c r="KAD341" s="115"/>
      <c r="KAE341" s="114"/>
      <c r="KAF341" s="115"/>
      <c r="KAG341" s="114"/>
      <c r="KAH341" s="115"/>
      <c r="KAI341" s="114"/>
      <c r="KAJ341" s="115"/>
      <c r="KAK341" s="114"/>
      <c r="KAL341" s="115"/>
      <c r="KAM341" s="114"/>
      <c r="KAN341" s="115"/>
      <c r="KAO341" s="114"/>
      <c r="KAP341" s="115"/>
      <c r="KAQ341" s="114"/>
      <c r="KAR341" s="115"/>
      <c r="KAS341" s="114"/>
      <c r="KAT341" s="115"/>
      <c r="KAU341" s="114"/>
      <c r="KAV341" s="115"/>
      <c r="KAW341" s="114"/>
      <c r="KAX341" s="115"/>
      <c r="KAY341" s="114"/>
      <c r="KAZ341" s="115"/>
      <c r="KBA341" s="114"/>
      <c r="KBB341" s="115"/>
      <c r="KBC341" s="114"/>
      <c r="KBD341" s="115"/>
      <c r="KBE341" s="114"/>
      <c r="KBF341" s="115"/>
      <c r="KBG341" s="114"/>
      <c r="KBH341" s="115"/>
      <c r="KBI341" s="114"/>
      <c r="KBJ341" s="115"/>
      <c r="KBK341" s="114"/>
      <c r="KBL341" s="115"/>
      <c r="KBM341" s="114"/>
      <c r="KBN341" s="115"/>
      <c r="KBO341" s="114"/>
      <c r="KBP341" s="115"/>
      <c r="KBQ341" s="114"/>
      <c r="KBR341" s="115"/>
      <c r="KBS341" s="114"/>
      <c r="KBT341" s="115"/>
      <c r="KBU341" s="114"/>
      <c r="KBV341" s="115"/>
      <c r="KBW341" s="114"/>
      <c r="KBX341" s="115"/>
      <c r="KBY341" s="114"/>
      <c r="KBZ341" s="115"/>
      <c r="KCA341" s="114"/>
      <c r="KCB341" s="115"/>
      <c r="KCC341" s="114"/>
      <c r="KCD341" s="115"/>
      <c r="KCE341" s="114"/>
      <c r="KCF341" s="115"/>
      <c r="KCG341" s="114"/>
      <c r="KCH341" s="115"/>
      <c r="KCI341" s="114"/>
      <c r="KCJ341" s="115"/>
      <c r="KCK341" s="114"/>
      <c r="KCL341" s="115"/>
      <c r="KCM341" s="114"/>
      <c r="KCN341" s="115"/>
      <c r="KCO341" s="114"/>
      <c r="KCP341" s="115"/>
      <c r="KCQ341" s="114"/>
      <c r="KCR341" s="115"/>
      <c r="KCS341" s="114"/>
      <c r="KCT341" s="115"/>
      <c r="KCU341" s="114"/>
      <c r="KCV341" s="115"/>
      <c r="KCW341" s="114"/>
      <c r="KCX341" s="115"/>
      <c r="KCY341" s="114"/>
      <c r="KCZ341" s="115"/>
      <c r="KDA341" s="114"/>
      <c r="KDB341" s="115"/>
      <c r="KDC341" s="114"/>
      <c r="KDD341" s="115"/>
      <c r="KDE341" s="114"/>
      <c r="KDF341" s="115"/>
      <c r="KDG341" s="114"/>
      <c r="KDH341" s="115"/>
      <c r="KDI341" s="114"/>
      <c r="KDJ341" s="115"/>
      <c r="KDK341" s="114"/>
      <c r="KDL341" s="115"/>
      <c r="KDM341" s="114"/>
      <c r="KDN341" s="115"/>
      <c r="KDO341" s="114"/>
      <c r="KDP341" s="115"/>
      <c r="KDQ341" s="114"/>
      <c r="KDR341" s="115"/>
      <c r="KDS341" s="114"/>
      <c r="KDT341" s="115"/>
      <c r="KDU341" s="114"/>
      <c r="KDV341" s="115"/>
      <c r="KDW341" s="114"/>
      <c r="KDX341" s="115"/>
      <c r="KDY341" s="114"/>
      <c r="KDZ341" s="115"/>
      <c r="KEA341" s="114"/>
      <c r="KEB341" s="115"/>
      <c r="KEC341" s="114"/>
      <c r="KED341" s="115"/>
      <c r="KEE341" s="114"/>
      <c r="KEF341" s="115"/>
      <c r="KEG341" s="114"/>
      <c r="KEH341" s="115"/>
      <c r="KEI341" s="114"/>
      <c r="KEJ341" s="115"/>
      <c r="KEK341" s="114"/>
      <c r="KEL341" s="115"/>
      <c r="KEM341" s="114"/>
      <c r="KEN341" s="115"/>
      <c r="KEO341" s="114"/>
      <c r="KEP341" s="115"/>
      <c r="KEQ341" s="114"/>
      <c r="KER341" s="115"/>
      <c r="KES341" s="114"/>
      <c r="KET341" s="115"/>
      <c r="KEU341" s="114"/>
      <c r="KEV341" s="115"/>
      <c r="KEW341" s="114"/>
      <c r="KEX341" s="115"/>
      <c r="KEY341" s="114"/>
      <c r="KEZ341" s="115"/>
      <c r="KFA341" s="114"/>
      <c r="KFB341" s="115"/>
      <c r="KFC341" s="114"/>
      <c r="KFD341" s="115"/>
      <c r="KFE341" s="114"/>
      <c r="KFF341" s="115"/>
      <c r="KFG341" s="114"/>
      <c r="KFH341" s="115"/>
      <c r="KFI341" s="114"/>
      <c r="KFJ341" s="115"/>
      <c r="KFK341" s="114"/>
      <c r="KFL341" s="115"/>
      <c r="KFM341" s="114"/>
      <c r="KFN341" s="115"/>
      <c r="KFO341" s="114"/>
      <c r="KFP341" s="115"/>
      <c r="KFQ341" s="114"/>
      <c r="KFR341" s="115"/>
      <c r="KFS341" s="114"/>
      <c r="KFT341" s="115"/>
      <c r="KFU341" s="114"/>
      <c r="KFV341" s="115"/>
      <c r="KFW341" s="114"/>
      <c r="KFX341" s="115"/>
      <c r="KFY341" s="114"/>
      <c r="KFZ341" s="115"/>
      <c r="KGA341" s="114"/>
      <c r="KGB341" s="115"/>
      <c r="KGC341" s="114"/>
      <c r="KGD341" s="115"/>
      <c r="KGE341" s="114"/>
      <c r="KGF341" s="115"/>
      <c r="KGG341" s="114"/>
      <c r="KGH341" s="115"/>
      <c r="KGI341" s="114"/>
      <c r="KGJ341" s="115"/>
      <c r="KGK341" s="114"/>
      <c r="KGL341" s="115"/>
      <c r="KGM341" s="114"/>
      <c r="KGN341" s="115"/>
      <c r="KGO341" s="114"/>
      <c r="KGP341" s="115"/>
      <c r="KGQ341" s="114"/>
      <c r="KGR341" s="115"/>
      <c r="KGS341" s="114"/>
      <c r="KGT341" s="115"/>
      <c r="KGU341" s="114"/>
      <c r="KGV341" s="115"/>
      <c r="KGW341" s="114"/>
      <c r="KGX341" s="115"/>
      <c r="KGY341" s="114"/>
      <c r="KGZ341" s="115"/>
      <c r="KHA341" s="114"/>
      <c r="KHB341" s="115"/>
      <c r="KHC341" s="114"/>
      <c r="KHD341" s="115"/>
      <c r="KHE341" s="114"/>
      <c r="KHF341" s="115"/>
      <c r="KHG341" s="114"/>
      <c r="KHH341" s="115"/>
      <c r="KHI341" s="114"/>
      <c r="KHJ341" s="115"/>
      <c r="KHK341" s="114"/>
      <c r="KHL341" s="115"/>
      <c r="KHM341" s="114"/>
      <c r="KHN341" s="115"/>
      <c r="KHO341" s="114"/>
      <c r="KHP341" s="115"/>
      <c r="KHQ341" s="114"/>
      <c r="KHR341" s="115"/>
      <c r="KHS341" s="114"/>
      <c r="KHT341" s="115"/>
      <c r="KHU341" s="114"/>
      <c r="KHV341" s="115"/>
      <c r="KHW341" s="114"/>
      <c r="KHX341" s="115"/>
      <c r="KHY341" s="114"/>
      <c r="KHZ341" s="115"/>
      <c r="KIA341" s="114"/>
      <c r="KIB341" s="115"/>
      <c r="KIC341" s="114"/>
      <c r="KID341" s="115"/>
      <c r="KIE341" s="114"/>
      <c r="KIF341" s="115"/>
      <c r="KIG341" s="114"/>
      <c r="KIH341" s="115"/>
      <c r="KII341" s="114"/>
      <c r="KIJ341" s="115"/>
      <c r="KIK341" s="114"/>
      <c r="KIL341" s="115"/>
      <c r="KIM341" s="114"/>
      <c r="KIN341" s="115"/>
      <c r="KIO341" s="114"/>
      <c r="KIP341" s="115"/>
      <c r="KIQ341" s="114"/>
      <c r="KIR341" s="115"/>
      <c r="KIS341" s="114"/>
      <c r="KIT341" s="115"/>
      <c r="KIU341" s="114"/>
      <c r="KIV341" s="115"/>
      <c r="KIW341" s="114"/>
      <c r="KIX341" s="115"/>
      <c r="KIY341" s="114"/>
      <c r="KIZ341" s="115"/>
      <c r="KJA341" s="114"/>
      <c r="KJB341" s="115"/>
      <c r="KJC341" s="114"/>
      <c r="KJD341" s="115"/>
      <c r="KJE341" s="114"/>
      <c r="KJF341" s="115"/>
      <c r="KJG341" s="114"/>
      <c r="KJH341" s="115"/>
      <c r="KJI341" s="114"/>
      <c r="KJJ341" s="115"/>
      <c r="KJK341" s="114"/>
      <c r="KJL341" s="115"/>
      <c r="KJM341" s="114"/>
      <c r="KJN341" s="115"/>
      <c r="KJO341" s="114"/>
      <c r="KJP341" s="115"/>
      <c r="KJQ341" s="114"/>
      <c r="KJR341" s="115"/>
      <c r="KJS341" s="114"/>
      <c r="KJT341" s="115"/>
      <c r="KJU341" s="114"/>
      <c r="KJV341" s="115"/>
      <c r="KJW341" s="114"/>
      <c r="KJX341" s="115"/>
      <c r="KJY341" s="114"/>
      <c r="KJZ341" s="115"/>
      <c r="KKA341" s="114"/>
      <c r="KKB341" s="115"/>
      <c r="KKC341" s="114"/>
      <c r="KKD341" s="115"/>
      <c r="KKE341" s="114"/>
      <c r="KKF341" s="115"/>
      <c r="KKG341" s="114"/>
      <c r="KKH341" s="115"/>
      <c r="KKI341" s="114"/>
      <c r="KKJ341" s="115"/>
      <c r="KKK341" s="114"/>
      <c r="KKL341" s="115"/>
      <c r="KKM341" s="114"/>
      <c r="KKN341" s="115"/>
      <c r="KKO341" s="114"/>
      <c r="KKP341" s="115"/>
      <c r="KKQ341" s="114"/>
      <c r="KKR341" s="115"/>
      <c r="KKS341" s="114"/>
      <c r="KKT341" s="115"/>
      <c r="KKU341" s="114"/>
      <c r="KKV341" s="115"/>
      <c r="KKW341" s="114"/>
      <c r="KKX341" s="115"/>
      <c r="KKY341" s="114"/>
      <c r="KKZ341" s="115"/>
      <c r="KLA341" s="114"/>
      <c r="KLB341" s="115"/>
      <c r="KLC341" s="114"/>
      <c r="KLD341" s="115"/>
      <c r="KLE341" s="114"/>
      <c r="KLF341" s="115"/>
      <c r="KLG341" s="114"/>
      <c r="KLH341" s="115"/>
      <c r="KLI341" s="114"/>
      <c r="KLJ341" s="115"/>
      <c r="KLK341" s="114"/>
      <c r="KLL341" s="115"/>
      <c r="KLM341" s="114"/>
      <c r="KLN341" s="115"/>
      <c r="KLO341" s="114"/>
      <c r="KLP341" s="115"/>
      <c r="KLQ341" s="114"/>
      <c r="KLR341" s="115"/>
      <c r="KLS341" s="114"/>
      <c r="KLT341" s="115"/>
      <c r="KLU341" s="114"/>
      <c r="KLV341" s="115"/>
      <c r="KLW341" s="114"/>
      <c r="KLX341" s="115"/>
      <c r="KLY341" s="114"/>
      <c r="KLZ341" s="115"/>
      <c r="KMA341" s="114"/>
      <c r="KMB341" s="115"/>
      <c r="KMC341" s="114"/>
      <c r="KMD341" s="115"/>
      <c r="KME341" s="114"/>
      <c r="KMF341" s="115"/>
      <c r="KMG341" s="114"/>
      <c r="KMH341" s="115"/>
      <c r="KMI341" s="114"/>
      <c r="KMJ341" s="115"/>
      <c r="KMK341" s="114"/>
      <c r="KML341" s="115"/>
      <c r="KMM341" s="114"/>
      <c r="KMN341" s="115"/>
      <c r="KMO341" s="114"/>
      <c r="KMP341" s="115"/>
      <c r="KMQ341" s="114"/>
      <c r="KMR341" s="115"/>
      <c r="KMS341" s="114"/>
      <c r="KMT341" s="115"/>
      <c r="KMU341" s="114"/>
      <c r="KMV341" s="115"/>
      <c r="KMW341" s="114"/>
      <c r="KMX341" s="115"/>
      <c r="KMY341" s="114"/>
      <c r="KMZ341" s="115"/>
      <c r="KNA341" s="114"/>
      <c r="KNB341" s="115"/>
      <c r="KNC341" s="114"/>
      <c r="KND341" s="115"/>
      <c r="KNE341" s="114"/>
      <c r="KNF341" s="115"/>
      <c r="KNG341" s="114"/>
      <c r="KNH341" s="115"/>
      <c r="KNI341" s="114"/>
      <c r="KNJ341" s="115"/>
      <c r="KNK341" s="114"/>
      <c r="KNL341" s="115"/>
      <c r="KNM341" s="114"/>
      <c r="KNN341" s="115"/>
      <c r="KNO341" s="114"/>
      <c r="KNP341" s="115"/>
      <c r="KNQ341" s="114"/>
      <c r="KNR341" s="115"/>
      <c r="KNS341" s="114"/>
      <c r="KNT341" s="115"/>
      <c r="KNU341" s="114"/>
      <c r="KNV341" s="115"/>
      <c r="KNW341" s="114"/>
      <c r="KNX341" s="115"/>
      <c r="KNY341" s="114"/>
      <c r="KNZ341" s="115"/>
      <c r="KOA341" s="114"/>
      <c r="KOB341" s="115"/>
      <c r="KOC341" s="114"/>
      <c r="KOD341" s="115"/>
      <c r="KOE341" s="114"/>
      <c r="KOF341" s="115"/>
      <c r="KOG341" s="114"/>
      <c r="KOH341" s="115"/>
      <c r="KOI341" s="114"/>
      <c r="KOJ341" s="115"/>
      <c r="KOK341" s="114"/>
      <c r="KOL341" s="115"/>
      <c r="KOM341" s="114"/>
      <c r="KON341" s="115"/>
      <c r="KOO341" s="114"/>
      <c r="KOP341" s="115"/>
      <c r="KOQ341" s="114"/>
      <c r="KOR341" s="115"/>
      <c r="KOS341" s="114"/>
      <c r="KOT341" s="115"/>
      <c r="KOU341" s="114"/>
      <c r="KOV341" s="115"/>
      <c r="KOW341" s="114"/>
      <c r="KOX341" s="115"/>
      <c r="KOY341" s="114"/>
      <c r="KOZ341" s="115"/>
      <c r="KPA341" s="114"/>
      <c r="KPB341" s="115"/>
      <c r="KPC341" s="114"/>
      <c r="KPD341" s="115"/>
      <c r="KPE341" s="114"/>
      <c r="KPF341" s="115"/>
      <c r="KPG341" s="114"/>
      <c r="KPH341" s="115"/>
      <c r="KPI341" s="114"/>
      <c r="KPJ341" s="115"/>
      <c r="KPK341" s="114"/>
      <c r="KPL341" s="115"/>
      <c r="KPM341" s="114"/>
      <c r="KPN341" s="115"/>
      <c r="KPO341" s="114"/>
      <c r="KPP341" s="115"/>
      <c r="KPQ341" s="114"/>
      <c r="KPR341" s="115"/>
      <c r="KPS341" s="114"/>
      <c r="KPT341" s="115"/>
      <c r="KPU341" s="114"/>
      <c r="KPV341" s="115"/>
      <c r="KPW341" s="114"/>
      <c r="KPX341" s="115"/>
      <c r="KPY341" s="114"/>
      <c r="KPZ341" s="115"/>
      <c r="KQA341" s="114"/>
      <c r="KQB341" s="115"/>
      <c r="KQC341" s="114"/>
      <c r="KQD341" s="115"/>
      <c r="KQE341" s="114"/>
      <c r="KQF341" s="115"/>
      <c r="KQG341" s="114"/>
      <c r="KQH341" s="115"/>
      <c r="KQI341" s="114"/>
      <c r="KQJ341" s="115"/>
      <c r="KQK341" s="114"/>
      <c r="KQL341" s="115"/>
      <c r="KQM341" s="114"/>
      <c r="KQN341" s="115"/>
      <c r="KQO341" s="114"/>
      <c r="KQP341" s="115"/>
      <c r="KQQ341" s="114"/>
      <c r="KQR341" s="115"/>
      <c r="KQS341" s="114"/>
      <c r="KQT341" s="115"/>
      <c r="KQU341" s="114"/>
      <c r="KQV341" s="115"/>
      <c r="KQW341" s="114"/>
      <c r="KQX341" s="115"/>
      <c r="KQY341" s="114"/>
      <c r="KQZ341" s="115"/>
      <c r="KRA341" s="114"/>
      <c r="KRB341" s="115"/>
      <c r="KRC341" s="114"/>
      <c r="KRD341" s="115"/>
      <c r="KRE341" s="114"/>
      <c r="KRF341" s="115"/>
      <c r="KRG341" s="114"/>
      <c r="KRH341" s="115"/>
      <c r="KRI341" s="114"/>
      <c r="KRJ341" s="115"/>
      <c r="KRK341" s="114"/>
      <c r="KRL341" s="115"/>
      <c r="KRM341" s="114"/>
      <c r="KRN341" s="115"/>
      <c r="KRO341" s="114"/>
      <c r="KRP341" s="115"/>
      <c r="KRQ341" s="114"/>
      <c r="KRR341" s="115"/>
      <c r="KRS341" s="114"/>
      <c r="KRT341" s="115"/>
      <c r="KRU341" s="114"/>
      <c r="KRV341" s="115"/>
      <c r="KRW341" s="114"/>
      <c r="KRX341" s="115"/>
      <c r="KRY341" s="114"/>
      <c r="KRZ341" s="115"/>
      <c r="KSA341" s="114"/>
      <c r="KSB341" s="115"/>
      <c r="KSC341" s="114"/>
      <c r="KSD341" s="115"/>
      <c r="KSE341" s="114"/>
      <c r="KSF341" s="115"/>
      <c r="KSG341" s="114"/>
      <c r="KSH341" s="115"/>
      <c r="KSI341" s="114"/>
      <c r="KSJ341" s="115"/>
      <c r="KSK341" s="114"/>
      <c r="KSL341" s="115"/>
      <c r="KSM341" s="114"/>
      <c r="KSN341" s="115"/>
      <c r="KSO341" s="114"/>
      <c r="KSP341" s="115"/>
      <c r="KSQ341" s="114"/>
      <c r="KSR341" s="115"/>
      <c r="KSS341" s="114"/>
      <c r="KST341" s="115"/>
      <c r="KSU341" s="114"/>
      <c r="KSV341" s="115"/>
      <c r="KSW341" s="114"/>
      <c r="KSX341" s="115"/>
      <c r="KSY341" s="114"/>
      <c r="KSZ341" s="115"/>
      <c r="KTA341" s="114"/>
      <c r="KTB341" s="115"/>
      <c r="KTC341" s="114"/>
      <c r="KTD341" s="115"/>
      <c r="KTE341" s="114"/>
      <c r="KTF341" s="115"/>
      <c r="KTG341" s="114"/>
      <c r="KTH341" s="115"/>
      <c r="KTI341" s="114"/>
      <c r="KTJ341" s="115"/>
      <c r="KTK341" s="114"/>
      <c r="KTL341" s="115"/>
      <c r="KTM341" s="114"/>
      <c r="KTN341" s="115"/>
      <c r="KTO341" s="114"/>
      <c r="KTP341" s="115"/>
      <c r="KTQ341" s="114"/>
      <c r="KTR341" s="115"/>
      <c r="KTS341" s="114"/>
      <c r="KTT341" s="115"/>
      <c r="KTU341" s="114"/>
      <c r="KTV341" s="115"/>
      <c r="KTW341" s="114"/>
      <c r="KTX341" s="115"/>
      <c r="KTY341" s="114"/>
      <c r="KTZ341" s="115"/>
      <c r="KUA341" s="114"/>
      <c r="KUB341" s="115"/>
      <c r="KUC341" s="114"/>
      <c r="KUD341" s="115"/>
      <c r="KUE341" s="114"/>
      <c r="KUF341" s="115"/>
      <c r="KUG341" s="114"/>
      <c r="KUH341" s="115"/>
      <c r="KUI341" s="114"/>
      <c r="KUJ341" s="115"/>
      <c r="KUK341" s="114"/>
      <c r="KUL341" s="115"/>
      <c r="KUM341" s="114"/>
      <c r="KUN341" s="115"/>
      <c r="KUO341" s="114"/>
      <c r="KUP341" s="115"/>
      <c r="KUQ341" s="114"/>
      <c r="KUR341" s="115"/>
      <c r="KUS341" s="114"/>
      <c r="KUT341" s="115"/>
      <c r="KUU341" s="114"/>
      <c r="KUV341" s="115"/>
      <c r="KUW341" s="114"/>
      <c r="KUX341" s="115"/>
      <c r="KUY341" s="114"/>
      <c r="KUZ341" s="115"/>
      <c r="KVA341" s="114"/>
      <c r="KVB341" s="115"/>
      <c r="KVC341" s="114"/>
      <c r="KVD341" s="115"/>
      <c r="KVE341" s="114"/>
      <c r="KVF341" s="115"/>
      <c r="KVG341" s="114"/>
      <c r="KVH341" s="115"/>
      <c r="KVI341" s="114"/>
      <c r="KVJ341" s="115"/>
      <c r="KVK341" s="114"/>
      <c r="KVL341" s="115"/>
      <c r="KVM341" s="114"/>
      <c r="KVN341" s="115"/>
      <c r="KVO341" s="114"/>
      <c r="KVP341" s="115"/>
      <c r="KVQ341" s="114"/>
      <c r="KVR341" s="115"/>
      <c r="KVS341" s="114"/>
      <c r="KVT341" s="115"/>
      <c r="KVU341" s="114"/>
      <c r="KVV341" s="115"/>
      <c r="KVW341" s="114"/>
      <c r="KVX341" s="115"/>
      <c r="KVY341" s="114"/>
      <c r="KVZ341" s="115"/>
      <c r="KWA341" s="114"/>
      <c r="KWB341" s="115"/>
      <c r="KWC341" s="114"/>
      <c r="KWD341" s="115"/>
      <c r="KWE341" s="114"/>
      <c r="KWF341" s="115"/>
      <c r="KWG341" s="114"/>
      <c r="KWH341" s="115"/>
      <c r="KWI341" s="114"/>
      <c r="KWJ341" s="115"/>
      <c r="KWK341" s="114"/>
      <c r="KWL341" s="115"/>
      <c r="KWM341" s="114"/>
      <c r="KWN341" s="115"/>
      <c r="KWO341" s="114"/>
      <c r="KWP341" s="115"/>
      <c r="KWQ341" s="114"/>
      <c r="KWR341" s="115"/>
      <c r="KWS341" s="114"/>
      <c r="KWT341" s="115"/>
      <c r="KWU341" s="114"/>
      <c r="KWV341" s="115"/>
      <c r="KWW341" s="114"/>
      <c r="KWX341" s="115"/>
      <c r="KWY341" s="114"/>
      <c r="KWZ341" s="115"/>
      <c r="KXA341" s="114"/>
      <c r="KXB341" s="115"/>
      <c r="KXC341" s="114"/>
      <c r="KXD341" s="115"/>
      <c r="KXE341" s="114"/>
      <c r="KXF341" s="115"/>
      <c r="KXG341" s="114"/>
      <c r="KXH341" s="115"/>
      <c r="KXI341" s="114"/>
      <c r="KXJ341" s="115"/>
      <c r="KXK341" s="114"/>
      <c r="KXL341" s="115"/>
      <c r="KXM341" s="114"/>
      <c r="KXN341" s="115"/>
      <c r="KXO341" s="114"/>
      <c r="KXP341" s="115"/>
      <c r="KXQ341" s="114"/>
      <c r="KXR341" s="115"/>
      <c r="KXS341" s="114"/>
      <c r="KXT341" s="115"/>
      <c r="KXU341" s="114"/>
      <c r="KXV341" s="115"/>
      <c r="KXW341" s="114"/>
      <c r="KXX341" s="115"/>
      <c r="KXY341" s="114"/>
      <c r="KXZ341" s="115"/>
      <c r="KYA341" s="114"/>
      <c r="KYB341" s="115"/>
      <c r="KYC341" s="114"/>
      <c r="KYD341" s="115"/>
      <c r="KYE341" s="114"/>
      <c r="KYF341" s="115"/>
      <c r="KYG341" s="114"/>
      <c r="KYH341" s="115"/>
      <c r="KYI341" s="114"/>
      <c r="KYJ341" s="115"/>
      <c r="KYK341" s="114"/>
      <c r="KYL341" s="115"/>
      <c r="KYM341" s="114"/>
      <c r="KYN341" s="115"/>
      <c r="KYO341" s="114"/>
      <c r="KYP341" s="115"/>
      <c r="KYQ341" s="114"/>
      <c r="KYR341" s="115"/>
      <c r="KYS341" s="114"/>
      <c r="KYT341" s="115"/>
      <c r="KYU341" s="114"/>
      <c r="KYV341" s="115"/>
      <c r="KYW341" s="114"/>
      <c r="KYX341" s="115"/>
      <c r="KYY341" s="114"/>
      <c r="KYZ341" s="115"/>
      <c r="KZA341" s="114"/>
      <c r="KZB341" s="115"/>
      <c r="KZC341" s="114"/>
      <c r="KZD341" s="115"/>
      <c r="KZE341" s="114"/>
      <c r="KZF341" s="115"/>
      <c r="KZG341" s="114"/>
      <c r="KZH341" s="115"/>
      <c r="KZI341" s="114"/>
      <c r="KZJ341" s="115"/>
      <c r="KZK341" s="114"/>
      <c r="KZL341" s="115"/>
      <c r="KZM341" s="114"/>
      <c r="KZN341" s="115"/>
      <c r="KZO341" s="114"/>
      <c r="KZP341" s="115"/>
      <c r="KZQ341" s="114"/>
      <c r="KZR341" s="115"/>
      <c r="KZS341" s="114"/>
      <c r="KZT341" s="115"/>
      <c r="KZU341" s="114"/>
      <c r="KZV341" s="115"/>
      <c r="KZW341" s="114"/>
      <c r="KZX341" s="115"/>
      <c r="KZY341" s="114"/>
      <c r="KZZ341" s="115"/>
      <c r="LAA341" s="114"/>
      <c r="LAB341" s="115"/>
      <c r="LAC341" s="114"/>
      <c r="LAD341" s="115"/>
      <c r="LAE341" s="114"/>
      <c r="LAF341" s="115"/>
      <c r="LAG341" s="114"/>
      <c r="LAH341" s="115"/>
      <c r="LAI341" s="114"/>
      <c r="LAJ341" s="115"/>
      <c r="LAK341" s="114"/>
      <c r="LAL341" s="115"/>
      <c r="LAM341" s="114"/>
      <c r="LAN341" s="115"/>
      <c r="LAO341" s="114"/>
      <c r="LAP341" s="115"/>
      <c r="LAQ341" s="114"/>
      <c r="LAR341" s="115"/>
      <c r="LAS341" s="114"/>
      <c r="LAT341" s="115"/>
      <c r="LAU341" s="114"/>
      <c r="LAV341" s="115"/>
      <c r="LAW341" s="114"/>
      <c r="LAX341" s="115"/>
      <c r="LAY341" s="114"/>
      <c r="LAZ341" s="115"/>
      <c r="LBA341" s="114"/>
      <c r="LBB341" s="115"/>
      <c r="LBC341" s="114"/>
      <c r="LBD341" s="115"/>
      <c r="LBE341" s="114"/>
      <c r="LBF341" s="115"/>
      <c r="LBG341" s="114"/>
      <c r="LBH341" s="115"/>
      <c r="LBI341" s="114"/>
      <c r="LBJ341" s="115"/>
      <c r="LBK341" s="114"/>
      <c r="LBL341" s="115"/>
      <c r="LBM341" s="114"/>
      <c r="LBN341" s="115"/>
      <c r="LBO341" s="114"/>
      <c r="LBP341" s="115"/>
      <c r="LBQ341" s="114"/>
      <c r="LBR341" s="115"/>
      <c r="LBS341" s="114"/>
      <c r="LBT341" s="115"/>
      <c r="LBU341" s="114"/>
      <c r="LBV341" s="115"/>
      <c r="LBW341" s="114"/>
      <c r="LBX341" s="115"/>
      <c r="LBY341" s="114"/>
      <c r="LBZ341" s="115"/>
      <c r="LCA341" s="114"/>
      <c r="LCB341" s="115"/>
      <c r="LCC341" s="114"/>
      <c r="LCD341" s="115"/>
      <c r="LCE341" s="114"/>
      <c r="LCF341" s="115"/>
      <c r="LCG341" s="114"/>
      <c r="LCH341" s="115"/>
      <c r="LCI341" s="114"/>
      <c r="LCJ341" s="115"/>
      <c r="LCK341" s="114"/>
      <c r="LCL341" s="115"/>
      <c r="LCM341" s="114"/>
      <c r="LCN341" s="115"/>
      <c r="LCO341" s="114"/>
      <c r="LCP341" s="115"/>
      <c r="LCQ341" s="114"/>
      <c r="LCR341" s="115"/>
      <c r="LCS341" s="114"/>
      <c r="LCT341" s="115"/>
      <c r="LCU341" s="114"/>
      <c r="LCV341" s="115"/>
      <c r="LCW341" s="114"/>
      <c r="LCX341" s="115"/>
      <c r="LCY341" s="114"/>
      <c r="LCZ341" s="115"/>
      <c r="LDA341" s="114"/>
      <c r="LDB341" s="115"/>
      <c r="LDC341" s="114"/>
      <c r="LDD341" s="115"/>
      <c r="LDE341" s="114"/>
      <c r="LDF341" s="115"/>
      <c r="LDG341" s="114"/>
      <c r="LDH341" s="115"/>
      <c r="LDI341" s="114"/>
      <c r="LDJ341" s="115"/>
      <c r="LDK341" s="114"/>
      <c r="LDL341" s="115"/>
      <c r="LDM341" s="114"/>
      <c r="LDN341" s="115"/>
      <c r="LDO341" s="114"/>
      <c r="LDP341" s="115"/>
      <c r="LDQ341" s="114"/>
      <c r="LDR341" s="115"/>
      <c r="LDS341" s="114"/>
      <c r="LDT341" s="115"/>
      <c r="LDU341" s="114"/>
      <c r="LDV341" s="115"/>
      <c r="LDW341" s="114"/>
      <c r="LDX341" s="115"/>
      <c r="LDY341" s="114"/>
      <c r="LDZ341" s="115"/>
      <c r="LEA341" s="114"/>
      <c r="LEB341" s="115"/>
      <c r="LEC341" s="114"/>
      <c r="LED341" s="115"/>
      <c r="LEE341" s="114"/>
      <c r="LEF341" s="115"/>
      <c r="LEG341" s="114"/>
      <c r="LEH341" s="115"/>
      <c r="LEI341" s="114"/>
      <c r="LEJ341" s="115"/>
      <c r="LEK341" s="114"/>
      <c r="LEL341" s="115"/>
      <c r="LEM341" s="114"/>
      <c r="LEN341" s="115"/>
      <c r="LEO341" s="114"/>
      <c r="LEP341" s="115"/>
      <c r="LEQ341" s="114"/>
      <c r="LER341" s="115"/>
      <c r="LES341" s="114"/>
      <c r="LET341" s="115"/>
      <c r="LEU341" s="114"/>
      <c r="LEV341" s="115"/>
      <c r="LEW341" s="114"/>
      <c r="LEX341" s="115"/>
      <c r="LEY341" s="114"/>
      <c r="LEZ341" s="115"/>
      <c r="LFA341" s="114"/>
      <c r="LFB341" s="115"/>
      <c r="LFC341" s="114"/>
      <c r="LFD341" s="115"/>
      <c r="LFE341" s="114"/>
      <c r="LFF341" s="115"/>
      <c r="LFG341" s="114"/>
      <c r="LFH341" s="115"/>
      <c r="LFI341" s="114"/>
      <c r="LFJ341" s="115"/>
      <c r="LFK341" s="114"/>
      <c r="LFL341" s="115"/>
      <c r="LFM341" s="114"/>
      <c r="LFN341" s="115"/>
      <c r="LFO341" s="114"/>
      <c r="LFP341" s="115"/>
      <c r="LFQ341" s="114"/>
      <c r="LFR341" s="115"/>
      <c r="LFS341" s="114"/>
      <c r="LFT341" s="115"/>
      <c r="LFU341" s="114"/>
      <c r="LFV341" s="115"/>
      <c r="LFW341" s="114"/>
      <c r="LFX341" s="115"/>
      <c r="LFY341" s="114"/>
      <c r="LFZ341" s="115"/>
      <c r="LGA341" s="114"/>
      <c r="LGB341" s="115"/>
      <c r="LGC341" s="114"/>
      <c r="LGD341" s="115"/>
      <c r="LGE341" s="114"/>
      <c r="LGF341" s="115"/>
      <c r="LGG341" s="114"/>
      <c r="LGH341" s="115"/>
      <c r="LGI341" s="114"/>
      <c r="LGJ341" s="115"/>
      <c r="LGK341" s="114"/>
      <c r="LGL341" s="115"/>
      <c r="LGM341" s="114"/>
      <c r="LGN341" s="115"/>
      <c r="LGO341" s="114"/>
      <c r="LGP341" s="115"/>
      <c r="LGQ341" s="114"/>
      <c r="LGR341" s="115"/>
      <c r="LGS341" s="114"/>
      <c r="LGT341" s="115"/>
      <c r="LGU341" s="114"/>
      <c r="LGV341" s="115"/>
      <c r="LGW341" s="114"/>
      <c r="LGX341" s="115"/>
      <c r="LGY341" s="114"/>
      <c r="LGZ341" s="115"/>
      <c r="LHA341" s="114"/>
      <c r="LHB341" s="115"/>
      <c r="LHC341" s="114"/>
      <c r="LHD341" s="115"/>
      <c r="LHE341" s="114"/>
      <c r="LHF341" s="115"/>
      <c r="LHG341" s="114"/>
      <c r="LHH341" s="115"/>
      <c r="LHI341" s="114"/>
      <c r="LHJ341" s="115"/>
      <c r="LHK341" s="114"/>
      <c r="LHL341" s="115"/>
      <c r="LHM341" s="114"/>
      <c r="LHN341" s="115"/>
      <c r="LHO341" s="114"/>
      <c r="LHP341" s="115"/>
      <c r="LHQ341" s="114"/>
      <c r="LHR341" s="115"/>
      <c r="LHS341" s="114"/>
      <c r="LHT341" s="115"/>
      <c r="LHU341" s="114"/>
      <c r="LHV341" s="115"/>
      <c r="LHW341" s="114"/>
      <c r="LHX341" s="115"/>
      <c r="LHY341" s="114"/>
      <c r="LHZ341" s="115"/>
      <c r="LIA341" s="114"/>
      <c r="LIB341" s="115"/>
      <c r="LIC341" s="114"/>
      <c r="LID341" s="115"/>
      <c r="LIE341" s="114"/>
      <c r="LIF341" s="115"/>
      <c r="LIG341" s="114"/>
      <c r="LIH341" s="115"/>
      <c r="LII341" s="114"/>
      <c r="LIJ341" s="115"/>
      <c r="LIK341" s="114"/>
      <c r="LIL341" s="115"/>
      <c r="LIM341" s="114"/>
      <c r="LIN341" s="115"/>
      <c r="LIO341" s="114"/>
      <c r="LIP341" s="115"/>
      <c r="LIQ341" s="114"/>
      <c r="LIR341" s="115"/>
      <c r="LIS341" s="114"/>
      <c r="LIT341" s="115"/>
      <c r="LIU341" s="114"/>
      <c r="LIV341" s="115"/>
      <c r="LIW341" s="114"/>
      <c r="LIX341" s="115"/>
      <c r="LIY341" s="114"/>
      <c r="LIZ341" s="115"/>
      <c r="LJA341" s="114"/>
      <c r="LJB341" s="115"/>
      <c r="LJC341" s="114"/>
      <c r="LJD341" s="115"/>
      <c r="LJE341" s="114"/>
      <c r="LJF341" s="115"/>
      <c r="LJG341" s="114"/>
      <c r="LJH341" s="115"/>
      <c r="LJI341" s="114"/>
      <c r="LJJ341" s="115"/>
      <c r="LJK341" s="114"/>
      <c r="LJL341" s="115"/>
      <c r="LJM341" s="114"/>
      <c r="LJN341" s="115"/>
      <c r="LJO341" s="114"/>
      <c r="LJP341" s="115"/>
      <c r="LJQ341" s="114"/>
      <c r="LJR341" s="115"/>
      <c r="LJS341" s="114"/>
      <c r="LJT341" s="115"/>
      <c r="LJU341" s="114"/>
      <c r="LJV341" s="115"/>
      <c r="LJW341" s="114"/>
      <c r="LJX341" s="115"/>
      <c r="LJY341" s="114"/>
      <c r="LJZ341" s="115"/>
      <c r="LKA341" s="114"/>
      <c r="LKB341" s="115"/>
      <c r="LKC341" s="114"/>
      <c r="LKD341" s="115"/>
      <c r="LKE341" s="114"/>
      <c r="LKF341" s="115"/>
      <c r="LKG341" s="114"/>
      <c r="LKH341" s="115"/>
      <c r="LKI341" s="114"/>
      <c r="LKJ341" s="115"/>
      <c r="LKK341" s="114"/>
      <c r="LKL341" s="115"/>
      <c r="LKM341" s="114"/>
      <c r="LKN341" s="115"/>
      <c r="LKO341" s="114"/>
      <c r="LKP341" s="115"/>
      <c r="LKQ341" s="114"/>
      <c r="LKR341" s="115"/>
      <c r="LKS341" s="114"/>
      <c r="LKT341" s="115"/>
      <c r="LKU341" s="114"/>
      <c r="LKV341" s="115"/>
      <c r="LKW341" s="114"/>
      <c r="LKX341" s="115"/>
      <c r="LKY341" s="114"/>
      <c r="LKZ341" s="115"/>
      <c r="LLA341" s="114"/>
      <c r="LLB341" s="115"/>
      <c r="LLC341" s="114"/>
      <c r="LLD341" s="115"/>
      <c r="LLE341" s="114"/>
      <c r="LLF341" s="115"/>
      <c r="LLG341" s="114"/>
      <c r="LLH341" s="115"/>
      <c r="LLI341" s="114"/>
      <c r="LLJ341" s="115"/>
      <c r="LLK341" s="114"/>
      <c r="LLL341" s="115"/>
      <c r="LLM341" s="114"/>
      <c r="LLN341" s="115"/>
      <c r="LLO341" s="114"/>
      <c r="LLP341" s="115"/>
      <c r="LLQ341" s="114"/>
      <c r="LLR341" s="115"/>
      <c r="LLS341" s="114"/>
      <c r="LLT341" s="115"/>
      <c r="LLU341" s="114"/>
      <c r="LLV341" s="115"/>
      <c r="LLW341" s="114"/>
      <c r="LLX341" s="115"/>
      <c r="LLY341" s="114"/>
      <c r="LLZ341" s="115"/>
      <c r="LMA341" s="114"/>
      <c r="LMB341" s="115"/>
      <c r="LMC341" s="114"/>
      <c r="LMD341" s="115"/>
      <c r="LME341" s="114"/>
      <c r="LMF341" s="115"/>
      <c r="LMG341" s="114"/>
      <c r="LMH341" s="115"/>
      <c r="LMI341" s="114"/>
      <c r="LMJ341" s="115"/>
      <c r="LMK341" s="114"/>
      <c r="LML341" s="115"/>
      <c r="LMM341" s="114"/>
      <c r="LMN341" s="115"/>
      <c r="LMO341" s="114"/>
      <c r="LMP341" s="115"/>
      <c r="LMQ341" s="114"/>
      <c r="LMR341" s="115"/>
      <c r="LMS341" s="114"/>
      <c r="LMT341" s="115"/>
      <c r="LMU341" s="114"/>
      <c r="LMV341" s="115"/>
      <c r="LMW341" s="114"/>
      <c r="LMX341" s="115"/>
      <c r="LMY341" s="114"/>
      <c r="LMZ341" s="115"/>
      <c r="LNA341" s="114"/>
      <c r="LNB341" s="115"/>
      <c r="LNC341" s="114"/>
      <c r="LND341" s="115"/>
      <c r="LNE341" s="114"/>
      <c r="LNF341" s="115"/>
      <c r="LNG341" s="114"/>
      <c r="LNH341" s="115"/>
      <c r="LNI341" s="114"/>
      <c r="LNJ341" s="115"/>
      <c r="LNK341" s="114"/>
      <c r="LNL341" s="115"/>
      <c r="LNM341" s="114"/>
      <c r="LNN341" s="115"/>
      <c r="LNO341" s="114"/>
      <c r="LNP341" s="115"/>
      <c r="LNQ341" s="114"/>
      <c r="LNR341" s="115"/>
      <c r="LNS341" s="114"/>
      <c r="LNT341" s="115"/>
      <c r="LNU341" s="114"/>
      <c r="LNV341" s="115"/>
      <c r="LNW341" s="114"/>
      <c r="LNX341" s="115"/>
      <c r="LNY341" s="114"/>
      <c r="LNZ341" s="115"/>
      <c r="LOA341" s="114"/>
      <c r="LOB341" s="115"/>
      <c r="LOC341" s="114"/>
      <c r="LOD341" s="115"/>
      <c r="LOE341" s="114"/>
      <c r="LOF341" s="115"/>
      <c r="LOG341" s="114"/>
      <c r="LOH341" s="115"/>
      <c r="LOI341" s="114"/>
      <c r="LOJ341" s="115"/>
      <c r="LOK341" s="114"/>
      <c r="LOL341" s="115"/>
      <c r="LOM341" s="114"/>
      <c r="LON341" s="115"/>
      <c r="LOO341" s="114"/>
      <c r="LOP341" s="115"/>
      <c r="LOQ341" s="114"/>
      <c r="LOR341" s="115"/>
      <c r="LOS341" s="114"/>
      <c r="LOT341" s="115"/>
      <c r="LOU341" s="114"/>
      <c r="LOV341" s="115"/>
      <c r="LOW341" s="114"/>
      <c r="LOX341" s="115"/>
      <c r="LOY341" s="114"/>
      <c r="LOZ341" s="115"/>
      <c r="LPA341" s="114"/>
      <c r="LPB341" s="115"/>
      <c r="LPC341" s="114"/>
      <c r="LPD341" s="115"/>
      <c r="LPE341" s="114"/>
      <c r="LPF341" s="115"/>
      <c r="LPG341" s="114"/>
      <c r="LPH341" s="115"/>
      <c r="LPI341" s="114"/>
      <c r="LPJ341" s="115"/>
      <c r="LPK341" s="114"/>
      <c r="LPL341" s="115"/>
      <c r="LPM341" s="114"/>
      <c r="LPN341" s="115"/>
      <c r="LPO341" s="114"/>
      <c r="LPP341" s="115"/>
      <c r="LPQ341" s="114"/>
      <c r="LPR341" s="115"/>
      <c r="LPS341" s="114"/>
      <c r="LPT341" s="115"/>
      <c r="LPU341" s="114"/>
      <c r="LPV341" s="115"/>
      <c r="LPW341" s="114"/>
      <c r="LPX341" s="115"/>
      <c r="LPY341" s="114"/>
      <c r="LPZ341" s="115"/>
      <c r="LQA341" s="114"/>
      <c r="LQB341" s="115"/>
      <c r="LQC341" s="114"/>
      <c r="LQD341" s="115"/>
      <c r="LQE341" s="114"/>
      <c r="LQF341" s="115"/>
      <c r="LQG341" s="114"/>
      <c r="LQH341" s="115"/>
      <c r="LQI341" s="114"/>
      <c r="LQJ341" s="115"/>
      <c r="LQK341" s="114"/>
      <c r="LQL341" s="115"/>
      <c r="LQM341" s="114"/>
      <c r="LQN341" s="115"/>
      <c r="LQO341" s="114"/>
      <c r="LQP341" s="115"/>
      <c r="LQQ341" s="114"/>
      <c r="LQR341" s="115"/>
      <c r="LQS341" s="114"/>
      <c r="LQT341" s="115"/>
      <c r="LQU341" s="114"/>
      <c r="LQV341" s="115"/>
      <c r="LQW341" s="114"/>
      <c r="LQX341" s="115"/>
      <c r="LQY341" s="114"/>
      <c r="LQZ341" s="115"/>
      <c r="LRA341" s="114"/>
      <c r="LRB341" s="115"/>
      <c r="LRC341" s="114"/>
      <c r="LRD341" s="115"/>
      <c r="LRE341" s="114"/>
      <c r="LRF341" s="115"/>
      <c r="LRG341" s="114"/>
      <c r="LRH341" s="115"/>
      <c r="LRI341" s="114"/>
      <c r="LRJ341" s="115"/>
      <c r="LRK341" s="114"/>
      <c r="LRL341" s="115"/>
      <c r="LRM341" s="114"/>
      <c r="LRN341" s="115"/>
      <c r="LRO341" s="114"/>
      <c r="LRP341" s="115"/>
      <c r="LRQ341" s="114"/>
      <c r="LRR341" s="115"/>
      <c r="LRS341" s="114"/>
      <c r="LRT341" s="115"/>
      <c r="LRU341" s="114"/>
      <c r="LRV341" s="115"/>
      <c r="LRW341" s="114"/>
      <c r="LRX341" s="115"/>
      <c r="LRY341" s="114"/>
      <c r="LRZ341" s="115"/>
      <c r="LSA341" s="114"/>
      <c r="LSB341" s="115"/>
      <c r="LSC341" s="114"/>
      <c r="LSD341" s="115"/>
      <c r="LSE341" s="114"/>
      <c r="LSF341" s="115"/>
      <c r="LSG341" s="114"/>
      <c r="LSH341" s="115"/>
      <c r="LSI341" s="114"/>
      <c r="LSJ341" s="115"/>
      <c r="LSK341" s="114"/>
      <c r="LSL341" s="115"/>
      <c r="LSM341" s="114"/>
      <c r="LSN341" s="115"/>
      <c r="LSO341" s="114"/>
      <c r="LSP341" s="115"/>
      <c r="LSQ341" s="114"/>
      <c r="LSR341" s="115"/>
      <c r="LSS341" s="114"/>
      <c r="LST341" s="115"/>
      <c r="LSU341" s="114"/>
      <c r="LSV341" s="115"/>
      <c r="LSW341" s="114"/>
      <c r="LSX341" s="115"/>
      <c r="LSY341" s="114"/>
      <c r="LSZ341" s="115"/>
      <c r="LTA341" s="114"/>
      <c r="LTB341" s="115"/>
      <c r="LTC341" s="114"/>
      <c r="LTD341" s="115"/>
      <c r="LTE341" s="114"/>
      <c r="LTF341" s="115"/>
      <c r="LTG341" s="114"/>
      <c r="LTH341" s="115"/>
      <c r="LTI341" s="114"/>
      <c r="LTJ341" s="115"/>
      <c r="LTK341" s="114"/>
      <c r="LTL341" s="115"/>
      <c r="LTM341" s="114"/>
      <c r="LTN341" s="115"/>
      <c r="LTO341" s="114"/>
      <c r="LTP341" s="115"/>
      <c r="LTQ341" s="114"/>
      <c r="LTR341" s="115"/>
      <c r="LTS341" s="114"/>
      <c r="LTT341" s="115"/>
      <c r="LTU341" s="114"/>
      <c r="LTV341" s="115"/>
      <c r="LTW341" s="114"/>
      <c r="LTX341" s="115"/>
      <c r="LTY341" s="114"/>
      <c r="LTZ341" s="115"/>
      <c r="LUA341" s="114"/>
      <c r="LUB341" s="115"/>
      <c r="LUC341" s="114"/>
      <c r="LUD341" s="115"/>
      <c r="LUE341" s="114"/>
      <c r="LUF341" s="115"/>
      <c r="LUG341" s="114"/>
      <c r="LUH341" s="115"/>
      <c r="LUI341" s="114"/>
      <c r="LUJ341" s="115"/>
      <c r="LUK341" s="114"/>
      <c r="LUL341" s="115"/>
      <c r="LUM341" s="114"/>
      <c r="LUN341" s="115"/>
      <c r="LUO341" s="114"/>
      <c r="LUP341" s="115"/>
      <c r="LUQ341" s="114"/>
      <c r="LUR341" s="115"/>
      <c r="LUS341" s="114"/>
      <c r="LUT341" s="115"/>
      <c r="LUU341" s="114"/>
      <c r="LUV341" s="115"/>
      <c r="LUW341" s="114"/>
      <c r="LUX341" s="115"/>
      <c r="LUY341" s="114"/>
      <c r="LUZ341" s="115"/>
      <c r="LVA341" s="114"/>
      <c r="LVB341" s="115"/>
      <c r="LVC341" s="114"/>
      <c r="LVD341" s="115"/>
      <c r="LVE341" s="114"/>
      <c r="LVF341" s="115"/>
      <c r="LVG341" s="114"/>
      <c r="LVH341" s="115"/>
      <c r="LVI341" s="114"/>
      <c r="LVJ341" s="115"/>
      <c r="LVK341" s="114"/>
      <c r="LVL341" s="115"/>
      <c r="LVM341" s="114"/>
      <c r="LVN341" s="115"/>
      <c r="LVO341" s="114"/>
      <c r="LVP341" s="115"/>
      <c r="LVQ341" s="114"/>
      <c r="LVR341" s="115"/>
      <c r="LVS341" s="114"/>
      <c r="LVT341" s="115"/>
      <c r="LVU341" s="114"/>
      <c r="LVV341" s="115"/>
      <c r="LVW341" s="114"/>
      <c r="LVX341" s="115"/>
      <c r="LVY341" s="114"/>
      <c r="LVZ341" s="115"/>
      <c r="LWA341" s="114"/>
      <c r="LWB341" s="115"/>
      <c r="LWC341" s="114"/>
      <c r="LWD341" s="115"/>
      <c r="LWE341" s="114"/>
      <c r="LWF341" s="115"/>
      <c r="LWG341" s="114"/>
      <c r="LWH341" s="115"/>
      <c r="LWI341" s="114"/>
      <c r="LWJ341" s="115"/>
      <c r="LWK341" s="114"/>
      <c r="LWL341" s="115"/>
      <c r="LWM341" s="114"/>
      <c r="LWN341" s="115"/>
      <c r="LWO341" s="114"/>
      <c r="LWP341" s="115"/>
      <c r="LWQ341" s="114"/>
      <c r="LWR341" s="115"/>
      <c r="LWS341" s="114"/>
      <c r="LWT341" s="115"/>
      <c r="LWU341" s="114"/>
      <c r="LWV341" s="115"/>
      <c r="LWW341" s="114"/>
      <c r="LWX341" s="115"/>
      <c r="LWY341" s="114"/>
      <c r="LWZ341" s="115"/>
      <c r="LXA341" s="114"/>
      <c r="LXB341" s="115"/>
      <c r="LXC341" s="114"/>
      <c r="LXD341" s="115"/>
      <c r="LXE341" s="114"/>
      <c r="LXF341" s="115"/>
      <c r="LXG341" s="114"/>
      <c r="LXH341" s="115"/>
      <c r="LXI341" s="114"/>
      <c r="LXJ341" s="115"/>
      <c r="LXK341" s="114"/>
      <c r="LXL341" s="115"/>
      <c r="LXM341" s="114"/>
      <c r="LXN341" s="115"/>
      <c r="LXO341" s="114"/>
      <c r="LXP341" s="115"/>
      <c r="LXQ341" s="114"/>
      <c r="LXR341" s="115"/>
      <c r="LXS341" s="114"/>
      <c r="LXT341" s="115"/>
      <c r="LXU341" s="114"/>
      <c r="LXV341" s="115"/>
      <c r="LXW341" s="114"/>
      <c r="LXX341" s="115"/>
      <c r="LXY341" s="114"/>
      <c r="LXZ341" s="115"/>
      <c r="LYA341" s="114"/>
      <c r="LYB341" s="115"/>
      <c r="LYC341" s="114"/>
      <c r="LYD341" s="115"/>
      <c r="LYE341" s="114"/>
      <c r="LYF341" s="115"/>
      <c r="LYG341" s="114"/>
      <c r="LYH341" s="115"/>
      <c r="LYI341" s="114"/>
      <c r="LYJ341" s="115"/>
      <c r="LYK341" s="114"/>
      <c r="LYL341" s="115"/>
      <c r="LYM341" s="114"/>
      <c r="LYN341" s="115"/>
      <c r="LYO341" s="114"/>
      <c r="LYP341" s="115"/>
      <c r="LYQ341" s="114"/>
      <c r="LYR341" s="115"/>
      <c r="LYS341" s="114"/>
      <c r="LYT341" s="115"/>
      <c r="LYU341" s="114"/>
      <c r="LYV341" s="115"/>
      <c r="LYW341" s="114"/>
      <c r="LYX341" s="115"/>
      <c r="LYY341" s="114"/>
      <c r="LYZ341" s="115"/>
      <c r="LZA341" s="114"/>
      <c r="LZB341" s="115"/>
      <c r="LZC341" s="114"/>
      <c r="LZD341" s="115"/>
      <c r="LZE341" s="114"/>
      <c r="LZF341" s="115"/>
      <c r="LZG341" s="114"/>
      <c r="LZH341" s="115"/>
      <c r="LZI341" s="114"/>
      <c r="LZJ341" s="115"/>
      <c r="LZK341" s="114"/>
      <c r="LZL341" s="115"/>
      <c r="LZM341" s="114"/>
      <c r="LZN341" s="115"/>
      <c r="LZO341" s="114"/>
      <c r="LZP341" s="115"/>
      <c r="LZQ341" s="114"/>
      <c r="LZR341" s="115"/>
      <c r="LZS341" s="114"/>
      <c r="LZT341" s="115"/>
      <c r="LZU341" s="114"/>
      <c r="LZV341" s="115"/>
      <c r="LZW341" s="114"/>
      <c r="LZX341" s="115"/>
      <c r="LZY341" s="114"/>
      <c r="LZZ341" s="115"/>
      <c r="MAA341" s="114"/>
      <c r="MAB341" s="115"/>
      <c r="MAC341" s="114"/>
      <c r="MAD341" s="115"/>
      <c r="MAE341" s="114"/>
      <c r="MAF341" s="115"/>
      <c r="MAG341" s="114"/>
      <c r="MAH341" s="115"/>
      <c r="MAI341" s="114"/>
      <c r="MAJ341" s="115"/>
      <c r="MAK341" s="114"/>
      <c r="MAL341" s="115"/>
      <c r="MAM341" s="114"/>
      <c r="MAN341" s="115"/>
      <c r="MAO341" s="114"/>
      <c r="MAP341" s="115"/>
      <c r="MAQ341" s="114"/>
      <c r="MAR341" s="115"/>
      <c r="MAS341" s="114"/>
      <c r="MAT341" s="115"/>
      <c r="MAU341" s="114"/>
      <c r="MAV341" s="115"/>
      <c r="MAW341" s="114"/>
      <c r="MAX341" s="115"/>
      <c r="MAY341" s="114"/>
      <c r="MAZ341" s="115"/>
      <c r="MBA341" s="114"/>
      <c r="MBB341" s="115"/>
      <c r="MBC341" s="114"/>
      <c r="MBD341" s="115"/>
      <c r="MBE341" s="114"/>
      <c r="MBF341" s="115"/>
      <c r="MBG341" s="114"/>
      <c r="MBH341" s="115"/>
      <c r="MBI341" s="114"/>
      <c r="MBJ341" s="115"/>
      <c r="MBK341" s="114"/>
      <c r="MBL341" s="115"/>
      <c r="MBM341" s="114"/>
      <c r="MBN341" s="115"/>
      <c r="MBO341" s="114"/>
      <c r="MBP341" s="115"/>
      <c r="MBQ341" s="114"/>
      <c r="MBR341" s="115"/>
      <c r="MBS341" s="114"/>
      <c r="MBT341" s="115"/>
      <c r="MBU341" s="114"/>
      <c r="MBV341" s="115"/>
      <c r="MBW341" s="114"/>
      <c r="MBX341" s="115"/>
      <c r="MBY341" s="114"/>
      <c r="MBZ341" s="115"/>
      <c r="MCA341" s="114"/>
      <c r="MCB341" s="115"/>
      <c r="MCC341" s="114"/>
      <c r="MCD341" s="115"/>
      <c r="MCE341" s="114"/>
      <c r="MCF341" s="115"/>
      <c r="MCG341" s="114"/>
      <c r="MCH341" s="115"/>
      <c r="MCI341" s="114"/>
      <c r="MCJ341" s="115"/>
      <c r="MCK341" s="114"/>
      <c r="MCL341" s="115"/>
      <c r="MCM341" s="114"/>
      <c r="MCN341" s="115"/>
      <c r="MCO341" s="114"/>
      <c r="MCP341" s="115"/>
      <c r="MCQ341" s="114"/>
      <c r="MCR341" s="115"/>
      <c r="MCS341" s="114"/>
      <c r="MCT341" s="115"/>
      <c r="MCU341" s="114"/>
      <c r="MCV341" s="115"/>
      <c r="MCW341" s="114"/>
      <c r="MCX341" s="115"/>
      <c r="MCY341" s="114"/>
      <c r="MCZ341" s="115"/>
      <c r="MDA341" s="114"/>
      <c r="MDB341" s="115"/>
      <c r="MDC341" s="114"/>
      <c r="MDD341" s="115"/>
      <c r="MDE341" s="114"/>
      <c r="MDF341" s="115"/>
      <c r="MDG341" s="114"/>
      <c r="MDH341" s="115"/>
      <c r="MDI341" s="114"/>
      <c r="MDJ341" s="115"/>
      <c r="MDK341" s="114"/>
      <c r="MDL341" s="115"/>
      <c r="MDM341" s="114"/>
      <c r="MDN341" s="115"/>
      <c r="MDO341" s="114"/>
      <c r="MDP341" s="115"/>
      <c r="MDQ341" s="114"/>
      <c r="MDR341" s="115"/>
      <c r="MDS341" s="114"/>
      <c r="MDT341" s="115"/>
      <c r="MDU341" s="114"/>
      <c r="MDV341" s="115"/>
      <c r="MDW341" s="114"/>
      <c r="MDX341" s="115"/>
      <c r="MDY341" s="114"/>
      <c r="MDZ341" s="115"/>
      <c r="MEA341" s="114"/>
      <c r="MEB341" s="115"/>
      <c r="MEC341" s="114"/>
      <c r="MED341" s="115"/>
      <c r="MEE341" s="114"/>
      <c r="MEF341" s="115"/>
      <c r="MEG341" s="114"/>
      <c r="MEH341" s="115"/>
      <c r="MEI341" s="114"/>
      <c r="MEJ341" s="115"/>
      <c r="MEK341" s="114"/>
      <c r="MEL341" s="115"/>
      <c r="MEM341" s="114"/>
      <c r="MEN341" s="115"/>
      <c r="MEO341" s="114"/>
      <c r="MEP341" s="115"/>
      <c r="MEQ341" s="114"/>
      <c r="MER341" s="115"/>
      <c r="MES341" s="114"/>
      <c r="MET341" s="115"/>
      <c r="MEU341" s="114"/>
      <c r="MEV341" s="115"/>
      <c r="MEW341" s="114"/>
      <c r="MEX341" s="115"/>
      <c r="MEY341" s="114"/>
      <c r="MEZ341" s="115"/>
      <c r="MFA341" s="114"/>
      <c r="MFB341" s="115"/>
      <c r="MFC341" s="114"/>
      <c r="MFD341" s="115"/>
      <c r="MFE341" s="114"/>
      <c r="MFF341" s="115"/>
      <c r="MFG341" s="114"/>
      <c r="MFH341" s="115"/>
      <c r="MFI341" s="114"/>
      <c r="MFJ341" s="115"/>
      <c r="MFK341" s="114"/>
      <c r="MFL341" s="115"/>
      <c r="MFM341" s="114"/>
      <c r="MFN341" s="115"/>
      <c r="MFO341" s="114"/>
      <c r="MFP341" s="115"/>
      <c r="MFQ341" s="114"/>
      <c r="MFR341" s="115"/>
      <c r="MFS341" s="114"/>
      <c r="MFT341" s="115"/>
      <c r="MFU341" s="114"/>
      <c r="MFV341" s="115"/>
      <c r="MFW341" s="114"/>
      <c r="MFX341" s="115"/>
      <c r="MFY341" s="114"/>
      <c r="MFZ341" s="115"/>
      <c r="MGA341" s="114"/>
      <c r="MGB341" s="115"/>
      <c r="MGC341" s="114"/>
      <c r="MGD341" s="115"/>
      <c r="MGE341" s="114"/>
      <c r="MGF341" s="115"/>
      <c r="MGG341" s="114"/>
      <c r="MGH341" s="115"/>
      <c r="MGI341" s="114"/>
      <c r="MGJ341" s="115"/>
      <c r="MGK341" s="114"/>
      <c r="MGL341" s="115"/>
      <c r="MGM341" s="114"/>
      <c r="MGN341" s="115"/>
      <c r="MGO341" s="114"/>
      <c r="MGP341" s="115"/>
      <c r="MGQ341" s="114"/>
      <c r="MGR341" s="115"/>
      <c r="MGS341" s="114"/>
      <c r="MGT341" s="115"/>
      <c r="MGU341" s="114"/>
      <c r="MGV341" s="115"/>
      <c r="MGW341" s="114"/>
      <c r="MGX341" s="115"/>
      <c r="MGY341" s="114"/>
      <c r="MGZ341" s="115"/>
      <c r="MHA341" s="114"/>
      <c r="MHB341" s="115"/>
      <c r="MHC341" s="114"/>
      <c r="MHD341" s="115"/>
      <c r="MHE341" s="114"/>
      <c r="MHF341" s="115"/>
      <c r="MHG341" s="114"/>
      <c r="MHH341" s="115"/>
      <c r="MHI341" s="114"/>
      <c r="MHJ341" s="115"/>
      <c r="MHK341" s="114"/>
      <c r="MHL341" s="115"/>
      <c r="MHM341" s="114"/>
      <c r="MHN341" s="115"/>
      <c r="MHO341" s="114"/>
      <c r="MHP341" s="115"/>
      <c r="MHQ341" s="114"/>
      <c r="MHR341" s="115"/>
      <c r="MHS341" s="114"/>
      <c r="MHT341" s="115"/>
      <c r="MHU341" s="114"/>
      <c r="MHV341" s="115"/>
      <c r="MHW341" s="114"/>
      <c r="MHX341" s="115"/>
      <c r="MHY341" s="114"/>
      <c r="MHZ341" s="115"/>
      <c r="MIA341" s="114"/>
      <c r="MIB341" s="115"/>
      <c r="MIC341" s="114"/>
      <c r="MID341" s="115"/>
      <c r="MIE341" s="114"/>
      <c r="MIF341" s="115"/>
      <c r="MIG341" s="114"/>
      <c r="MIH341" s="115"/>
      <c r="MII341" s="114"/>
      <c r="MIJ341" s="115"/>
      <c r="MIK341" s="114"/>
      <c r="MIL341" s="115"/>
      <c r="MIM341" s="114"/>
      <c r="MIN341" s="115"/>
      <c r="MIO341" s="114"/>
      <c r="MIP341" s="115"/>
      <c r="MIQ341" s="114"/>
      <c r="MIR341" s="115"/>
      <c r="MIS341" s="114"/>
      <c r="MIT341" s="115"/>
      <c r="MIU341" s="114"/>
      <c r="MIV341" s="115"/>
      <c r="MIW341" s="114"/>
      <c r="MIX341" s="115"/>
      <c r="MIY341" s="114"/>
      <c r="MIZ341" s="115"/>
      <c r="MJA341" s="114"/>
      <c r="MJB341" s="115"/>
      <c r="MJC341" s="114"/>
      <c r="MJD341" s="115"/>
      <c r="MJE341" s="114"/>
      <c r="MJF341" s="115"/>
      <c r="MJG341" s="114"/>
      <c r="MJH341" s="115"/>
      <c r="MJI341" s="114"/>
      <c r="MJJ341" s="115"/>
      <c r="MJK341" s="114"/>
      <c r="MJL341" s="115"/>
      <c r="MJM341" s="114"/>
      <c r="MJN341" s="115"/>
      <c r="MJO341" s="114"/>
      <c r="MJP341" s="115"/>
      <c r="MJQ341" s="114"/>
      <c r="MJR341" s="115"/>
      <c r="MJS341" s="114"/>
      <c r="MJT341" s="115"/>
      <c r="MJU341" s="114"/>
      <c r="MJV341" s="115"/>
      <c r="MJW341" s="114"/>
      <c r="MJX341" s="115"/>
      <c r="MJY341" s="114"/>
      <c r="MJZ341" s="115"/>
      <c r="MKA341" s="114"/>
      <c r="MKB341" s="115"/>
      <c r="MKC341" s="114"/>
      <c r="MKD341" s="115"/>
      <c r="MKE341" s="114"/>
      <c r="MKF341" s="115"/>
      <c r="MKG341" s="114"/>
      <c r="MKH341" s="115"/>
      <c r="MKI341" s="114"/>
      <c r="MKJ341" s="115"/>
      <c r="MKK341" s="114"/>
      <c r="MKL341" s="115"/>
      <c r="MKM341" s="114"/>
      <c r="MKN341" s="115"/>
      <c r="MKO341" s="114"/>
      <c r="MKP341" s="115"/>
      <c r="MKQ341" s="114"/>
      <c r="MKR341" s="115"/>
      <c r="MKS341" s="114"/>
      <c r="MKT341" s="115"/>
      <c r="MKU341" s="114"/>
      <c r="MKV341" s="115"/>
      <c r="MKW341" s="114"/>
      <c r="MKX341" s="115"/>
      <c r="MKY341" s="114"/>
      <c r="MKZ341" s="115"/>
      <c r="MLA341" s="114"/>
      <c r="MLB341" s="115"/>
      <c r="MLC341" s="114"/>
      <c r="MLD341" s="115"/>
      <c r="MLE341" s="114"/>
      <c r="MLF341" s="115"/>
      <c r="MLG341" s="114"/>
      <c r="MLH341" s="115"/>
      <c r="MLI341" s="114"/>
      <c r="MLJ341" s="115"/>
      <c r="MLK341" s="114"/>
      <c r="MLL341" s="115"/>
      <c r="MLM341" s="114"/>
      <c r="MLN341" s="115"/>
      <c r="MLO341" s="114"/>
      <c r="MLP341" s="115"/>
      <c r="MLQ341" s="114"/>
      <c r="MLR341" s="115"/>
      <c r="MLS341" s="114"/>
      <c r="MLT341" s="115"/>
      <c r="MLU341" s="114"/>
      <c r="MLV341" s="115"/>
      <c r="MLW341" s="114"/>
      <c r="MLX341" s="115"/>
      <c r="MLY341" s="114"/>
      <c r="MLZ341" s="115"/>
      <c r="MMA341" s="114"/>
      <c r="MMB341" s="115"/>
      <c r="MMC341" s="114"/>
      <c r="MMD341" s="115"/>
      <c r="MME341" s="114"/>
      <c r="MMF341" s="115"/>
      <c r="MMG341" s="114"/>
      <c r="MMH341" s="115"/>
      <c r="MMI341" s="114"/>
      <c r="MMJ341" s="115"/>
      <c r="MMK341" s="114"/>
      <c r="MML341" s="115"/>
      <c r="MMM341" s="114"/>
      <c r="MMN341" s="115"/>
      <c r="MMO341" s="114"/>
      <c r="MMP341" s="115"/>
      <c r="MMQ341" s="114"/>
      <c r="MMR341" s="115"/>
      <c r="MMS341" s="114"/>
      <c r="MMT341" s="115"/>
      <c r="MMU341" s="114"/>
      <c r="MMV341" s="115"/>
      <c r="MMW341" s="114"/>
      <c r="MMX341" s="115"/>
      <c r="MMY341" s="114"/>
      <c r="MMZ341" s="115"/>
      <c r="MNA341" s="114"/>
      <c r="MNB341" s="115"/>
      <c r="MNC341" s="114"/>
      <c r="MND341" s="115"/>
      <c r="MNE341" s="114"/>
      <c r="MNF341" s="115"/>
      <c r="MNG341" s="114"/>
      <c r="MNH341" s="115"/>
      <c r="MNI341" s="114"/>
      <c r="MNJ341" s="115"/>
      <c r="MNK341" s="114"/>
      <c r="MNL341" s="115"/>
      <c r="MNM341" s="114"/>
      <c r="MNN341" s="115"/>
      <c r="MNO341" s="114"/>
      <c r="MNP341" s="115"/>
      <c r="MNQ341" s="114"/>
      <c r="MNR341" s="115"/>
      <c r="MNS341" s="114"/>
      <c r="MNT341" s="115"/>
      <c r="MNU341" s="114"/>
      <c r="MNV341" s="115"/>
      <c r="MNW341" s="114"/>
      <c r="MNX341" s="115"/>
      <c r="MNY341" s="114"/>
      <c r="MNZ341" s="115"/>
      <c r="MOA341" s="114"/>
      <c r="MOB341" s="115"/>
      <c r="MOC341" s="114"/>
      <c r="MOD341" s="115"/>
      <c r="MOE341" s="114"/>
      <c r="MOF341" s="115"/>
      <c r="MOG341" s="114"/>
      <c r="MOH341" s="115"/>
      <c r="MOI341" s="114"/>
      <c r="MOJ341" s="115"/>
      <c r="MOK341" s="114"/>
      <c r="MOL341" s="115"/>
      <c r="MOM341" s="114"/>
      <c r="MON341" s="115"/>
      <c r="MOO341" s="114"/>
      <c r="MOP341" s="115"/>
      <c r="MOQ341" s="114"/>
      <c r="MOR341" s="115"/>
      <c r="MOS341" s="114"/>
      <c r="MOT341" s="115"/>
      <c r="MOU341" s="114"/>
      <c r="MOV341" s="115"/>
      <c r="MOW341" s="114"/>
      <c r="MOX341" s="115"/>
      <c r="MOY341" s="114"/>
      <c r="MOZ341" s="115"/>
      <c r="MPA341" s="114"/>
      <c r="MPB341" s="115"/>
      <c r="MPC341" s="114"/>
      <c r="MPD341" s="115"/>
      <c r="MPE341" s="114"/>
      <c r="MPF341" s="115"/>
      <c r="MPG341" s="114"/>
      <c r="MPH341" s="115"/>
      <c r="MPI341" s="114"/>
      <c r="MPJ341" s="115"/>
      <c r="MPK341" s="114"/>
      <c r="MPL341" s="115"/>
      <c r="MPM341" s="114"/>
      <c r="MPN341" s="115"/>
      <c r="MPO341" s="114"/>
      <c r="MPP341" s="115"/>
      <c r="MPQ341" s="114"/>
      <c r="MPR341" s="115"/>
      <c r="MPS341" s="114"/>
      <c r="MPT341" s="115"/>
      <c r="MPU341" s="114"/>
      <c r="MPV341" s="115"/>
      <c r="MPW341" s="114"/>
      <c r="MPX341" s="115"/>
      <c r="MPY341" s="114"/>
      <c r="MPZ341" s="115"/>
      <c r="MQA341" s="114"/>
      <c r="MQB341" s="115"/>
      <c r="MQC341" s="114"/>
      <c r="MQD341" s="115"/>
      <c r="MQE341" s="114"/>
      <c r="MQF341" s="115"/>
      <c r="MQG341" s="114"/>
      <c r="MQH341" s="115"/>
      <c r="MQI341" s="114"/>
      <c r="MQJ341" s="115"/>
      <c r="MQK341" s="114"/>
      <c r="MQL341" s="115"/>
      <c r="MQM341" s="114"/>
      <c r="MQN341" s="115"/>
      <c r="MQO341" s="114"/>
      <c r="MQP341" s="115"/>
      <c r="MQQ341" s="114"/>
      <c r="MQR341" s="115"/>
      <c r="MQS341" s="114"/>
      <c r="MQT341" s="115"/>
      <c r="MQU341" s="114"/>
      <c r="MQV341" s="115"/>
      <c r="MQW341" s="114"/>
      <c r="MQX341" s="115"/>
      <c r="MQY341" s="114"/>
      <c r="MQZ341" s="115"/>
      <c r="MRA341" s="114"/>
      <c r="MRB341" s="115"/>
      <c r="MRC341" s="114"/>
      <c r="MRD341" s="115"/>
      <c r="MRE341" s="114"/>
      <c r="MRF341" s="115"/>
      <c r="MRG341" s="114"/>
      <c r="MRH341" s="115"/>
      <c r="MRI341" s="114"/>
      <c r="MRJ341" s="115"/>
      <c r="MRK341" s="114"/>
      <c r="MRL341" s="115"/>
      <c r="MRM341" s="114"/>
      <c r="MRN341" s="115"/>
      <c r="MRO341" s="114"/>
      <c r="MRP341" s="115"/>
      <c r="MRQ341" s="114"/>
      <c r="MRR341" s="115"/>
      <c r="MRS341" s="114"/>
      <c r="MRT341" s="115"/>
      <c r="MRU341" s="114"/>
      <c r="MRV341" s="115"/>
      <c r="MRW341" s="114"/>
      <c r="MRX341" s="115"/>
      <c r="MRY341" s="114"/>
      <c r="MRZ341" s="115"/>
      <c r="MSA341" s="114"/>
      <c r="MSB341" s="115"/>
      <c r="MSC341" s="114"/>
      <c r="MSD341" s="115"/>
      <c r="MSE341" s="114"/>
      <c r="MSF341" s="115"/>
      <c r="MSG341" s="114"/>
      <c r="MSH341" s="115"/>
      <c r="MSI341" s="114"/>
      <c r="MSJ341" s="115"/>
      <c r="MSK341" s="114"/>
      <c r="MSL341" s="115"/>
      <c r="MSM341" s="114"/>
      <c r="MSN341" s="115"/>
      <c r="MSO341" s="114"/>
      <c r="MSP341" s="115"/>
      <c r="MSQ341" s="114"/>
      <c r="MSR341" s="115"/>
      <c r="MSS341" s="114"/>
      <c r="MST341" s="115"/>
      <c r="MSU341" s="114"/>
      <c r="MSV341" s="115"/>
      <c r="MSW341" s="114"/>
      <c r="MSX341" s="115"/>
      <c r="MSY341" s="114"/>
      <c r="MSZ341" s="115"/>
      <c r="MTA341" s="114"/>
      <c r="MTB341" s="115"/>
      <c r="MTC341" s="114"/>
      <c r="MTD341" s="115"/>
      <c r="MTE341" s="114"/>
      <c r="MTF341" s="115"/>
      <c r="MTG341" s="114"/>
      <c r="MTH341" s="115"/>
      <c r="MTI341" s="114"/>
      <c r="MTJ341" s="115"/>
      <c r="MTK341" s="114"/>
      <c r="MTL341" s="115"/>
      <c r="MTM341" s="114"/>
      <c r="MTN341" s="115"/>
      <c r="MTO341" s="114"/>
      <c r="MTP341" s="115"/>
      <c r="MTQ341" s="114"/>
      <c r="MTR341" s="115"/>
      <c r="MTS341" s="114"/>
      <c r="MTT341" s="115"/>
      <c r="MTU341" s="114"/>
      <c r="MTV341" s="115"/>
      <c r="MTW341" s="114"/>
      <c r="MTX341" s="115"/>
      <c r="MTY341" s="114"/>
      <c r="MTZ341" s="115"/>
      <c r="MUA341" s="114"/>
      <c r="MUB341" s="115"/>
      <c r="MUC341" s="114"/>
      <c r="MUD341" s="115"/>
      <c r="MUE341" s="114"/>
      <c r="MUF341" s="115"/>
      <c r="MUG341" s="114"/>
      <c r="MUH341" s="115"/>
      <c r="MUI341" s="114"/>
      <c r="MUJ341" s="115"/>
      <c r="MUK341" s="114"/>
      <c r="MUL341" s="115"/>
      <c r="MUM341" s="114"/>
      <c r="MUN341" s="115"/>
      <c r="MUO341" s="114"/>
      <c r="MUP341" s="115"/>
      <c r="MUQ341" s="114"/>
      <c r="MUR341" s="115"/>
      <c r="MUS341" s="114"/>
      <c r="MUT341" s="115"/>
      <c r="MUU341" s="114"/>
      <c r="MUV341" s="115"/>
      <c r="MUW341" s="114"/>
      <c r="MUX341" s="115"/>
      <c r="MUY341" s="114"/>
      <c r="MUZ341" s="115"/>
      <c r="MVA341" s="114"/>
      <c r="MVB341" s="115"/>
      <c r="MVC341" s="114"/>
      <c r="MVD341" s="115"/>
      <c r="MVE341" s="114"/>
      <c r="MVF341" s="115"/>
      <c r="MVG341" s="114"/>
      <c r="MVH341" s="115"/>
      <c r="MVI341" s="114"/>
      <c r="MVJ341" s="115"/>
      <c r="MVK341" s="114"/>
      <c r="MVL341" s="115"/>
      <c r="MVM341" s="114"/>
      <c r="MVN341" s="115"/>
      <c r="MVO341" s="114"/>
      <c r="MVP341" s="115"/>
      <c r="MVQ341" s="114"/>
      <c r="MVR341" s="115"/>
      <c r="MVS341" s="114"/>
      <c r="MVT341" s="115"/>
      <c r="MVU341" s="114"/>
      <c r="MVV341" s="115"/>
      <c r="MVW341" s="114"/>
      <c r="MVX341" s="115"/>
      <c r="MVY341" s="114"/>
      <c r="MVZ341" s="115"/>
      <c r="MWA341" s="114"/>
      <c r="MWB341" s="115"/>
      <c r="MWC341" s="114"/>
      <c r="MWD341" s="115"/>
      <c r="MWE341" s="114"/>
      <c r="MWF341" s="115"/>
      <c r="MWG341" s="114"/>
      <c r="MWH341" s="115"/>
      <c r="MWI341" s="114"/>
      <c r="MWJ341" s="115"/>
      <c r="MWK341" s="114"/>
      <c r="MWL341" s="115"/>
      <c r="MWM341" s="114"/>
      <c r="MWN341" s="115"/>
      <c r="MWO341" s="114"/>
      <c r="MWP341" s="115"/>
      <c r="MWQ341" s="114"/>
      <c r="MWR341" s="115"/>
      <c r="MWS341" s="114"/>
      <c r="MWT341" s="115"/>
      <c r="MWU341" s="114"/>
      <c r="MWV341" s="115"/>
      <c r="MWW341" s="114"/>
      <c r="MWX341" s="115"/>
      <c r="MWY341" s="114"/>
      <c r="MWZ341" s="115"/>
      <c r="MXA341" s="114"/>
      <c r="MXB341" s="115"/>
      <c r="MXC341" s="114"/>
      <c r="MXD341" s="115"/>
      <c r="MXE341" s="114"/>
      <c r="MXF341" s="115"/>
      <c r="MXG341" s="114"/>
      <c r="MXH341" s="115"/>
      <c r="MXI341" s="114"/>
      <c r="MXJ341" s="115"/>
      <c r="MXK341" s="114"/>
      <c r="MXL341" s="115"/>
      <c r="MXM341" s="114"/>
      <c r="MXN341" s="115"/>
      <c r="MXO341" s="114"/>
      <c r="MXP341" s="115"/>
      <c r="MXQ341" s="114"/>
      <c r="MXR341" s="115"/>
      <c r="MXS341" s="114"/>
      <c r="MXT341" s="115"/>
      <c r="MXU341" s="114"/>
      <c r="MXV341" s="115"/>
      <c r="MXW341" s="114"/>
      <c r="MXX341" s="115"/>
      <c r="MXY341" s="114"/>
      <c r="MXZ341" s="115"/>
      <c r="MYA341" s="114"/>
      <c r="MYB341" s="115"/>
      <c r="MYC341" s="114"/>
      <c r="MYD341" s="115"/>
      <c r="MYE341" s="114"/>
      <c r="MYF341" s="115"/>
      <c r="MYG341" s="114"/>
      <c r="MYH341" s="115"/>
      <c r="MYI341" s="114"/>
      <c r="MYJ341" s="115"/>
      <c r="MYK341" s="114"/>
      <c r="MYL341" s="115"/>
      <c r="MYM341" s="114"/>
      <c r="MYN341" s="115"/>
      <c r="MYO341" s="114"/>
      <c r="MYP341" s="115"/>
      <c r="MYQ341" s="114"/>
      <c r="MYR341" s="115"/>
      <c r="MYS341" s="114"/>
      <c r="MYT341" s="115"/>
      <c r="MYU341" s="114"/>
      <c r="MYV341" s="115"/>
      <c r="MYW341" s="114"/>
      <c r="MYX341" s="115"/>
      <c r="MYY341" s="114"/>
      <c r="MYZ341" s="115"/>
      <c r="MZA341" s="114"/>
      <c r="MZB341" s="115"/>
      <c r="MZC341" s="114"/>
      <c r="MZD341" s="115"/>
      <c r="MZE341" s="114"/>
      <c r="MZF341" s="115"/>
      <c r="MZG341" s="114"/>
      <c r="MZH341" s="115"/>
      <c r="MZI341" s="114"/>
      <c r="MZJ341" s="115"/>
      <c r="MZK341" s="114"/>
      <c r="MZL341" s="115"/>
      <c r="MZM341" s="114"/>
      <c r="MZN341" s="115"/>
      <c r="MZO341" s="114"/>
      <c r="MZP341" s="115"/>
      <c r="MZQ341" s="114"/>
      <c r="MZR341" s="115"/>
      <c r="MZS341" s="114"/>
      <c r="MZT341" s="115"/>
      <c r="MZU341" s="114"/>
      <c r="MZV341" s="115"/>
      <c r="MZW341" s="114"/>
      <c r="MZX341" s="115"/>
      <c r="MZY341" s="114"/>
      <c r="MZZ341" s="115"/>
      <c r="NAA341" s="114"/>
      <c r="NAB341" s="115"/>
      <c r="NAC341" s="114"/>
      <c r="NAD341" s="115"/>
      <c r="NAE341" s="114"/>
      <c r="NAF341" s="115"/>
      <c r="NAG341" s="114"/>
      <c r="NAH341" s="115"/>
      <c r="NAI341" s="114"/>
      <c r="NAJ341" s="115"/>
      <c r="NAK341" s="114"/>
      <c r="NAL341" s="115"/>
      <c r="NAM341" s="114"/>
      <c r="NAN341" s="115"/>
      <c r="NAO341" s="114"/>
      <c r="NAP341" s="115"/>
      <c r="NAQ341" s="114"/>
      <c r="NAR341" s="115"/>
      <c r="NAS341" s="114"/>
      <c r="NAT341" s="115"/>
      <c r="NAU341" s="114"/>
      <c r="NAV341" s="115"/>
      <c r="NAW341" s="114"/>
      <c r="NAX341" s="115"/>
      <c r="NAY341" s="114"/>
      <c r="NAZ341" s="115"/>
      <c r="NBA341" s="114"/>
      <c r="NBB341" s="115"/>
      <c r="NBC341" s="114"/>
      <c r="NBD341" s="115"/>
      <c r="NBE341" s="114"/>
      <c r="NBF341" s="115"/>
      <c r="NBG341" s="114"/>
      <c r="NBH341" s="115"/>
      <c r="NBI341" s="114"/>
      <c r="NBJ341" s="115"/>
      <c r="NBK341" s="114"/>
      <c r="NBL341" s="115"/>
      <c r="NBM341" s="114"/>
      <c r="NBN341" s="115"/>
      <c r="NBO341" s="114"/>
      <c r="NBP341" s="115"/>
      <c r="NBQ341" s="114"/>
      <c r="NBR341" s="115"/>
      <c r="NBS341" s="114"/>
      <c r="NBT341" s="115"/>
      <c r="NBU341" s="114"/>
      <c r="NBV341" s="115"/>
      <c r="NBW341" s="114"/>
      <c r="NBX341" s="115"/>
      <c r="NBY341" s="114"/>
      <c r="NBZ341" s="115"/>
      <c r="NCA341" s="114"/>
      <c r="NCB341" s="115"/>
      <c r="NCC341" s="114"/>
      <c r="NCD341" s="115"/>
      <c r="NCE341" s="114"/>
      <c r="NCF341" s="115"/>
      <c r="NCG341" s="114"/>
      <c r="NCH341" s="115"/>
      <c r="NCI341" s="114"/>
      <c r="NCJ341" s="115"/>
      <c r="NCK341" s="114"/>
      <c r="NCL341" s="115"/>
      <c r="NCM341" s="114"/>
      <c r="NCN341" s="115"/>
      <c r="NCO341" s="114"/>
      <c r="NCP341" s="115"/>
      <c r="NCQ341" s="114"/>
      <c r="NCR341" s="115"/>
      <c r="NCS341" s="114"/>
      <c r="NCT341" s="115"/>
      <c r="NCU341" s="114"/>
      <c r="NCV341" s="115"/>
      <c r="NCW341" s="114"/>
      <c r="NCX341" s="115"/>
      <c r="NCY341" s="114"/>
      <c r="NCZ341" s="115"/>
      <c r="NDA341" s="114"/>
      <c r="NDB341" s="115"/>
      <c r="NDC341" s="114"/>
      <c r="NDD341" s="115"/>
      <c r="NDE341" s="114"/>
      <c r="NDF341" s="115"/>
      <c r="NDG341" s="114"/>
      <c r="NDH341" s="115"/>
      <c r="NDI341" s="114"/>
      <c r="NDJ341" s="115"/>
      <c r="NDK341" s="114"/>
      <c r="NDL341" s="115"/>
      <c r="NDM341" s="114"/>
      <c r="NDN341" s="115"/>
      <c r="NDO341" s="114"/>
      <c r="NDP341" s="115"/>
      <c r="NDQ341" s="114"/>
      <c r="NDR341" s="115"/>
      <c r="NDS341" s="114"/>
      <c r="NDT341" s="115"/>
      <c r="NDU341" s="114"/>
      <c r="NDV341" s="115"/>
      <c r="NDW341" s="114"/>
      <c r="NDX341" s="115"/>
      <c r="NDY341" s="114"/>
      <c r="NDZ341" s="115"/>
      <c r="NEA341" s="114"/>
      <c r="NEB341" s="115"/>
      <c r="NEC341" s="114"/>
      <c r="NED341" s="115"/>
      <c r="NEE341" s="114"/>
      <c r="NEF341" s="115"/>
      <c r="NEG341" s="114"/>
      <c r="NEH341" s="115"/>
      <c r="NEI341" s="114"/>
      <c r="NEJ341" s="115"/>
      <c r="NEK341" s="114"/>
      <c r="NEL341" s="115"/>
      <c r="NEM341" s="114"/>
      <c r="NEN341" s="115"/>
      <c r="NEO341" s="114"/>
      <c r="NEP341" s="115"/>
      <c r="NEQ341" s="114"/>
      <c r="NER341" s="115"/>
      <c r="NES341" s="114"/>
      <c r="NET341" s="115"/>
      <c r="NEU341" s="114"/>
      <c r="NEV341" s="115"/>
      <c r="NEW341" s="114"/>
      <c r="NEX341" s="115"/>
      <c r="NEY341" s="114"/>
      <c r="NEZ341" s="115"/>
      <c r="NFA341" s="114"/>
      <c r="NFB341" s="115"/>
      <c r="NFC341" s="114"/>
      <c r="NFD341" s="115"/>
      <c r="NFE341" s="114"/>
      <c r="NFF341" s="115"/>
      <c r="NFG341" s="114"/>
      <c r="NFH341" s="115"/>
      <c r="NFI341" s="114"/>
      <c r="NFJ341" s="115"/>
      <c r="NFK341" s="114"/>
      <c r="NFL341" s="115"/>
      <c r="NFM341" s="114"/>
      <c r="NFN341" s="115"/>
      <c r="NFO341" s="114"/>
      <c r="NFP341" s="115"/>
      <c r="NFQ341" s="114"/>
      <c r="NFR341" s="115"/>
      <c r="NFS341" s="114"/>
      <c r="NFT341" s="115"/>
      <c r="NFU341" s="114"/>
      <c r="NFV341" s="115"/>
      <c r="NFW341" s="114"/>
      <c r="NFX341" s="115"/>
      <c r="NFY341" s="114"/>
      <c r="NFZ341" s="115"/>
      <c r="NGA341" s="114"/>
      <c r="NGB341" s="115"/>
      <c r="NGC341" s="114"/>
      <c r="NGD341" s="115"/>
      <c r="NGE341" s="114"/>
      <c r="NGF341" s="115"/>
      <c r="NGG341" s="114"/>
      <c r="NGH341" s="115"/>
      <c r="NGI341" s="114"/>
      <c r="NGJ341" s="115"/>
      <c r="NGK341" s="114"/>
      <c r="NGL341" s="115"/>
      <c r="NGM341" s="114"/>
      <c r="NGN341" s="115"/>
      <c r="NGO341" s="114"/>
      <c r="NGP341" s="115"/>
      <c r="NGQ341" s="114"/>
      <c r="NGR341" s="115"/>
      <c r="NGS341" s="114"/>
      <c r="NGT341" s="115"/>
      <c r="NGU341" s="114"/>
      <c r="NGV341" s="115"/>
      <c r="NGW341" s="114"/>
      <c r="NGX341" s="115"/>
      <c r="NGY341" s="114"/>
      <c r="NGZ341" s="115"/>
      <c r="NHA341" s="114"/>
      <c r="NHB341" s="115"/>
      <c r="NHC341" s="114"/>
      <c r="NHD341" s="115"/>
      <c r="NHE341" s="114"/>
      <c r="NHF341" s="115"/>
      <c r="NHG341" s="114"/>
      <c r="NHH341" s="115"/>
      <c r="NHI341" s="114"/>
      <c r="NHJ341" s="115"/>
      <c r="NHK341" s="114"/>
      <c r="NHL341" s="115"/>
      <c r="NHM341" s="114"/>
      <c r="NHN341" s="115"/>
      <c r="NHO341" s="114"/>
      <c r="NHP341" s="115"/>
      <c r="NHQ341" s="114"/>
      <c r="NHR341" s="115"/>
      <c r="NHS341" s="114"/>
      <c r="NHT341" s="115"/>
      <c r="NHU341" s="114"/>
      <c r="NHV341" s="115"/>
      <c r="NHW341" s="114"/>
      <c r="NHX341" s="115"/>
      <c r="NHY341" s="114"/>
      <c r="NHZ341" s="115"/>
      <c r="NIA341" s="114"/>
      <c r="NIB341" s="115"/>
      <c r="NIC341" s="114"/>
      <c r="NID341" s="115"/>
      <c r="NIE341" s="114"/>
      <c r="NIF341" s="115"/>
      <c r="NIG341" s="114"/>
      <c r="NIH341" s="115"/>
      <c r="NII341" s="114"/>
      <c r="NIJ341" s="115"/>
      <c r="NIK341" s="114"/>
      <c r="NIL341" s="115"/>
      <c r="NIM341" s="114"/>
      <c r="NIN341" s="115"/>
      <c r="NIO341" s="114"/>
      <c r="NIP341" s="115"/>
      <c r="NIQ341" s="114"/>
      <c r="NIR341" s="115"/>
      <c r="NIS341" s="114"/>
      <c r="NIT341" s="115"/>
      <c r="NIU341" s="114"/>
      <c r="NIV341" s="115"/>
      <c r="NIW341" s="114"/>
      <c r="NIX341" s="115"/>
      <c r="NIY341" s="114"/>
      <c r="NIZ341" s="115"/>
      <c r="NJA341" s="114"/>
      <c r="NJB341" s="115"/>
      <c r="NJC341" s="114"/>
      <c r="NJD341" s="115"/>
      <c r="NJE341" s="114"/>
      <c r="NJF341" s="115"/>
      <c r="NJG341" s="114"/>
      <c r="NJH341" s="115"/>
      <c r="NJI341" s="114"/>
      <c r="NJJ341" s="115"/>
      <c r="NJK341" s="114"/>
      <c r="NJL341" s="115"/>
      <c r="NJM341" s="114"/>
      <c r="NJN341" s="115"/>
      <c r="NJO341" s="114"/>
      <c r="NJP341" s="115"/>
      <c r="NJQ341" s="114"/>
      <c r="NJR341" s="115"/>
      <c r="NJS341" s="114"/>
      <c r="NJT341" s="115"/>
      <c r="NJU341" s="114"/>
      <c r="NJV341" s="115"/>
      <c r="NJW341" s="114"/>
      <c r="NJX341" s="115"/>
      <c r="NJY341" s="114"/>
      <c r="NJZ341" s="115"/>
      <c r="NKA341" s="114"/>
      <c r="NKB341" s="115"/>
      <c r="NKC341" s="114"/>
      <c r="NKD341" s="115"/>
      <c r="NKE341" s="114"/>
      <c r="NKF341" s="115"/>
      <c r="NKG341" s="114"/>
      <c r="NKH341" s="115"/>
      <c r="NKI341" s="114"/>
      <c r="NKJ341" s="115"/>
      <c r="NKK341" s="114"/>
      <c r="NKL341" s="115"/>
      <c r="NKM341" s="114"/>
      <c r="NKN341" s="115"/>
      <c r="NKO341" s="114"/>
      <c r="NKP341" s="115"/>
      <c r="NKQ341" s="114"/>
      <c r="NKR341" s="115"/>
      <c r="NKS341" s="114"/>
      <c r="NKT341" s="115"/>
      <c r="NKU341" s="114"/>
      <c r="NKV341" s="115"/>
      <c r="NKW341" s="114"/>
      <c r="NKX341" s="115"/>
      <c r="NKY341" s="114"/>
      <c r="NKZ341" s="115"/>
      <c r="NLA341" s="114"/>
      <c r="NLB341" s="115"/>
      <c r="NLC341" s="114"/>
      <c r="NLD341" s="115"/>
      <c r="NLE341" s="114"/>
      <c r="NLF341" s="115"/>
      <c r="NLG341" s="114"/>
      <c r="NLH341" s="115"/>
      <c r="NLI341" s="114"/>
      <c r="NLJ341" s="115"/>
      <c r="NLK341" s="114"/>
      <c r="NLL341" s="115"/>
      <c r="NLM341" s="114"/>
      <c r="NLN341" s="115"/>
      <c r="NLO341" s="114"/>
      <c r="NLP341" s="115"/>
      <c r="NLQ341" s="114"/>
      <c r="NLR341" s="115"/>
      <c r="NLS341" s="114"/>
      <c r="NLT341" s="115"/>
      <c r="NLU341" s="114"/>
      <c r="NLV341" s="115"/>
      <c r="NLW341" s="114"/>
      <c r="NLX341" s="115"/>
      <c r="NLY341" s="114"/>
      <c r="NLZ341" s="115"/>
      <c r="NMA341" s="114"/>
      <c r="NMB341" s="115"/>
      <c r="NMC341" s="114"/>
      <c r="NMD341" s="115"/>
      <c r="NME341" s="114"/>
      <c r="NMF341" s="115"/>
      <c r="NMG341" s="114"/>
      <c r="NMH341" s="115"/>
      <c r="NMI341" s="114"/>
      <c r="NMJ341" s="115"/>
      <c r="NMK341" s="114"/>
      <c r="NML341" s="115"/>
      <c r="NMM341" s="114"/>
      <c r="NMN341" s="115"/>
      <c r="NMO341" s="114"/>
      <c r="NMP341" s="115"/>
      <c r="NMQ341" s="114"/>
      <c r="NMR341" s="115"/>
      <c r="NMS341" s="114"/>
      <c r="NMT341" s="115"/>
      <c r="NMU341" s="114"/>
      <c r="NMV341" s="115"/>
      <c r="NMW341" s="114"/>
      <c r="NMX341" s="115"/>
      <c r="NMY341" s="114"/>
      <c r="NMZ341" s="115"/>
      <c r="NNA341" s="114"/>
      <c r="NNB341" s="115"/>
      <c r="NNC341" s="114"/>
      <c r="NND341" s="115"/>
      <c r="NNE341" s="114"/>
      <c r="NNF341" s="115"/>
      <c r="NNG341" s="114"/>
      <c r="NNH341" s="115"/>
      <c r="NNI341" s="114"/>
      <c r="NNJ341" s="115"/>
      <c r="NNK341" s="114"/>
      <c r="NNL341" s="115"/>
      <c r="NNM341" s="114"/>
      <c r="NNN341" s="115"/>
      <c r="NNO341" s="114"/>
      <c r="NNP341" s="115"/>
      <c r="NNQ341" s="114"/>
      <c r="NNR341" s="115"/>
      <c r="NNS341" s="114"/>
      <c r="NNT341" s="115"/>
      <c r="NNU341" s="114"/>
      <c r="NNV341" s="115"/>
      <c r="NNW341" s="114"/>
      <c r="NNX341" s="115"/>
      <c r="NNY341" s="114"/>
      <c r="NNZ341" s="115"/>
      <c r="NOA341" s="114"/>
      <c r="NOB341" s="115"/>
      <c r="NOC341" s="114"/>
      <c r="NOD341" s="115"/>
      <c r="NOE341" s="114"/>
      <c r="NOF341" s="115"/>
      <c r="NOG341" s="114"/>
      <c r="NOH341" s="115"/>
      <c r="NOI341" s="114"/>
      <c r="NOJ341" s="115"/>
      <c r="NOK341" s="114"/>
      <c r="NOL341" s="115"/>
      <c r="NOM341" s="114"/>
      <c r="NON341" s="115"/>
      <c r="NOO341" s="114"/>
      <c r="NOP341" s="115"/>
      <c r="NOQ341" s="114"/>
      <c r="NOR341" s="115"/>
      <c r="NOS341" s="114"/>
      <c r="NOT341" s="115"/>
      <c r="NOU341" s="114"/>
      <c r="NOV341" s="115"/>
      <c r="NOW341" s="114"/>
      <c r="NOX341" s="115"/>
      <c r="NOY341" s="114"/>
      <c r="NOZ341" s="115"/>
      <c r="NPA341" s="114"/>
      <c r="NPB341" s="115"/>
      <c r="NPC341" s="114"/>
      <c r="NPD341" s="115"/>
      <c r="NPE341" s="114"/>
      <c r="NPF341" s="115"/>
      <c r="NPG341" s="114"/>
      <c r="NPH341" s="115"/>
      <c r="NPI341" s="114"/>
      <c r="NPJ341" s="115"/>
      <c r="NPK341" s="114"/>
      <c r="NPL341" s="115"/>
      <c r="NPM341" s="114"/>
      <c r="NPN341" s="115"/>
      <c r="NPO341" s="114"/>
      <c r="NPP341" s="115"/>
      <c r="NPQ341" s="114"/>
      <c r="NPR341" s="115"/>
      <c r="NPS341" s="114"/>
      <c r="NPT341" s="115"/>
      <c r="NPU341" s="114"/>
      <c r="NPV341" s="115"/>
      <c r="NPW341" s="114"/>
      <c r="NPX341" s="115"/>
      <c r="NPY341" s="114"/>
      <c r="NPZ341" s="115"/>
      <c r="NQA341" s="114"/>
      <c r="NQB341" s="115"/>
      <c r="NQC341" s="114"/>
      <c r="NQD341" s="115"/>
      <c r="NQE341" s="114"/>
      <c r="NQF341" s="115"/>
      <c r="NQG341" s="114"/>
      <c r="NQH341" s="115"/>
      <c r="NQI341" s="114"/>
      <c r="NQJ341" s="115"/>
      <c r="NQK341" s="114"/>
      <c r="NQL341" s="115"/>
      <c r="NQM341" s="114"/>
      <c r="NQN341" s="115"/>
      <c r="NQO341" s="114"/>
      <c r="NQP341" s="115"/>
      <c r="NQQ341" s="114"/>
      <c r="NQR341" s="115"/>
      <c r="NQS341" s="114"/>
      <c r="NQT341" s="115"/>
      <c r="NQU341" s="114"/>
      <c r="NQV341" s="115"/>
      <c r="NQW341" s="114"/>
      <c r="NQX341" s="115"/>
      <c r="NQY341" s="114"/>
      <c r="NQZ341" s="115"/>
      <c r="NRA341" s="114"/>
      <c r="NRB341" s="115"/>
      <c r="NRC341" s="114"/>
      <c r="NRD341" s="115"/>
      <c r="NRE341" s="114"/>
      <c r="NRF341" s="115"/>
      <c r="NRG341" s="114"/>
      <c r="NRH341" s="115"/>
      <c r="NRI341" s="114"/>
      <c r="NRJ341" s="115"/>
      <c r="NRK341" s="114"/>
      <c r="NRL341" s="115"/>
      <c r="NRM341" s="114"/>
      <c r="NRN341" s="115"/>
      <c r="NRO341" s="114"/>
      <c r="NRP341" s="115"/>
      <c r="NRQ341" s="114"/>
      <c r="NRR341" s="115"/>
      <c r="NRS341" s="114"/>
      <c r="NRT341" s="115"/>
      <c r="NRU341" s="114"/>
      <c r="NRV341" s="115"/>
      <c r="NRW341" s="114"/>
      <c r="NRX341" s="115"/>
      <c r="NRY341" s="114"/>
      <c r="NRZ341" s="115"/>
      <c r="NSA341" s="114"/>
      <c r="NSB341" s="115"/>
      <c r="NSC341" s="114"/>
      <c r="NSD341" s="115"/>
      <c r="NSE341" s="114"/>
      <c r="NSF341" s="115"/>
      <c r="NSG341" s="114"/>
      <c r="NSH341" s="115"/>
      <c r="NSI341" s="114"/>
      <c r="NSJ341" s="115"/>
      <c r="NSK341" s="114"/>
      <c r="NSL341" s="115"/>
      <c r="NSM341" s="114"/>
      <c r="NSN341" s="115"/>
      <c r="NSO341" s="114"/>
      <c r="NSP341" s="115"/>
      <c r="NSQ341" s="114"/>
      <c r="NSR341" s="115"/>
      <c r="NSS341" s="114"/>
      <c r="NST341" s="115"/>
      <c r="NSU341" s="114"/>
      <c r="NSV341" s="115"/>
      <c r="NSW341" s="114"/>
      <c r="NSX341" s="115"/>
      <c r="NSY341" s="114"/>
      <c r="NSZ341" s="115"/>
      <c r="NTA341" s="114"/>
      <c r="NTB341" s="115"/>
      <c r="NTC341" s="114"/>
      <c r="NTD341" s="115"/>
      <c r="NTE341" s="114"/>
      <c r="NTF341" s="115"/>
      <c r="NTG341" s="114"/>
      <c r="NTH341" s="115"/>
      <c r="NTI341" s="114"/>
      <c r="NTJ341" s="115"/>
      <c r="NTK341" s="114"/>
      <c r="NTL341" s="115"/>
      <c r="NTM341" s="114"/>
      <c r="NTN341" s="115"/>
      <c r="NTO341" s="114"/>
      <c r="NTP341" s="115"/>
      <c r="NTQ341" s="114"/>
      <c r="NTR341" s="115"/>
      <c r="NTS341" s="114"/>
      <c r="NTT341" s="115"/>
      <c r="NTU341" s="114"/>
      <c r="NTV341" s="115"/>
      <c r="NTW341" s="114"/>
      <c r="NTX341" s="115"/>
      <c r="NTY341" s="114"/>
      <c r="NTZ341" s="115"/>
      <c r="NUA341" s="114"/>
      <c r="NUB341" s="115"/>
      <c r="NUC341" s="114"/>
      <c r="NUD341" s="115"/>
      <c r="NUE341" s="114"/>
      <c r="NUF341" s="115"/>
      <c r="NUG341" s="114"/>
      <c r="NUH341" s="115"/>
      <c r="NUI341" s="114"/>
      <c r="NUJ341" s="115"/>
      <c r="NUK341" s="114"/>
      <c r="NUL341" s="115"/>
      <c r="NUM341" s="114"/>
      <c r="NUN341" s="115"/>
      <c r="NUO341" s="114"/>
      <c r="NUP341" s="115"/>
      <c r="NUQ341" s="114"/>
      <c r="NUR341" s="115"/>
      <c r="NUS341" s="114"/>
      <c r="NUT341" s="115"/>
      <c r="NUU341" s="114"/>
      <c r="NUV341" s="115"/>
      <c r="NUW341" s="114"/>
      <c r="NUX341" s="115"/>
      <c r="NUY341" s="114"/>
      <c r="NUZ341" s="115"/>
      <c r="NVA341" s="114"/>
      <c r="NVB341" s="115"/>
      <c r="NVC341" s="114"/>
      <c r="NVD341" s="115"/>
      <c r="NVE341" s="114"/>
      <c r="NVF341" s="115"/>
      <c r="NVG341" s="114"/>
      <c r="NVH341" s="115"/>
      <c r="NVI341" s="114"/>
      <c r="NVJ341" s="115"/>
      <c r="NVK341" s="114"/>
      <c r="NVL341" s="115"/>
      <c r="NVM341" s="114"/>
      <c r="NVN341" s="115"/>
      <c r="NVO341" s="114"/>
      <c r="NVP341" s="115"/>
      <c r="NVQ341" s="114"/>
      <c r="NVR341" s="115"/>
      <c r="NVS341" s="114"/>
      <c r="NVT341" s="115"/>
      <c r="NVU341" s="114"/>
      <c r="NVV341" s="115"/>
      <c r="NVW341" s="114"/>
      <c r="NVX341" s="115"/>
      <c r="NVY341" s="114"/>
      <c r="NVZ341" s="115"/>
      <c r="NWA341" s="114"/>
      <c r="NWB341" s="115"/>
      <c r="NWC341" s="114"/>
      <c r="NWD341" s="115"/>
      <c r="NWE341" s="114"/>
      <c r="NWF341" s="115"/>
      <c r="NWG341" s="114"/>
      <c r="NWH341" s="115"/>
      <c r="NWI341" s="114"/>
      <c r="NWJ341" s="115"/>
      <c r="NWK341" s="114"/>
      <c r="NWL341" s="115"/>
      <c r="NWM341" s="114"/>
      <c r="NWN341" s="115"/>
      <c r="NWO341" s="114"/>
      <c r="NWP341" s="115"/>
      <c r="NWQ341" s="114"/>
      <c r="NWR341" s="115"/>
      <c r="NWS341" s="114"/>
      <c r="NWT341" s="115"/>
      <c r="NWU341" s="114"/>
      <c r="NWV341" s="115"/>
      <c r="NWW341" s="114"/>
      <c r="NWX341" s="115"/>
      <c r="NWY341" s="114"/>
      <c r="NWZ341" s="115"/>
      <c r="NXA341" s="114"/>
      <c r="NXB341" s="115"/>
      <c r="NXC341" s="114"/>
      <c r="NXD341" s="115"/>
      <c r="NXE341" s="114"/>
      <c r="NXF341" s="115"/>
      <c r="NXG341" s="114"/>
      <c r="NXH341" s="115"/>
      <c r="NXI341" s="114"/>
      <c r="NXJ341" s="115"/>
      <c r="NXK341" s="114"/>
      <c r="NXL341" s="115"/>
      <c r="NXM341" s="114"/>
      <c r="NXN341" s="115"/>
      <c r="NXO341" s="114"/>
      <c r="NXP341" s="115"/>
      <c r="NXQ341" s="114"/>
      <c r="NXR341" s="115"/>
      <c r="NXS341" s="114"/>
      <c r="NXT341" s="115"/>
      <c r="NXU341" s="114"/>
      <c r="NXV341" s="115"/>
      <c r="NXW341" s="114"/>
      <c r="NXX341" s="115"/>
      <c r="NXY341" s="114"/>
      <c r="NXZ341" s="115"/>
      <c r="NYA341" s="114"/>
      <c r="NYB341" s="115"/>
      <c r="NYC341" s="114"/>
      <c r="NYD341" s="115"/>
      <c r="NYE341" s="114"/>
      <c r="NYF341" s="115"/>
      <c r="NYG341" s="114"/>
      <c r="NYH341" s="115"/>
      <c r="NYI341" s="114"/>
      <c r="NYJ341" s="115"/>
      <c r="NYK341" s="114"/>
      <c r="NYL341" s="115"/>
      <c r="NYM341" s="114"/>
      <c r="NYN341" s="115"/>
      <c r="NYO341" s="114"/>
      <c r="NYP341" s="115"/>
      <c r="NYQ341" s="114"/>
      <c r="NYR341" s="115"/>
      <c r="NYS341" s="114"/>
      <c r="NYT341" s="115"/>
      <c r="NYU341" s="114"/>
      <c r="NYV341" s="115"/>
      <c r="NYW341" s="114"/>
      <c r="NYX341" s="115"/>
      <c r="NYY341" s="114"/>
      <c r="NYZ341" s="115"/>
      <c r="NZA341" s="114"/>
      <c r="NZB341" s="115"/>
      <c r="NZC341" s="114"/>
      <c r="NZD341" s="115"/>
      <c r="NZE341" s="114"/>
      <c r="NZF341" s="115"/>
      <c r="NZG341" s="114"/>
      <c r="NZH341" s="115"/>
      <c r="NZI341" s="114"/>
      <c r="NZJ341" s="115"/>
      <c r="NZK341" s="114"/>
      <c r="NZL341" s="115"/>
      <c r="NZM341" s="114"/>
      <c r="NZN341" s="115"/>
      <c r="NZO341" s="114"/>
      <c r="NZP341" s="115"/>
      <c r="NZQ341" s="114"/>
      <c r="NZR341" s="115"/>
      <c r="NZS341" s="114"/>
      <c r="NZT341" s="115"/>
      <c r="NZU341" s="114"/>
      <c r="NZV341" s="115"/>
      <c r="NZW341" s="114"/>
      <c r="NZX341" s="115"/>
      <c r="NZY341" s="114"/>
      <c r="NZZ341" s="115"/>
      <c r="OAA341" s="114"/>
      <c r="OAB341" s="115"/>
      <c r="OAC341" s="114"/>
      <c r="OAD341" s="115"/>
      <c r="OAE341" s="114"/>
      <c r="OAF341" s="115"/>
      <c r="OAG341" s="114"/>
      <c r="OAH341" s="115"/>
      <c r="OAI341" s="114"/>
      <c r="OAJ341" s="115"/>
      <c r="OAK341" s="114"/>
      <c r="OAL341" s="115"/>
      <c r="OAM341" s="114"/>
      <c r="OAN341" s="115"/>
      <c r="OAO341" s="114"/>
      <c r="OAP341" s="115"/>
      <c r="OAQ341" s="114"/>
      <c r="OAR341" s="115"/>
      <c r="OAS341" s="114"/>
      <c r="OAT341" s="115"/>
      <c r="OAU341" s="114"/>
      <c r="OAV341" s="115"/>
      <c r="OAW341" s="114"/>
      <c r="OAX341" s="115"/>
      <c r="OAY341" s="114"/>
      <c r="OAZ341" s="115"/>
      <c r="OBA341" s="114"/>
      <c r="OBB341" s="115"/>
      <c r="OBC341" s="114"/>
      <c r="OBD341" s="115"/>
      <c r="OBE341" s="114"/>
      <c r="OBF341" s="115"/>
      <c r="OBG341" s="114"/>
      <c r="OBH341" s="115"/>
      <c r="OBI341" s="114"/>
      <c r="OBJ341" s="115"/>
      <c r="OBK341" s="114"/>
      <c r="OBL341" s="115"/>
      <c r="OBM341" s="114"/>
      <c r="OBN341" s="115"/>
      <c r="OBO341" s="114"/>
      <c r="OBP341" s="115"/>
      <c r="OBQ341" s="114"/>
      <c r="OBR341" s="115"/>
      <c r="OBS341" s="114"/>
      <c r="OBT341" s="115"/>
      <c r="OBU341" s="114"/>
      <c r="OBV341" s="115"/>
      <c r="OBW341" s="114"/>
      <c r="OBX341" s="115"/>
      <c r="OBY341" s="114"/>
      <c r="OBZ341" s="115"/>
      <c r="OCA341" s="114"/>
      <c r="OCB341" s="115"/>
      <c r="OCC341" s="114"/>
      <c r="OCD341" s="115"/>
      <c r="OCE341" s="114"/>
      <c r="OCF341" s="115"/>
      <c r="OCG341" s="114"/>
      <c r="OCH341" s="115"/>
      <c r="OCI341" s="114"/>
      <c r="OCJ341" s="115"/>
      <c r="OCK341" s="114"/>
      <c r="OCL341" s="115"/>
      <c r="OCM341" s="114"/>
      <c r="OCN341" s="115"/>
      <c r="OCO341" s="114"/>
      <c r="OCP341" s="115"/>
      <c r="OCQ341" s="114"/>
      <c r="OCR341" s="115"/>
      <c r="OCS341" s="114"/>
      <c r="OCT341" s="115"/>
      <c r="OCU341" s="114"/>
      <c r="OCV341" s="115"/>
      <c r="OCW341" s="114"/>
      <c r="OCX341" s="115"/>
      <c r="OCY341" s="114"/>
      <c r="OCZ341" s="115"/>
      <c r="ODA341" s="114"/>
      <c r="ODB341" s="115"/>
      <c r="ODC341" s="114"/>
      <c r="ODD341" s="115"/>
      <c r="ODE341" s="114"/>
      <c r="ODF341" s="115"/>
      <c r="ODG341" s="114"/>
      <c r="ODH341" s="115"/>
      <c r="ODI341" s="114"/>
      <c r="ODJ341" s="115"/>
      <c r="ODK341" s="114"/>
      <c r="ODL341" s="115"/>
      <c r="ODM341" s="114"/>
      <c r="ODN341" s="115"/>
      <c r="ODO341" s="114"/>
      <c r="ODP341" s="115"/>
      <c r="ODQ341" s="114"/>
      <c r="ODR341" s="115"/>
      <c r="ODS341" s="114"/>
      <c r="ODT341" s="115"/>
      <c r="ODU341" s="114"/>
      <c r="ODV341" s="115"/>
      <c r="ODW341" s="114"/>
      <c r="ODX341" s="115"/>
      <c r="ODY341" s="114"/>
      <c r="ODZ341" s="115"/>
      <c r="OEA341" s="114"/>
      <c r="OEB341" s="115"/>
      <c r="OEC341" s="114"/>
      <c r="OED341" s="115"/>
      <c r="OEE341" s="114"/>
      <c r="OEF341" s="115"/>
      <c r="OEG341" s="114"/>
      <c r="OEH341" s="115"/>
      <c r="OEI341" s="114"/>
      <c r="OEJ341" s="115"/>
      <c r="OEK341" s="114"/>
      <c r="OEL341" s="115"/>
      <c r="OEM341" s="114"/>
      <c r="OEN341" s="115"/>
      <c r="OEO341" s="114"/>
      <c r="OEP341" s="115"/>
      <c r="OEQ341" s="114"/>
      <c r="OER341" s="115"/>
      <c r="OES341" s="114"/>
      <c r="OET341" s="115"/>
      <c r="OEU341" s="114"/>
      <c r="OEV341" s="115"/>
      <c r="OEW341" s="114"/>
      <c r="OEX341" s="115"/>
      <c r="OEY341" s="114"/>
      <c r="OEZ341" s="115"/>
      <c r="OFA341" s="114"/>
      <c r="OFB341" s="115"/>
      <c r="OFC341" s="114"/>
      <c r="OFD341" s="115"/>
      <c r="OFE341" s="114"/>
      <c r="OFF341" s="115"/>
      <c r="OFG341" s="114"/>
      <c r="OFH341" s="115"/>
      <c r="OFI341" s="114"/>
      <c r="OFJ341" s="115"/>
      <c r="OFK341" s="114"/>
      <c r="OFL341" s="115"/>
      <c r="OFM341" s="114"/>
      <c r="OFN341" s="115"/>
      <c r="OFO341" s="114"/>
      <c r="OFP341" s="115"/>
      <c r="OFQ341" s="114"/>
      <c r="OFR341" s="115"/>
      <c r="OFS341" s="114"/>
      <c r="OFT341" s="115"/>
      <c r="OFU341" s="114"/>
      <c r="OFV341" s="115"/>
      <c r="OFW341" s="114"/>
      <c r="OFX341" s="115"/>
      <c r="OFY341" s="114"/>
      <c r="OFZ341" s="115"/>
      <c r="OGA341" s="114"/>
      <c r="OGB341" s="115"/>
      <c r="OGC341" s="114"/>
      <c r="OGD341" s="115"/>
      <c r="OGE341" s="114"/>
      <c r="OGF341" s="115"/>
      <c r="OGG341" s="114"/>
      <c r="OGH341" s="115"/>
      <c r="OGI341" s="114"/>
      <c r="OGJ341" s="115"/>
      <c r="OGK341" s="114"/>
      <c r="OGL341" s="115"/>
      <c r="OGM341" s="114"/>
      <c r="OGN341" s="115"/>
      <c r="OGO341" s="114"/>
      <c r="OGP341" s="115"/>
      <c r="OGQ341" s="114"/>
      <c r="OGR341" s="115"/>
      <c r="OGS341" s="114"/>
      <c r="OGT341" s="115"/>
      <c r="OGU341" s="114"/>
      <c r="OGV341" s="115"/>
      <c r="OGW341" s="114"/>
      <c r="OGX341" s="115"/>
      <c r="OGY341" s="114"/>
      <c r="OGZ341" s="115"/>
      <c r="OHA341" s="114"/>
      <c r="OHB341" s="115"/>
      <c r="OHC341" s="114"/>
      <c r="OHD341" s="115"/>
      <c r="OHE341" s="114"/>
      <c r="OHF341" s="115"/>
      <c r="OHG341" s="114"/>
      <c r="OHH341" s="115"/>
      <c r="OHI341" s="114"/>
      <c r="OHJ341" s="115"/>
      <c r="OHK341" s="114"/>
      <c r="OHL341" s="115"/>
      <c r="OHM341" s="114"/>
      <c r="OHN341" s="115"/>
      <c r="OHO341" s="114"/>
      <c r="OHP341" s="115"/>
      <c r="OHQ341" s="114"/>
      <c r="OHR341" s="115"/>
      <c r="OHS341" s="114"/>
      <c r="OHT341" s="115"/>
      <c r="OHU341" s="114"/>
      <c r="OHV341" s="115"/>
      <c r="OHW341" s="114"/>
      <c r="OHX341" s="115"/>
      <c r="OHY341" s="114"/>
      <c r="OHZ341" s="115"/>
      <c r="OIA341" s="114"/>
      <c r="OIB341" s="115"/>
      <c r="OIC341" s="114"/>
      <c r="OID341" s="115"/>
      <c r="OIE341" s="114"/>
      <c r="OIF341" s="115"/>
      <c r="OIG341" s="114"/>
      <c r="OIH341" s="115"/>
      <c r="OII341" s="114"/>
      <c r="OIJ341" s="115"/>
      <c r="OIK341" s="114"/>
      <c r="OIL341" s="115"/>
      <c r="OIM341" s="114"/>
      <c r="OIN341" s="115"/>
      <c r="OIO341" s="114"/>
      <c r="OIP341" s="115"/>
      <c r="OIQ341" s="114"/>
      <c r="OIR341" s="115"/>
      <c r="OIS341" s="114"/>
      <c r="OIT341" s="115"/>
      <c r="OIU341" s="114"/>
      <c r="OIV341" s="115"/>
      <c r="OIW341" s="114"/>
      <c r="OIX341" s="115"/>
      <c r="OIY341" s="114"/>
      <c r="OIZ341" s="115"/>
      <c r="OJA341" s="114"/>
      <c r="OJB341" s="115"/>
      <c r="OJC341" s="114"/>
      <c r="OJD341" s="115"/>
      <c r="OJE341" s="114"/>
      <c r="OJF341" s="115"/>
      <c r="OJG341" s="114"/>
      <c r="OJH341" s="115"/>
      <c r="OJI341" s="114"/>
      <c r="OJJ341" s="115"/>
      <c r="OJK341" s="114"/>
      <c r="OJL341" s="115"/>
      <c r="OJM341" s="114"/>
      <c r="OJN341" s="115"/>
      <c r="OJO341" s="114"/>
      <c r="OJP341" s="115"/>
      <c r="OJQ341" s="114"/>
      <c r="OJR341" s="115"/>
      <c r="OJS341" s="114"/>
      <c r="OJT341" s="115"/>
      <c r="OJU341" s="114"/>
      <c r="OJV341" s="115"/>
      <c r="OJW341" s="114"/>
      <c r="OJX341" s="115"/>
      <c r="OJY341" s="114"/>
      <c r="OJZ341" s="115"/>
      <c r="OKA341" s="114"/>
      <c r="OKB341" s="115"/>
      <c r="OKC341" s="114"/>
      <c r="OKD341" s="115"/>
      <c r="OKE341" s="114"/>
      <c r="OKF341" s="115"/>
      <c r="OKG341" s="114"/>
      <c r="OKH341" s="115"/>
      <c r="OKI341" s="114"/>
      <c r="OKJ341" s="115"/>
      <c r="OKK341" s="114"/>
      <c r="OKL341" s="115"/>
      <c r="OKM341" s="114"/>
      <c r="OKN341" s="115"/>
      <c r="OKO341" s="114"/>
      <c r="OKP341" s="115"/>
      <c r="OKQ341" s="114"/>
      <c r="OKR341" s="115"/>
      <c r="OKS341" s="114"/>
      <c r="OKT341" s="115"/>
      <c r="OKU341" s="114"/>
      <c r="OKV341" s="115"/>
      <c r="OKW341" s="114"/>
      <c r="OKX341" s="115"/>
      <c r="OKY341" s="114"/>
      <c r="OKZ341" s="115"/>
      <c r="OLA341" s="114"/>
      <c r="OLB341" s="115"/>
      <c r="OLC341" s="114"/>
      <c r="OLD341" s="115"/>
      <c r="OLE341" s="114"/>
      <c r="OLF341" s="115"/>
      <c r="OLG341" s="114"/>
      <c r="OLH341" s="115"/>
      <c r="OLI341" s="114"/>
      <c r="OLJ341" s="115"/>
      <c r="OLK341" s="114"/>
      <c r="OLL341" s="115"/>
      <c r="OLM341" s="114"/>
      <c r="OLN341" s="115"/>
      <c r="OLO341" s="114"/>
      <c r="OLP341" s="115"/>
      <c r="OLQ341" s="114"/>
      <c r="OLR341" s="115"/>
      <c r="OLS341" s="114"/>
      <c r="OLT341" s="115"/>
      <c r="OLU341" s="114"/>
      <c r="OLV341" s="115"/>
      <c r="OLW341" s="114"/>
      <c r="OLX341" s="115"/>
      <c r="OLY341" s="114"/>
      <c r="OLZ341" s="115"/>
      <c r="OMA341" s="114"/>
      <c r="OMB341" s="115"/>
      <c r="OMC341" s="114"/>
      <c r="OMD341" s="115"/>
      <c r="OME341" s="114"/>
      <c r="OMF341" s="115"/>
      <c r="OMG341" s="114"/>
      <c r="OMH341" s="115"/>
      <c r="OMI341" s="114"/>
      <c r="OMJ341" s="115"/>
      <c r="OMK341" s="114"/>
      <c r="OML341" s="115"/>
      <c r="OMM341" s="114"/>
      <c r="OMN341" s="115"/>
      <c r="OMO341" s="114"/>
      <c r="OMP341" s="115"/>
      <c r="OMQ341" s="114"/>
      <c r="OMR341" s="115"/>
      <c r="OMS341" s="114"/>
      <c r="OMT341" s="115"/>
      <c r="OMU341" s="114"/>
      <c r="OMV341" s="115"/>
      <c r="OMW341" s="114"/>
      <c r="OMX341" s="115"/>
      <c r="OMY341" s="114"/>
      <c r="OMZ341" s="115"/>
      <c r="ONA341" s="114"/>
      <c r="ONB341" s="115"/>
      <c r="ONC341" s="114"/>
      <c r="OND341" s="115"/>
      <c r="ONE341" s="114"/>
      <c r="ONF341" s="115"/>
      <c r="ONG341" s="114"/>
      <c r="ONH341" s="115"/>
      <c r="ONI341" s="114"/>
      <c r="ONJ341" s="115"/>
      <c r="ONK341" s="114"/>
      <c r="ONL341" s="115"/>
      <c r="ONM341" s="114"/>
      <c r="ONN341" s="115"/>
      <c r="ONO341" s="114"/>
      <c r="ONP341" s="115"/>
      <c r="ONQ341" s="114"/>
      <c r="ONR341" s="115"/>
      <c r="ONS341" s="114"/>
      <c r="ONT341" s="115"/>
      <c r="ONU341" s="114"/>
      <c r="ONV341" s="115"/>
      <c r="ONW341" s="114"/>
      <c r="ONX341" s="115"/>
      <c r="ONY341" s="114"/>
      <c r="ONZ341" s="115"/>
      <c r="OOA341" s="114"/>
      <c r="OOB341" s="115"/>
      <c r="OOC341" s="114"/>
      <c r="OOD341" s="115"/>
      <c r="OOE341" s="114"/>
      <c r="OOF341" s="115"/>
      <c r="OOG341" s="114"/>
      <c r="OOH341" s="115"/>
      <c r="OOI341" s="114"/>
      <c r="OOJ341" s="115"/>
      <c r="OOK341" s="114"/>
      <c r="OOL341" s="115"/>
      <c r="OOM341" s="114"/>
      <c r="OON341" s="115"/>
      <c r="OOO341" s="114"/>
      <c r="OOP341" s="115"/>
      <c r="OOQ341" s="114"/>
      <c r="OOR341" s="115"/>
      <c r="OOS341" s="114"/>
      <c r="OOT341" s="115"/>
      <c r="OOU341" s="114"/>
      <c r="OOV341" s="115"/>
      <c r="OOW341" s="114"/>
      <c r="OOX341" s="115"/>
      <c r="OOY341" s="114"/>
      <c r="OOZ341" s="115"/>
      <c r="OPA341" s="114"/>
      <c r="OPB341" s="115"/>
      <c r="OPC341" s="114"/>
      <c r="OPD341" s="115"/>
      <c r="OPE341" s="114"/>
      <c r="OPF341" s="115"/>
      <c r="OPG341" s="114"/>
      <c r="OPH341" s="115"/>
      <c r="OPI341" s="114"/>
      <c r="OPJ341" s="115"/>
      <c r="OPK341" s="114"/>
      <c r="OPL341" s="115"/>
      <c r="OPM341" s="114"/>
      <c r="OPN341" s="115"/>
      <c r="OPO341" s="114"/>
      <c r="OPP341" s="115"/>
      <c r="OPQ341" s="114"/>
      <c r="OPR341" s="115"/>
      <c r="OPS341" s="114"/>
      <c r="OPT341" s="115"/>
      <c r="OPU341" s="114"/>
      <c r="OPV341" s="115"/>
      <c r="OPW341" s="114"/>
      <c r="OPX341" s="115"/>
      <c r="OPY341" s="114"/>
      <c r="OPZ341" s="115"/>
      <c r="OQA341" s="114"/>
      <c r="OQB341" s="115"/>
      <c r="OQC341" s="114"/>
      <c r="OQD341" s="115"/>
      <c r="OQE341" s="114"/>
      <c r="OQF341" s="115"/>
      <c r="OQG341" s="114"/>
      <c r="OQH341" s="115"/>
      <c r="OQI341" s="114"/>
      <c r="OQJ341" s="115"/>
      <c r="OQK341" s="114"/>
      <c r="OQL341" s="115"/>
      <c r="OQM341" s="114"/>
      <c r="OQN341" s="115"/>
      <c r="OQO341" s="114"/>
      <c r="OQP341" s="115"/>
      <c r="OQQ341" s="114"/>
      <c r="OQR341" s="115"/>
      <c r="OQS341" s="114"/>
      <c r="OQT341" s="115"/>
      <c r="OQU341" s="114"/>
      <c r="OQV341" s="115"/>
      <c r="OQW341" s="114"/>
      <c r="OQX341" s="115"/>
      <c r="OQY341" s="114"/>
      <c r="OQZ341" s="115"/>
      <c r="ORA341" s="114"/>
      <c r="ORB341" s="115"/>
      <c r="ORC341" s="114"/>
      <c r="ORD341" s="115"/>
      <c r="ORE341" s="114"/>
      <c r="ORF341" s="115"/>
      <c r="ORG341" s="114"/>
      <c r="ORH341" s="115"/>
      <c r="ORI341" s="114"/>
      <c r="ORJ341" s="115"/>
      <c r="ORK341" s="114"/>
      <c r="ORL341" s="115"/>
      <c r="ORM341" s="114"/>
      <c r="ORN341" s="115"/>
      <c r="ORO341" s="114"/>
      <c r="ORP341" s="115"/>
      <c r="ORQ341" s="114"/>
      <c r="ORR341" s="115"/>
      <c r="ORS341" s="114"/>
      <c r="ORT341" s="115"/>
      <c r="ORU341" s="114"/>
      <c r="ORV341" s="115"/>
      <c r="ORW341" s="114"/>
      <c r="ORX341" s="115"/>
      <c r="ORY341" s="114"/>
      <c r="ORZ341" s="115"/>
      <c r="OSA341" s="114"/>
      <c r="OSB341" s="115"/>
      <c r="OSC341" s="114"/>
      <c r="OSD341" s="115"/>
      <c r="OSE341" s="114"/>
      <c r="OSF341" s="115"/>
      <c r="OSG341" s="114"/>
      <c r="OSH341" s="115"/>
      <c r="OSI341" s="114"/>
      <c r="OSJ341" s="115"/>
      <c r="OSK341" s="114"/>
      <c r="OSL341" s="115"/>
      <c r="OSM341" s="114"/>
      <c r="OSN341" s="115"/>
      <c r="OSO341" s="114"/>
      <c r="OSP341" s="115"/>
      <c r="OSQ341" s="114"/>
      <c r="OSR341" s="115"/>
      <c r="OSS341" s="114"/>
      <c r="OST341" s="115"/>
      <c r="OSU341" s="114"/>
      <c r="OSV341" s="115"/>
      <c r="OSW341" s="114"/>
      <c r="OSX341" s="115"/>
      <c r="OSY341" s="114"/>
      <c r="OSZ341" s="115"/>
      <c r="OTA341" s="114"/>
      <c r="OTB341" s="115"/>
      <c r="OTC341" s="114"/>
      <c r="OTD341" s="115"/>
      <c r="OTE341" s="114"/>
      <c r="OTF341" s="115"/>
      <c r="OTG341" s="114"/>
      <c r="OTH341" s="115"/>
      <c r="OTI341" s="114"/>
      <c r="OTJ341" s="115"/>
      <c r="OTK341" s="114"/>
      <c r="OTL341" s="115"/>
      <c r="OTM341" s="114"/>
      <c r="OTN341" s="115"/>
      <c r="OTO341" s="114"/>
      <c r="OTP341" s="115"/>
      <c r="OTQ341" s="114"/>
      <c r="OTR341" s="115"/>
      <c r="OTS341" s="114"/>
      <c r="OTT341" s="115"/>
      <c r="OTU341" s="114"/>
      <c r="OTV341" s="115"/>
      <c r="OTW341" s="114"/>
      <c r="OTX341" s="115"/>
      <c r="OTY341" s="114"/>
      <c r="OTZ341" s="115"/>
      <c r="OUA341" s="114"/>
      <c r="OUB341" s="115"/>
      <c r="OUC341" s="114"/>
      <c r="OUD341" s="115"/>
      <c r="OUE341" s="114"/>
      <c r="OUF341" s="115"/>
      <c r="OUG341" s="114"/>
      <c r="OUH341" s="115"/>
      <c r="OUI341" s="114"/>
      <c r="OUJ341" s="115"/>
      <c r="OUK341" s="114"/>
      <c r="OUL341" s="115"/>
      <c r="OUM341" s="114"/>
      <c r="OUN341" s="115"/>
      <c r="OUO341" s="114"/>
      <c r="OUP341" s="115"/>
      <c r="OUQ341" s="114"/>
      <c r="OUR341" s="115"/>
      <c r="OUS341" s="114"/>
      <c r="OUT341" s="115"/>
      <c r="OUU341" s="114"/>
      <c r="OUV341" s="115"/>
      <c r="OUW341" s="114"/>
      <c r="OUX341" s="115"/>
      <c r="OUY341" s="114"/>
      <c r="OUZ341" s="115"/>
      <c r="OVA341" s="114"/>
      <c r="OVB341" s="115"/>
      <c r="OVC341" s="114"/>
      <c r="OVD341" s="115"/>
      <c r="OVE341" s="114"/>
      <c r="OVF341" s="115"/>
      <c r="OVG341" s="114"/>
      <c r="OVH341" s="115"/>
      <c r="OVI341" s="114"/>
      <c r="OVJ341" s="115"/>
      <c r="OVK341" s="114"/>
      <c r="OVL341" s="115"/>
      <c r="OVM341" s="114"/>
      <c r="OVN341" s="115"/>
      <c r="OVO341" s="114"/>
      <c r="OVP341" s="115"/>
      <c r="OVQ341" s="114"/>
      <c r="OVR341" s="115"/>
      <c r="OVS341" s="114"/>
      <c r="OVT341" s="115"/>
      <c r="OVU341" s="114"/>
      <c r="OVV341" s="115"/>
      <c r="OVW341" s="114"/>
      <c r="OVX341" s="115"/>
      <c r="OVY341" s="114"/>
      <c r="OVZ341" s="115"/>
      <c r="OWA341" s="114"/>
      <c r="OWB341" s="115"/>
      <c r="OWC341" s="114"/>
      <c r="OWD341" s="115"/>
      <c r="OWE341" s="114"/>
      <c r="OWF341" s="115"/>
      <c r="OWG341" s="114"/>
      <c r="OWH341" s="115"/>
      <c r="OWI341" s="114"/>
      <c r="OWJ341" s="115"/>
      <c r="OWK341" s="114"/>
      <c r="OWL341" s="115"/>
      <c r="OWM341" s="114"/>
      <c r="OWN341" s="115"/>
      <c r="OWO341" s="114"/>
      <c r="OWP341" s="115"/>
      <c r="OWQ341" s="114"/>
      <c r="OWR341" s="115"/>
      <c r="OWS341" s="114"/>
      <c r="OWT341" s="115"/>
      <c r="OWU341" s="114"/>
      <c r="OWV341" s="115"/>
      <c r="OWW341" s="114"/>
      <c r="OWX341" s="115"/>
      <c r="OWY341" s="114"/>
      <c r="OWZ341" s="115"/>
      <c r="OXA341" s="114"/>
      <c r="OXB341" s="115"/>
      <c r="OXC341" s="114"/>
      <c r="OXD341" s="115"/>
      <c r="OXE341" s="114"/>
      <c r="OXF341" s="115"/>
      <c r="OXG341" s="114"/>
      <c r="OXH341" s="115"/>
      <c r="OXI341" s="114"/>
      <c r="OXJ341" s="115"/>
      <c r="OXK341" s="114"/>
      <c r="OXL341" s="115"/>
      <c r="OXM341" s="114"/>
      <c r="OXN341" s="115"/>
      <c r="OXO341" s="114"/>
      <c r="OXP341" s="115"/>
      <c r="OXQ341" s="114"/>
      <c r="OXR341" s="115"/>
      <c r="OXS341" s="114"/>
      <c r="OXT341" s="115"/>
      <c r="OXU341" s="114"/>
      <c r="OXV341" s="115"/>
      <c r="OXW341" s="114"/>
      <c r="OXX341" s="115"/>
      <c r="OXY341" s="114"/>
      <c r="OXZ341" s="115"/>
      <c r="OYA341" s="114"/>
      <c r="OYB341" s="115"/>
      <c r="OYC341" s="114"/>
      <c r="OYD341" s="115"/>
      <c r="OYE341" s="114"/>
      <c r="OYF341" s="115"/>
      <c r="OYG341" s="114"/>
      <c r="OYH341" s="115"/>
      <c r="OYI341" s="114"/>
      <c r="OYJ341" s="115"/>
      <c r="OYK341" s="114"/>
      <c r="OYL341" s="115"/>
      <c r="OYM341" s="114"/>
      <c r="OYN341" s="115"/>
      <c r="OYO341" s="114"/>
      <c r="OYP341" s="115"/>
      <c r="OYQ341" s="114"/>
      <c r="OYR341" s="115"/>
      <c r="OYS341" s="114"/>
      <c r="OYT341" s="115"/>
      <c r="OYU341" s="114"/>
      <c r="OYV341" s="115"/>
      <c r="OYW341" s="114"/>
      <c r="OYX341" s="115"/>
      <c r="OYY341" s="114"/>
      <c r="OYZ341" s="115"/>
      <c r="OZA341" s="114"/>
      <c r="OZB341" s="115"/>
      <c r="OZC341" s="114"/>
      <c r="OZD341" s="115"/>
      <c r="OZE341" s="114"/>
      <c r="OZF341" s="115"/>
      <c r="OZG341" s="114"/>
      <c r="OZH341" s="115"/>
      <c r="OZI341" s="114"/>
      <c r="OZJ341" s="115"/>
      <c r="OZK341" s="114"/>
      <c r="OZL341" s="115"/>
      <c r="OZM341" s="114"/>
      <c r="OZN341" s="115"/>
      <c r="OZO341" s="114"/>
      <c r="OZP341" s="115"/>
      <c r="OZQ341" s="114"/>
      <c r="OZR341" s="115"/>
      <c r="OZS341" s="114"/>
      <c r="OZT341" s="115"/>
      <c r="OZU341" s="114"/>
      <c r="OZV341" s="115"/>
      <c r="OZW341" s="114"/>
      <c r="OZX341" s="115"/>
      <c r="OZY341" s="114"/>
      <c r="OZZ341" s="115"/>
      <c r="PAA341" s="114"/>
      <c r="PAB341" s="115"/>
      <c r="PAC341" s="114"/>
      <c r="PAD341" s="115"/>
      <c r="PAE341" s="114"/>
      <c r="PAF341" s="115"/>
      <c r="PAG341" s="114"/>
      <c r="PAH341" s="115"/>
      <c r="PAI341" s="114"/>
      <c r="PAJ341" s="115"/>
      <c r="PAK341" s="114"/>
      <c r="PAL341" s="115"/>
      <c r="PAM341" s="114"/>
      <c r="PAN341" s="115"/>
      <c r="PAO341" s="114"/>
      <c r="PAP341" s="115"/>
      <c r="PAQ341" s="114"/>
      <c r="PAR341" s="115"/>
      <c r="PAS341" s="114"/>
      <c r="PAT341" s="115"/>
      <c r="PAU341" s="114"/>
      <c r="PAV341" s="115"/>
      <c r="PAW341" s="114"/>
      <c r="PAX341" s="115"/>
      <c r="PAY341" s="114"/>
      <c r="PAZ341" s="115"/>
      <c r="PBA341" s="114"/>
      <c r="PBB341" s="115"/>
      <c r="PBC341" s="114"/>
      <c r="PBD341" s="115"/>
      <c r="PBE341" s="114"/>
      <c r="PBF341" s="115"/>
      <c r="PBG341" s="114"/>
      <c r="PBH341" s="115"/>
      <c r="PBI341" s="114"/>
      <c r="PBJ341" s="115"/>
      <c r="PBK341" s="114"/>
      <c r="PBL341" s="115"/>
      <c r="PBM341" s="114"/>
      <c r="PBN341" s="115"/>
      <c r="PBO341" s="114"/>
      <c r="PBP341" s="115"/>
      <c r="PBQ341" s="114"/>
      <c r="PBR341" s="115"/>
      <c r="PBS341" s="114"/>
      <c r="PBT341" s="115"/>
      <c r="PBU341" s="114"/>
      <c r="PBV341" s="115"/>
      <c r="PBW341" s="114"/>
      <c r="PBX341" s="115"/>
      <c r="PBY341" s="114"/>
      <c r="PBZ341" s="115"/>
      <c r="PCA341" s="114"/>
      <c r="PCB341" s="115"/>
      <c r="PCC341" s="114"/>
      <c r="PCD341" s="115"/>
      <c r="PCE341" s="114"/>
      <c r="PCF341" s="115"/>
      <c r="PCG341" s="114"/>
      <c r="PCH341" s="115"/>
      <c r="PCI341" s="114"/>
      <c r="PCJ341" s="115"/>
      <c r="PCK341" s="114"/>
      <c r="PCL341" s="115"/>
      <c r="PCM341" s="114"/>
      <c r="PCN341" s="115"/>
      <c r="PCO341" s="114"/>
      <c r="PCP341" s="115"/>
      <c r="PCQ341" s="114"/>
      <c r="PCR341" s="115"/>
      <c r="PCS341" s="114"/>
      <c r="PCT341" s="115"/>
      <c r="PCU341" s="114"/>
      <c r="PCV341" s="115"/>
      <c r="PCW341" s="114"/>
      <c r="PCX341" s="115"/>
      <c r="PCY341" s="114"/>
      <c r="PCZ341" s="115"/>
      <c r="PDA341" s="114"/>
      <c r="PDB341" s="115"/>
      <c r="PDC341" s="114"/>
      <c r="PDD341" s="115"/>
      <c r="PDE341" s="114"/>
      <c r="PDF341" s="115"/>
      <c r="PDG341" s="114"/>
      <c r="PDH341" s="115"/>
      <c r="PDI341" s="114"/>
      <c r="PDJ341" s="115"/>
      <c r="PDK341" s="114"/>
      <c r="PDL341" s="115"/>
      <c r="PDM341" s="114"/>
      <c r="PDN341" s="115"/>
      <c r="PDO341" s="114"/>
      <c r="PDP341" s="115"/>
      <c r="PDQ341" s="114"/>
      <c r="PDR341" s="115"/>
      <c r="PDS341" s="114"/>
      <c r="PDT341" s="115"/>
      <c r="PDU341" s="114"/>
      <c r="PDV341" s="115"/>
      <c r="PDW341" s="114"/>
      <c r="PDX341" s="115"/>
      <c r="PDY341" s="114"/>
      <c r="PDZ341" s="115"/>
      <c r="PEA341" s="114"/>
      <c r="PEB341" s="115"/>
      <c r="PEC341" s="114"/>
      <c r="PED341" s="115"/>
      <c r="PEE341" s="114"/>
      <c r="PEF341" s="115"/>
      <c r="PEG341" s="114"/>
      <c r="PEH341" s="115"/>
      <c r="PEI341" s="114"/>
      <c r="PEJ341" s="115"/>
      <c r="PEK341" s="114"/>
      <c r="PEL341" s="115"/>
      <c r="PEM341" s="114"/>
      <c r="PEN341" s="115"/>
      <c r="PEO341" s="114"/>
      <c r="PEP341" s="115"/>
      <c r="PEQ341" s="114"/>
      <c r="PER341" s="115"/>
      <c r="PES341" s="114"/>
      <c r="PET341" s="115"/>
      <c r="PEU341" s="114"/>
      <c r="PEV341" s="115"/>
      <c r="PEW341" s="114"/>
      <c r="PEX341" s="115"/>
      <c r="PEY341" s="114"/>
      <c r="PEZ341" s="115"/>
      <c r="PFA341" s="114"/>
      <c r="PFB341" s="115"/>
      <c r="PFC341" s="114"/>
      <c r="PFD341" s="115"/>
      <c r="PFE341" s="114"/>
      <c r="PFF341" s="115"/>
      <c r="PFG341" s="114"/>
      <c r="PFH341" s="115"/>
      <c r="PFI341" s="114"/>
      <c r="PFJ341" s="115"/>
      <c r="PFK341" s="114"/>
      <c r="PFL341" s="115"/>
      <c r="PFM341" s="114"/>
      <c r="PFN341" s="115"/>
      <c r="PFO341" s="114"/>
      <c r="PFP341" s="115"/>
      <c r="PFQ341" s="114"/>
      <c r="PFR341" s="115"/>
      <c r="PFS341" s="114"/>
      <c r="PFT341" s="115"/>
      <c r="PFU341" s="114"/>
      <c r="PFV341" s="115"/>
      <c r="PFW341" s="114"/>
      <c r="PFX341" s="115"/>
      <c r="PFY341" s="114"/>
      <c r="PFZ341" s="115"/>
      <c r="PGA341" s="114"/>
      <c r="PGB341" s="115"/>
      <c r="PGC341" s="114"/>
      <c r="PGD341" s="115"/>
      <c r="PGE341" s="114"/>
      <c r="PGF341" s="115"/>
      <c r="PGG341" s="114"/>
      <c r="PGH341" s="115"/>
      <c r="PGI341" s="114"/>
      <c r="PGJ341" s="115"/>
      <c r="PGK341" s="114"/>
      <c r="PGL341" s="115"/>
      <c r="PGM341" s="114"/>
      <c r="PGN341" s="115"/>
      <c r="PGO341" s="114"/>
      <c r="PGP341" s="115"/>
      <c r="PGQ341" s="114"/>
      <c r="PGR341" s="115"/>
      <c r="PGS341" s="114"/>
      <c r="PGT341" s="115"/>
      <c r="PGU341" s="114"/>
      <c r="PGV341" s="115"/>
      <c r="PGW341" s="114"/>
      <c r="PGX341" s="115"/>
      <c r="PGY341" s="114"/>
      <c r="PGZ341" s="115"/>
      <c r="PHA341" s="114"/>
      <c r="PHB341" s="115"/>
      <c r="PHC341" s="114"/>
      <c r="PHD341" s="115"/>
      <c r="PHE341" s="114"/>
      <c r="PHF341" s="115"/>
      <c r="PHG341" s="114"/>
      <c r="PHH341" s="115"/>
      <c r="PHI341" s="114"/>
      <c r="PHJ341" s="115"/>
      <c r="PHK341" s="114"/>
      <c r="PHL341" s="115"/>
      <c r="PHM341" s="114"/>
      <c r="PHN341" s="115"/>
      <c r="PHO341" s="114"/>
      <c r="PHP341" s="115"/>
      <c r="PHQ341" s="114"/>
      <c r="PHR341" s="115"/>
      <c r="PHS341" s="114"/>
      <c r="PHT341" s="115"/>
      <c r="PHU341" s="114"/>
      <c r="PHV341" s="115"/>
      <c r="PHW341" s="114"/>
      <c r="PHX341" s="115"/>
      <c r="PHY341" s="114"/>
      <c r="PHZ341" s="115"/>
      <c r="PIA341" s="114"/>
      <c r="PIB341" s="115"/>
      <c r="PIC341" s="114"/>
      <c r="PID341" s="115"/>
      <c r="PIE341" s="114"/>
      <c r="PIF341" s="115"/>
      <c r="PIG341" s="114"/>
      <c r="PIH341" s="115"/>
      <c r="PII341" s="114"/>
      <c r="PIJ341" s="115"/>
      <c r="PIK341" s="114"/>
      <c r="PIL341" s="115"/>
      <c r="PIM341" s="114"/>
      <c r="PIN341" s="115"/>
      <c r="PIO341" s="114"/>
      <c r="PIP341" s="115"/>
      <c r="PIQ341" s="114"/>
      <c r="PIR341" s="115"/>
      <c r="PIS341" s="114"/>
      <c r="PIT341" s="115"/>
      <c r="PIU341" s="114"/>
      <c r="PIV341" s="115"/>
      <c r="PIW341" s="114"/>
      <c r="PIX341" s="115"/>
      <c r="PIY341" s="114"/>
      <c r="PIZ341" s="115"/>
      <c r="PJA341" s="114"/>
      <c r="PJB341" s="115"/>
      <c r="PJC341" s="114"/>
      <c r="PJD341" s="115"/>
      <c r="PJE341" s="114"/>
      <c r="PJF341" s="115"/>
      <c r="PJG341" s="114"/>
      <c r="PJH341" s="115"/>
      <c r="PJI341" s="114"/>
      <c r="PJJ341" s="115"/>
      <c r="PJK341" s="114"/>
      <c r="PJL341" s="115"/>
      <c r="PJM341" s="114"/>
      <c r="PJN341" s="115"/>
      <c r="PJO341" s="114"/>
      <c r="PJP341" s="115"/>
      <c r="PJQ341" s="114"/>
      <c r="PJR341" s="115"/>
      <c r="PJS341" s="114"/>
      <c r="PJT341" s="115"/>
      <c r="PJU341" s="114"/>
      <c r="PJV341" s="115"/>
      <c r="PJW341" s="114"/>
      <c r="PJX341" s="115"/>
      <c r="PJY341" s="114"/>
      <c r="PJZ341" s="115"/>
      <c r="PKA341" s="114"/>
      <c r="PKB341" s="115"/>
      <c r="PKC341" s="114"/>
      <c r="PKD341" s="115"/>
      <c r="PKE341" s="114"/>
      <c r="PKF341" s="115"/>
      <c r="PKG341" s="114"/>
      <c r="PKH341" s="115"/>
      <c r="PKI341" s="114"/>
      <c r="PKJ341" s="115"/>
      <c r="PKK341" s="114"/>
      <c r="PKL341" s="115"/>
      <c r="PKM341" s="114"/>
      <c r="PKN341" s="115"/>
      <c r="PKO341" s="114"/>
      <c r="PKP341" s="115"/>
      <c r="PKQ341" s="114"/>
      <c r="PKR341" s="115"/>
      <c r="PKS341" s="114"/>
      <c r="PKT341" s="115"/>
      <c r="PKU341" s="114"/>
      <c r="PKV341" s="115"/>
      <c r="PKW341" s="114"/>
      <c r="PKX341" s="115"/>
      <c r="PKY341" s="114"/>
      <c r="PKZ341" s="115"/>
      <c r="PLA341" s="114"/>
      <c r="PLB341" s="115"/>
      <c r="PLC341" s="114"/>
      <c r="PLD341" s="115"/>
      <c r="PLE341" s="114"/>
      <c r="PLF341" s="115"/>
      <c r="PLG341" s="114"/>
      <c r="PLH341" s="115"/>
      <c r="PLI341" s="114"/>
      <c r="PLJ341" s="115"/>
      <c r="PLK341" s="114"/>
      <c r="PLL341" s="115"/>
      <c r="PLM341" s="114"/>
      <c r="PLN341" s="115"/>
      <c r="PLO341" s="114"/>
      <c r="PLP341" s="115"/>
      <c r="PLQ341" s="114"/>
      <c r="PLR341" s="115"/>
      <c r="PLS341" s="114"/>
      <c r="PLT341" s="115"/>
      <c r="PLU341" s="114"/>
      <c r="PLV341" s="115"/>
      <c r="PLW341" s="114"/>
      <c r="PLX341" s="115"/>
      <c r="PLY341" s="114"/>
      <c r="PLZ341" s="115"/>
      <c r="PMA341" s="114"/>
      <c r="PMB341" s="115"/>
      <c r="PMC341" s="114"/>
      <c r="PMD341" s="115"/>
      <c r="PME341" s="114"/>
      <c r="PMF341" s="115"/>
      <c r="PMG341" s="114"/>
      <c r="PMH341" s="115"/>
      <c r="PMI341" s="114"/>
      <c r="PMJ341" s="115"/>
      <c r="PMK341" s="114"/>
      <c r="PML341" s="115"/>
      <c r="PMM341" s="114"/>
      <c r="PMN341" s="115"/>
      <c r="PMO341" s="114"/>
      <c r="PMP341" s="115"/>
      <c r="PMQ341" s="114"/>
      <c r="PMR341" s="115"/>
      <c r="PMS341" s="114"/>
      <c r="PMT341" s="115"/>
      <c r="PMU341" s="114"/>
      <c r="PMV341" s="115"/>
      <c r="PMW341" s="114"/>
      <c r="PMX341" s="115"/>
      <c r="PMY341" s="114"/>
      <c r="PMZ341" s="115"/>
      <c r="PNA341" s="114"/>
      <c r="PNB341" s="115"/>
      <c r="PNC341" s="114"/>
      <c r="PND341" s="115"/>
      <c r="PNE341" s="114"/>
      <c r="PNF341" s="115"/>
      <c r="PNG341" s="114"/>
      <c r="PNH341" s="115"/>
      <c r="PNI341" s="114"/>
      <c r="PNJ341" s="115"/>
      <c r="PNK341" s="114"/>
      <c r="PNL341" s="115"/>
      <c r="PNM341" s="114"/>
      <c r="PNN341" s="115"/>
      <c r="PNO341" s="114"/>
      <c r="PNP341" s="115"/>
      <c r="PNQ341" s="114"/>
      <c r="PNR341" s="115"/>
      <c r="PNS341" s="114"/>
      <c r="PNT341" s="115"/>
      <c r="PNU341" s="114"/>
      <c r="PNV341" s="115"/>
      <c r="PNW341" s="114"/>
      <c r="PNX341" s="115"/>
      <c r="PNY341" s="114"/>
      <c r="PNZ341" s="115"/>
      <c r="POA341" s="114"/>
      <c r="POB341" s="115"/>
      <c r="POC341" s="114"/>
      <c r="POD341" s="115"/>
      <c r="POE341" s="114"/>
      <c r="POF341" s="115"/>
      <c r="POG341" s="114"/>
      <c r="POH341" s="115"/>
      <c r="POI341" s="114"/>
      <c r="POJ341" s="115"/>
      <c r="POK341" s="114"/>
      <c r="POL341" s="115"/>
      <c r="POM341" s="114"/>
      <c r="PON341" s="115"/>
      <c r="POO341" s="114"/>
      <c r="POP341" s="115"/>
      <c r="POQ341" s="114"/>
      <c r="POR341" s="115"/>
      <c r="POS341" s="114"/>
      <c r="POT341" s="115"/>
      <c r="POU341" s="114"/>
      <c r="POV341" s="115"/>
      <c r="POW341" s="114"/>
      <c r="POX341" s="115"/>
      <c r="POY341" s="114"/>
      <c r="POZ341" s="115"/>
      <c r="PPA341" s="114"/>
      <c r="PPB341" s="115"/>
      <c r="PPC341" s="114"/>
      <c r="PPD341" s="115"/>
      <c r="PPE341" s="114"/>
      <c r="PPF341" s="115"/>
      <c r="PPG341" s="114"/>
      <c r="PPH341" s="115"/>
      <c r="PPI341" s="114"/>
      <c r="PPJ341" s="115"/>
      <c r="PPK341" s="114"/>
      <c r="PPL341" s="115"/>
      <c r="PPM341" s="114"/>
      <c r="PPN341" s="115"/>
      <c r="PPO341" s="114"/>
      <c r="PPP341" s="115"/>
      <c r="PPQ341" s="114"/>
      <c r="PPR341" s="115"/>
      <c r="PPS341" s="114"/>
      <c r="PPT341" s="115"/>
      <c r="PPU341" s="114"/>
      <c r="PPV341" s="115"/>
      <c r="PPW341" s="114"/>
      <c r="PPX341" s="115"/>
      <c r="PPY341" s="114"/>
      <c r="PPZ341" s="115"/>
      <c r="PQA341" s="114"/>
      <c r="PQB341" s="115"/>
      <c r="PQC341" s="114"/>
      <c r="PQD341" s="115"/>
      <c r="PQE341" s="114"/>
      <c r="PQF341" s="115"/>
      <c r="PQG341" s="114"/>
      <c r="PQH341" s="115"/>
      <c r="PQI341" s="114"/>
      <c r="PQJ341" s="115"/>
      <c r="PQK341" s="114"/>
      <c r="PQL341" s="115"/>
      <c r="PQM341" s="114"/>
      <c r="PQN341" s="115"/>
      <c r="PQO341" s="114"/>
      <c r="PQP341" s="115"/>
      <c r="PQQ341" s="114"/>
      <c r="PQR341" s="115"/>
      <c r="PQS341" s="114"/>
      <c r="PQT341" s="115"/>
      <c r="PQU341" s="114"/>
      <c r="PQV341" s="115"/>
      <c r="PQW341" s="114"/>
      <c r="PQX341" s="115"/>
      <c r="PQY341" s="114"/>
      <c r="PQZ341" s="115"/>
      <c r="PRA341" s="114"/>
      <c r="PRB341" s="115"/>
      <c r="PRC341" s="114"/>
      <c r="PRD341" s="115"/>
      <c r="PRE341" s="114"/>
      <c r="PRF341" s="115"/>
      <c r="PRG341" s="114"/>
      <c r="PRH341" s="115"/>
      <c r="PRI341" s="114"/>
      <c r="PRJ341" s="115"/>
      <c r="PRK341" s="114"/>
      <c r="PRL341" s="115"/>
      <c r="PRM341" s="114"/>
      <c r="PRN341" s="115"/>
      <c r="PRO341" s="114"/>
      <c r="PRP341" s="115"/>
      <c r="PRQ341" s="114"/>
      <c r="PRR341" s="115"/>
      <c r="PRS341" s="114"/>
      <c r="PRT341" s="115"/>
      <c r="PRU341" s="114"/>
      <c r="PRV341" s="115"/>
      <c r="PRW341" s="114"/>
      <c r="PRX341" s="115"/>
      <c r="PRY341" s="114"/>
      <c r="PRZ341" s="115"/>
      <c r="PSA341" s="114"/>
      <c r="PSB341" s="115"/>
      <c r="PSC341" s="114"/>
      <c r="PSD341" s="115"/>
      <c r="PSE341" s="114"/>
      <c r="PSF341" s="115"/>
      <c r="PSG341" s="114"/>
      <c r="PSH341" s="115"/>
      <c r="PSI341" s="114"/>
      <c r="PSJ341" s="115"/>
      <c r="PSK341" s="114"/>
      <c r="PSL341" s="115"/>
      <c r="PSM341" s="114"/>
      <c r="PSN341" s="115"/>
      <c r="PSO341" s="114"/>
      <c r="PSP341" s="115"/>
      <c r="PSQ341" s="114"/>
      <c r="PSR341" s="115"/>
      <c r="PSS341" s="114"/>
      <c r="PST341" s="115"/>
      <c r="PSU341" s="114"/>
      <c r="PSV341" s="115"/>
      <c r="PSW341" s="114"/>
      <c r="PSX341" s="115"/>
      <c r="PSY341" s="114"/>
      <c r="PSZ341" s="115"/>
      <c r="PTA341" s="114"/>
      <c r="PTB341" s="115"/>
      <c r="PTC341" s="114"/>
      <c r="PTD341" s="115"/>
      <c r="PTE341" s="114"/>
      <c r="PTF341" s="115"/>
      <c r="PTG341" s="114"/>
      <c r="PTH341" s="115"/>
      <c r="PTI341" s="114"/>
      <c r="PTJ341" s="115"/>
      <c r="PTK341" s="114"/>
      <c r="PTL341" s="115"/>
      <c r="PTM341" s="114"/>
      <c r="PTN341" s="115"/>
      <c r="PTO341" s="114"/>
      <c r="PTP341" s="115"/>
      <c r="PTQ341" s="114"/>
      <c r="PTR341" s="115"/>
      <c r="PTS341" s="114"/>
      <c r="PTT341" s="115"/>
      <c r="PTU341" s="114"/>
      <c r="PTV341" s="115"/>
      <c r="PTW341" s="114"/>
      <c r="PTX341" s="115"/>
      <c r="PTY341" s="114"/>
      <c r="PTZ341" s="115"/>
      <c r="PUA341" s="114"/>
      <c r="PUB341" s="115"/>
      <c r="PUC341" s="114"/>
      <c r="PUD341" s="115"/>
      <c r="PUE341" s="114"/>
      <c r="PUF341" s="115"/>
      <c r="PUG341" s="114"/>
      <c r="PUH341" s="115"/>
      <c r="PUI341" s="114"/>
      <c r="PUJ341" s="115"/>
      <c r="PUK341" s="114"/>
      <c r="PUL341" s="115"/>
      <c r="PUM341" s="114"/>
      <c r="PUN341" s="115"/>
      <c r="PUO341" s="114"/>
      <c r="PUP341" s="115"/>
      <c r="PUQ341" s="114"/>
      <c r="PUR341" s="115"/>
      <c r="PUS341" s="114"/>
      <c r="PUT341" s="115"/>
      <c r="PUU341" s="114"/>
      <c r="PUV341" s="115"/>
      <c r="PUW341" s="114"/>
      <c r="PUX341" s="115"/>
      <c r="PUY341" s="114"/>
      <c r="PUZ341" s="115"/>
      <c r="PVA341" s="114"/>
      <c r="PVB341" s="115"/>
      <c r="PVC341" s="114"/>
      <c r="PVD341" s="115"/>
      <c r="PVE341" s="114"/>
      <c r="PVF341" s="115"/>
      <c r="PVG341" s="114"/>
      <c r="PVH341" s="115"/>
      <c r="PVI341" s="114"/>
      <c r="PVJ341" s="115"/>
      <c r="PVK341" s="114"/>
      <c r="PVL341" s="115"/>
      <c r="PVM341" s="114"/>
      <c r="PVN341" s="115"/>
      <c r="PVO341" s="114"/>
      <c r="PVP341" s="115"/>
      <c r="PVQ341" s="114"/>
      <c r="PVR341" s="115"/>
      <c r="PVS341" s="114"/>
      <c r="PVT341" s="115"/>
      <c r="PVU341" s="114"/>
      <c r="PVV341" s="115"/>
      <c r="PVW341" s="114"/>
      <c r="PVX341" s="115"/>
      <c r="PVY341" s="114"/>
      <c r="PVZ341" s="115"/>
      <c r="PWA341" s="114"/>
      <c r="PWB341" s="115"/>
      <c r="PWC341" s="114"/>
      <c r="PWD341" s="115"/>
      <c r="PWE341" s="114"/>
      <c r="PWF341" s="115"/>
      <c r="PWG341" s="114"/>
      <c r="PWH341" s="115"/>
      <c r="PWI341" s="114"/>
      <c r="PWJ341" s="115"/>
      <c r="PWK341" s="114"/>
      <c r="PWL341" s="115"/>
      <c r="PWM341" s="114"/>
      <c r="PWN341" s="115"/>
      <c r="PWO341" s="114"/>
      <c r="PWP341" s="115"/>
      <c r="PWQ341" s="114"/>
      <c r="PWR341" s="115"/>
      <c r="PWS341" s="114"/>
      <c r="PWT341" s="115"/>
      <c r="PWU341" s="114"/>
      <c r="PWV341" s="115"/>
      <c r="PWW341" s="114"/>
      <c r="PWX341" s="115"/>
      <c r="PWY341" s="114"/>
      <c r="PWZ341" s="115"/>
      <c r="PXA341" s="114"/>
      <c r="PXB341" s="115"/>
      <c r="PXC341" s="114"/>
      <c r="PXD341" s="115"/>
      <c r="PXE341" s="114"/>
      <c r="PXF341" s="115"/>
      <c r="PXG341" s="114"/>
      <c r="PXH341" s="115"/>
      <c r="PXI341" s="114"/>
      <c r="PXJ341" s="115"/>
      <c r="PXK341" s="114"/>
      <c r="PXL341" s="115"/>
      <c r="PXM341" s="114"/>
      <c r="PXN341" s="115"/>
      <c r="PXO341" s="114"/>
      <c r="PXP341" s="115"/>
      <c r="PXQ341" s="114"/>
      <c r="PXR341" s="115"/>
      <c r="PXS341" s="114"/>
      <c r="PXT341" s="115"/>
      <c r="PXU341" s="114"/>
      <c r="PXV341" s="115"/>
      <c r="PXW341" s="114"/>
      <c r="PXX341" s="115"/>
      <c r="PXY341" s="114"/>
      <c r="PXZ341" s="115"/>
      <c r="PYA341" s="114"/>
      <c r="PYB341" s="115"/>
      <c r="PYC341" s="114"/>
      <c r="PYD341" s="115"/>
      <c r="PYE341" s="114"/>
      <c r="PYF341" s="115"/>
      <c r="PYG341" s="114"/>
      <c r="PYH341" s="115"/>
      <c r="PYI341" s="114"/>
      <c r="PYJ341" s="115"/>
      <c r="PYK341" s="114"/>
      <c r="PYL341" s="115"/>
      <c r="PYM341" s="114"/>
      <c r="PYN341" s="115"/>
      <c r="PYO341" s="114"/>
      <c r="PYP341" s="115"/>
      <c r="PYQ341" s="114"/>
      <c r="PYR341" s="115"/>
      <c r="PYS341" s="114"/>
      <c r="PYT341" s="115"/>
      <c r="PYU341" s="114"/>
      <c r="PYV341" s="115"/>
      <c r="PYW341" s="114"/>
      <c r="PYX341" s="115"/>
      <c r="PYY341" s="114"/>
      <c r="PYZ341" s="115"/>
      <c r="PZA341" s="114"/>
      <c r="PZB341" s="115"/>
      <c r="PZC341" s="114"/>
      <c r="PZD341" s="115"/>
      <c r="PZE341" s="114"/>
      <c r="PZF341" s="115"/>
      <c r="PZG341" s="114"/>
      <c r="PZH341" s="115"/>
      <c r="PZI341" s="114"/>
      <c r="PZJ341" s="115"/>
      <c r="PZK341" s="114"/>
      <c r="PZL341" s="115"/>
      <c r="PZM341" s="114"/>
      <c r="PZN341" s="115"/>
      <c r="PZO341" s="114"/>
      <c r="PZP341" s="115"/>
      <c r="PZQ341" s="114"/>
      <c r="PZR341" s="115"/>
      <c r="PZS341" s="114"/>
      <c r="PZT341" s="115"/>
      <c r="PZU341" s="114"/>
      <c r="PZV341" s="115"/>
      <c r="PZW341" s="114"/>
      <c r="PZX341" s="115"/>
      <c r="PZY341" s="114"/>
      <c r="PZZ341" s="115"/>
      <c r="QAA341" s="114"/>
      <c r="QAB341" s="115"/>
      <c r="QAC341" s="114"/>
      <c r="QAD341" s="115"/>
      <c r="QAE341" s="114"/>
      <c r="QAF341" s="115"/>
      <c r="QAG341" s="114"/>
      <c r="QAH341" s="115"/>
      <c r="QAI341" s="114"/>
      <c r="QAJ341" s="115"/>
      <c r="QAK341" s="114"/>
      <c r="QAL341" s="115"/>
      <c r="QAM341" s="114"/>
      <c r="QAN341" s="115"/>
      <c r="QAO341" s="114"/>
      <c r="QAP341" s="115"/>
      <c r="QAQ341" s="114"/>
      <c r="QAR341" s="115"/>
      <c r="QAS341" s="114"/>
      <c r="QAT341" s="115"/>
      <c r="QAU341" s="114"/>
      <c r="QAV341" s="115"/>
      <c r="QAW341" s="114"/>
      <c r="QAX341" s="115"/>
      <c r="QAY341" s="114"/>
      <c r="QAZ341" s="115"/>
      <c r="QBA341" s="114"/>
      <c r="QBB341" s="115"/>
      <c r="QBC341" s="114"/>
      <c r="QBD341" s="115"/>
      <c r="QBE341" s="114"/>
      <c r="QBF341" s="115"/>
      <c r="QBG341" s="114"/>
      <c r="QBH341" s="115"/>
      <c r="QBI341" s="114"/>
      <c r="QBJ341" s="115"/>
      <c r="QBK341" s="114"/>
      <c r="QBL341" s="115"/>
      <c r="QBM341" s="114"/>
      <c r="QBN341" s="115"/>
      <c r="QBO341" s="114"/>
      <c r="QBP341" s="115"/>
      <c r="QBQ341" s="114"/>
      <c r="QBR341" s="115"/>
      <c r="QBS341" s="114"/>
      <c r="QBT341" s="115"/>
      <c r="QBU341" s="114"/>
      <c r="QBV341" s="115"/>
      <c r="QBW341" s="114"/>
      <c r="QBX341" s="115"/>
      <c r="QBY341" s="114"/>
      <c r="QBZ341" s="115"/>
      <c r="QCA341" s="114"/>
      <c r="QCB341" s="115"/>
      <c r="QCC341" s="114"/>
      <c r="QCD341" s="115"/>
      <c r="QCE341" s="114"/>
      <c r="QCF341" s="115"/>
      <c r="QCG341" s="114"/>
      <c r="QCH341" s="115"/>
      <c r="QCI341" s="114"/>
      <c r="QCJ341" s="115"/>
      <c r="QCK341" s="114"/>
      <c r="QCL341" s="115"/>
      <c r="QCM341" s="114"/>
      <c r="QCN341" s="115"/>
      <c r="QCO341" s="114"/>
      <c r="QCP341" s="115"/>
      <c r="QCQ341" s="114"/>
      <c r="QCR341" s="115"/>
      <c r="QCS341" s="114"/>
      <c r="QCT341" s="115"/>
      <c r="QCU341" s="114"/>
      <c r="QCV341" s="115"/>
      <c r="QCW341" s="114"/>
      <c r="QCX341" s="115"/>
      <c r="QCY341" s="114"/>
      <c r="QCZ341" s="115"/>
      <c r="QDA341" s="114"/>
      <c r="QDB341" s="115"/>
      <c r="QDC341" s="114"/>
      <c r="QDD341" s="115"/>
      <c r="QDE341" s="114"/>
      <c r="QDF341" s="115"/>
      <c r="QDG341" s="114"/>
      <c r="QDH341" s="115"/>
      <c r="QDI341" s="114"/>
      <c r="QDJ341" s="115"/>
      <c r="QDK341" s="114"/>
      <c r="QDL341" s="115"/>
      <c r="QDM341" s="114"/>
      <c r="QDN341" s="115"/>
      <c r="QDO341" s="114"/>
      <c r="QDP341" s="115"/>
      <c r="QDQ341" s="114"/>
      <c r="QDR341" s="115"/>
      <c r="QDS341" s="114"/>
      <c r="QDT341" s="115"/>
      <c r="QDU341" s="114"/>
      <c r="QDV341" s="115"/>
      <c r="QDW341" s="114"/>
      <c r="QDX341" s="115"/>
      <c r="QDY341" s="114"/>
      <c r="QDZ341" s="115"/>
      <c r="QEA341" s="114"/>
      <c r="QEB341" s="115"/>
      <c r="QEC341" s="114"/>
      <c r="QED341" s="115"/>
      <c r="QEE341" s="114"/>
      <c r="QEF341" s="115"/>
      <c r="QEG341" s="114"/>
      <c r="QEH341" s="115"/>
      <c r="QEI341" s="114"/>
      <c r="QEJ341" s="115"/>
      <c r="QEK341" s="114"/>
      <c r="QEL341" s="115"/>
      <c r="QEM341" s="114"/>
      <c r="QEN341" s="115"/>
      <c r="QEO341" s="114"/>
      <c r="QEP341" s="115"/>
      <c r="QEQ341" s="114"/>
      <c r="QER341" s="115"/>
      <c r="QES341" s="114"/>
      <c r="QET341" s="115"/>
      <c r="QEU341" s="114"/>
      <c r="QEV341" s="115"/>
      <c r="QEW341" s="114"/>
      <c r="QEX341" s="115"/>
      <c r="QEY341" s="114"/>
      <c r="QEZ341" s="115"/>
      <c r="QFA341" s="114"/>
      <c r="QFB341" s="115"/>
      <c r="QFC341" s="114"/>
      <c r="QFD341" s="115"/>
      <c r="QFE341" s="114"/>
      <c r="QFF341" s="115"/>
      <c r="QFG341" s="114"/>
      <c r="QFH341" s="115"/>
      <c r="QFI341" s="114"/>
      <c r="QFJ341" s="115"/>
      <c r="QFK341" s="114"/>
      <c r="QFL341" s="115"/>
      <c r="QFM341" s="114"/>
      <c r="QFN341" s="115"/>
      <c r="QFO341" s="114"/>
      <c r="QFP341" s="115"/>
      <c r="QFQ341" s="114"/>
      <c r="QFR341" s="115"/>
      <c r="QFS341" s="114"/>
      <c r="QFT341" s="115"/>
      <c r="QFU341" s="114"/>
      <c r="QFV341" s="115"/>
      <c r="QFW341" s="114"/>
      <c r="QFX341" s="115"/>
      <c r="QFY341" s="114"/>
      <c r="QFZ341" s="115"/>
      <c r="QGA341" s="114"/>
      <c r="QGB341" s="115"/>
      <c r="QGC341" s="114"/>
      <c r="QGD341" s="115"/>
      <c r="QGE341" s="114"/>
      <c r="QGF341" s="115"/>
      <c r="QGG341" s="114"/>
      <c r="QGH341" s="115"/>
      <c r="QGI341" s="114"/>
      <c r="QGJ341" s="115"/>
      <c r="QGK341" s="114"/>
      <c r="QGL341" s="115"/>
      <c r="QGM341" s="114"/>
      <c r="QGN341" s="115"/>
      <c r="QGO341" s="114"/>
      <c r="QGP341" s="115"/>
      <c r="QGQ341" s="114"/>
      <c r="QGR341" s="115"/>
      <c r="QGS341" s="114"/>
      <c r="QGT341" s="115"/>
      <c r="QGU341" s="114"/>
      <c r="QGV341" s="115"/>
      <c r="QGW341" s="114"/>
      <c r="QGX341" s="115"/>
      <c r="QGY341" s="114"/>
      <c r="QGZ341" s="115"/>
      <c r="QHA341" s="114"/>
      <c r="QHB341" s="115"/>
      <c r="QHC341" s="114"/>
      <c r="QHD341" s="115"/>
      <c r="QHE341" s="114"/>
      <c r="QHF341" s="115"/>
      <c r="QHG341" s="114"/>
      <c r="QHH341" s="115"/>
      <c r="QHI341" s="114"/>
      <c r="QHJ341" s="115"/>
      <c r="QHK341" s="114"/>
      <c r="QHL341" s="115"/>
      <c r="QHM341" s="114"/>
      <c r="QHN341" s="115"/>
      <c r="QHO341" s="114"/>
      <c r="QHP341" s="115"/>
      <c r="QHQ341" s="114"/>
      <c r="QHR341" s="115"/>
      <c r="QHS341" s="114"/>
      <c r="QHT341" s="115"/>
      <c r="QHU341" s="114"/>
      <c r="QHV341" s="115"/>
      <c r="QHW341" s="114"/>
      <c r="QHX341" s="115"/>
      <c r="QHY341" s="114"/>
      <c r="QHZ341" s="115"/>
      <c r="QIA341" s="114"/>
      <c r="QIB341" s="115"/>
      <c r="QIC341" s="114"/>
      <c r="QID341" s="115"/>
      <c r="QIE341" s="114"/>
      <c r="QIF341" s="115"/>
      <c r="QIG341" s="114"/>
      <c r="QIH341" s="115"/>
      <c r="QII341" s="114"/>
      <c r="QIJ341" s="115"/>
      <c r="QIK341" s="114"/>
      <c r="QIL341" s="115"/>
      <c r="QIM341" s="114"/>
      <c r="QIN341" s="115"/>
      <c r="QIO341" s="114"/>
      <c r="QIP341" s="115"/>
      <c r="QIQ341" s="114"/>
      <c r="QIR341" s="115"/>
      <c r="QIS341" s="114"/>
      <c r="QIT341" s="115"/>
      <c r="QIU341" s="114"/>
      <c r="QIV341" s="115"/>
      <c r="QIW341" s="114"/>
      <c r="QIX341" s="115"/>
      <c r="QIY341" s="114"/>
      <c r="QIZ341" s="115"/>
      <c r="QJA341" s="114"/>
      <c r="QJB341" s="115"/>
      <c r="QJC341" s="114"/>
      <c r="QJD341" s="115"/>
      <c r="QJE341" s="114"/>
      <c r="QJF341" s="115"/>
      <c r="QJG341" s="114"/>
      <c r="QJH341" s="115"/>
      <c r="QJI341" s="114"/>
      <c r="QJJ341" s="115"/>
      <c r="QJK341" s="114"/>
      <c r="QJL341" s="115"/>
      <c r="QJM341" s="114"/>
      <c r="QJN341" s="115"/>
      <c r="QJO341" s="114"/>
      <c r="QJP341" s="115"/>
      <c r="QJQ341" s="114"/>
      <c r="QJR341" s="115"/>
      <c r="QJS341" s="114"/>
      <c r="QJT341" s="115"/>
      <c r="QJU341" s="114"/>
      <c r="QJV341" s="115"/>
      <c r="QJW341" s="114"/>
      <c r="QJX341" s="115"/>
      <c r="QJY341" s="114"/>
      <c r="QJZ341" s="115"/>
      <c r="QKA341" s="114"/>
      <c r="QKB341" s="115"/>
      <c r="QKC341" s="114"/>
      <c r="QKD341" s="115"/>
      <c r="QKE341" s="114"/>
      <c r="QKF341" s="115"/>
      <c r="QKG341" s="114"/>
      <c r="QKH341" s="115"/>
      <c r="QKI341" s="114"/>
      <c r="QKJ341" s="115"/>
      <c r="QKK341" s="114"/>
      <c r="QKL341" s="115"/>
      <c r="QKM341" s="114"/>
      <c r="QKN341" s="115"/>
      <c r="QKO341" s="114"/>
      <c r="QKP341" s="115"/>
      <c r="QKQ341" s="114"/>
      <c r="QKR341" s="115"/>
      <c r="QKS341" s="114"/>
      <c r="QKT341" s="115"/>
      <c r="QKU341" s="114"/>
      <c r="QKV341" s="115"/>
      <c r="QKW341" s="114"/>
      <c r="QKX341" s="115"/>
      <c r="QKY341" s="114"/>
      <c r="QKZ341" s="115"/>
      <c r="QLA341" s="114"/>
      <c r="QLB341" s="115"/>
      <c r="QLC341" s="114"/>
      <c r="QLD341" s="115"/>
      <c r="QLE341" s="114"/>
      <c r="QLF341" s="115"/>
      <c r="QLG341" s="114"/>
      <c r="QLH341" s="115"/>
      <c r="QLI341" s="114"/>
      <c r="QLJ341" s="115"/>
      <c r="QLK341" s="114"/>
      <c r="QLL341" s="115"/>
      <c r="QLM341" s="114"/>
      <c r="QLN341" s="115"/>
      <c r="QLO341" s="114"/>
      <c r="QLP341" s="115"/>
      <c r="QLQ341" s="114"/>
      <c r="QLR341" s="115"/>
      <c r="QLS341" s="114"/>
      <c r="QLT341" s="115"/>
      <c r="QLU341" s="114"/>
      <c r="QLV341" s="115"/>
      <c r="QLW341" s="114"/>
      <c r="QLX341" s="115"/>
      <c r="QLY341" s="114"/>
      <c r="QLZ341" s="115"/>
      <c r="QMA341" s="114"/>
      <c r="QMB341" s="115"/>
      <c r="QMC341" s="114"/>
      <c r="QMD341" s="115"/>
      <c r="QME341" s="114"/>
      <c r="QMF341" s="115"/>
      <c r="QMG341" s="114"/>
      <c r="QMH341" s="115"/>
      <c r="QMI341" s="114"/>
      <c r="QMJ341" s="115"/>
      <c r="QMK341" s="114"/>
      <c r="QML341" s="115"/>
      <c r="QMM341" s="114"/>
      <c r="QMN341" s="115"/>
      <c r="QMO341" s="114"/>
      <c r="QMP341" s="115"/>
      <c r="QMQ341" s="114"/>
      <c r="QMR341" s="115"/>
      <c r="QMS341" s="114"/>
      <c r="QMT341" s="115"/>
      <c r="QMU341" s="114"/>
      <c r="QMV341" s="115"/>
      <c r="QMW341" s="114"/>
      <c r="QMX341" s="115"/>
      <c r="QMY341" s="114"/>
      <c r="QMZ341" s="115"/>
      <c r="QNA341" s="114"/>
      <c r="QNB341" s="115"/>
      <c r="QNC341" s="114"/>
      <c r="QND341" s="115"/>
      <c r="QNE341" s="114"/>
      <c r="QNF341" s="115"/>
      <c r="QNG341" s="114"/>
      <c r="QNH341" s="115"/>
      <c r="QNI341" s="114"/>
      <c r="QNJ341" s="115"/>
      <c r="QNK341" s="114"/>
      <c r="QNL341" s="115"/>
      <c r="QNM341" s="114"/>
      <c r="QNN341" s="115"/>
      <c r="QNO341" s="114"/>
      <c r="QNP341" s="115"/>
      <c r="QNQ341" s="114"/>
      <c r="QNR341" s="115"/>
      <c r="QNS341" s="114"/>
      <c r="QNT341" s="115"/>
      <c r="QNU341" s="114"/>
      <c r="QNV341" s="115"/>
      <c r="QNW341" s="114"/>
      <c r="QNX341" s="115"/>
      <c r="QNY341" s="114"/>
      <c r="QNZ341" s="115"/>
      <c r="QOA341" s="114"/>
      <c r="QOB341" s="115"/>
      <c r="QOC341" s="114"/>
      <c r="QOD341" s="115"/>
      <c r="QOE341" s="114"/>
      <c r="QOF341" s="115"/>
      <c r="QOG341" s="114"/>
      <c r="QOH341" s="115"/>
      <c r="QOI341" s="114"/>
      <c r="QOJ341" s="115"/>
      <c r="QOK341" s="114"/>
      <c r="QOL341" s="115"/>
      <c r="QOM341" s="114"/>
      <c r="QON341" s="115"/>
      <c r="QOO341" s="114"/>
      <c r="QOP341" s="115"/>
      <c r="QOQ341" s="114"/>
      <c r="QOR341" s="115"/>
      <c r="QOS341" s="114"/>
      <c r="QOT341" s="115"/>
      <c r="QOU341" s="114"/>
      <c r="QOV341" s="115"/>
      <c r="QOW341" s="114"/>
      <c r="QOX341" s="115"/>
      <c r="QOY341" s="114"/>
      <c r="QOZ341" s="115"/>
      <c r="QPA341" s="114"/>
      <c r="QPB341" s="115"/>
      <c r="QPC341" s="114"/>
      <c r="QPD341" s="115"/>
      <c r="QPE341" s="114"/>
      <c r="QPF341" s="115"/>
      <c r="QPG341" s="114"/>
      <c r="QPH341" s="115"/>
      <c r="QPI341" s="114"/>
      <c r="QPJ341" s="115"/>
      <c r="QPK341" s="114"/>
      <c r="QPL341" s="115"/>
      <c r="QPM341" s="114"/>
      <c r="QPN341" s="115"/>
      <c r="QPO341" s="114"/>
      <c r="QPP341" s="115"/>
      <c r="QPQ341" s="114"/>
      <c r="QPR341" s="115"/>
      <c r="QPS341" s="114"/>
      <c r="QPT341" s="115"/>
      <c r="QPU341" s="114"/>
      <c r="QPV341" s="115"/>
      <c r="QPW341" s="114"/>
      <c r="QPX341" s="115"/>
      <c r="QPY341" s="114"/>
      <c r="QPZ341" s="115"/>
      <c r="QQA341" s="114"/>
      <c r="QQB341" s="115"/>
      <c r="QQC341" s="114"/>
      <c r="QQD341" s="115"/>
      <c r="QQE341" s="114"/>
      <c r="QQF341" s="115"/>
      <c r="QQG341" s="114"/>
      <c r="QQH341" s="115"/>
      <c r="QQI341" s="114"/>
      <c r="QQJ341" s="115"/>
      <c r="QQK341" s="114"/>
      <c r="QQL341" s="115"/>
      <c r="QQM341" s="114"/>
      <c r="QQN341" s="115"/>
      <c r="QQO341" s="114"/>
      <c r="QQP341" s="115"/>
      <c r="QQQ341" s="114"/>
      <c r="QQR341" s="115"/>
      <c r="QQS341" s="114"/>
      <c r="QQT341" s="115"/>
      <c r="QQU341" s="114"/>
      <c r="QQV341" s="115"/>
      <c r="QQW341" s="114"/>
      <c r="QQX341" s="115"/>
      <c r="QQY341" s="114"/>
      <c r="QQZ341" s="115"/>
      <c r="QRA341" s="114"/>
      <c r="QRB341" s="115"/>
      <c r="QRC341" s="114"/>
      <c r="QRD341" s="115"/>
      <c r="QRE341" s="114"/>
      <c r="QRF341" s="115"/>
      <c r="QRG341" s="114"/>
      <c r="QRH341" s="115"/>
      <c r="QRI341" s="114"/>
      <c r="QRJ341" s="115"/>
      <c r="QRK341" s="114"/>
      <c r="QRL341" s="115"/>
      <c r="QRM341" s="114"/>
      <c r="QRN341" s="115"/>
      <c r="QRO341" s="114"/>
      <c r="QRP341" s="115"/>
      <c r="QRQ341" s="114"/>
      <c r="QRR341" s="115"/>
      <c r="QRS341" s="114"/>
      <c r="QRT341" s="115"/>
      <c r="QRU341" s="114"/>
      <c r="QRV341" s="115"/>
      <c r="QRW341" s="114"/>
      <c r="QRX341" s="115"/>
      <c r="QRY341" s="114"/>
      <c r="QRZ341" s="115"/>
      <c r="QSA341" s="114"/>
      <c r="QSB341" s="115"/>
      <c r="QSC341" s="114"/>
      <c r="QSD341" s="115"/>
      <c r="QSE341" s="114"/>
      <c r="QSF341" s="115"/>
      <c r="QSG341" s="114"/>
      <c r="QSH341" s="115"/>
      <c r="QSI341" s="114"/>
      <c r="QSJ341" s="115"/>
      <c r="QSK341" s="114"/>
      <c r="QSL341" s="115"/>
      <c r="QSM341" s="114"/>
      <c r="QSN341" s="115"/>
      <c r="QSO341" s="114"/>
      <c r="QSP341" s="115"/>
      <c r="QSQ341" s="114"/>
      <c r="QSR341" s="115"/>
      <c r="QSS341" s="114"/>
      <c r="QST341" s="115"/>
      <c r="QSU341" s="114"/>
      <c r="QSV341" s="115"/>
      <c r="QSW341" s="114"/>
      <c r="QSX341" s="115"/>
      <c r="QSY341" s="114"/>
      <c r="QSZ341" s="115"/>
      <c r="QTA341" s="114"/>
      <c r="QTB341" s="115"/>
      <c r="QTC341" s="114"/>
      <c r="QTD341" s="115"/>
      <c r="QTE341" s="114"/>
      <c r="QTF341" s="115"/>
      <c r="QTG341" s="114"/>
      <c r="QTH341" s="115"/>
      <c r="QTI341" s="114"/>
      <c r="QTJ341" s="115"/>
      <c r="QTK341" s="114"/>
      <c r="QTL341" s="115"/>
      <c r="QTM341" s="114"/>
      <c r="QTN341" s="115"/>
      <c r="QTO341" s="114"/>
      <c r="QTP341" s="115"/>
      <c r="QTQ341" s="114"/>
      <c r="QTR341" s="115"/>
      <c r="QTS341" s="114"/>
      <c r="QTT341" s="115"/>
      <c r="QTU341" s="114"/>
      <c r="QTV341" s="115"/>
      <c r="QTW341" s="114"/>
      <c r="QTX341" s="115"/>
      <c r="QTY341" s="114"/>
      <c r="QTZ341" s="115"/>
      <c r="QUA341" s="114"/>
      <c r="QUB341" s="115"/>
      <c r="QUC341" s="114"/>
      <c r="QUD341" s="115"/>
      <c r="QUE341" s="114"/>
      <c r="QUF341" s="115"/>
      <c r="QUG341" s="114"/>
      <c r="QUH341" s="115"/>
      <c r="QUI341" s="114"/>
      <c r="QUJ341" s="115"/>
      <c r="QUK341" s="114"/>
      <c r="QUL341" s="115"/>
      <c r="QUM341" s="114"/>
      <c r="QUN341" s="115"/>
      <c r="QUO341" s="114"/>
      <c r="QUP341" s="115"/>
      <c r="QUQ341" s="114"/>
      <c r="QUR341" s="115"/>
      <c r="QUS341" s="114"/>
      <c r="QUT341" s="115"/>
      <c r="QUU341" s="114"/>
      <c r="QUV341" s="115"/>
      <c r="QUW341" s="114"/>
      <c r="QUX341" s="115"/>
      <c r="QUY341" s="114"/>
      <c r="QUZ341" s="115"/>
      <c r="QVA341" s="114"/>
      <c r="QVB341" s="115"/>
      <c r="QVC341" s="114"/>
      <c r="QVD341" s="115"/>
      <c r="QVE341" s="114"/>
      <c r="QVF341" s="115"/>
      <c r="QVG341" s="114"/>
      <c r="QVH341" s="115"/>
      <c r="QVI341" s="114"/>
      <c r="QVJ341" s="115"/>
      <c r="QVK341" s="114"/>
      <c r="QVL341" s="115"/>
      <c r="QVM341" s="114"/>
      <c r="QVN341" s="115"/>
      <c r="QVO341" s="114"/>
      <c r="QVP341" s="115"/>
      <c r="QVQ341" s="114"/>
      <c r="QVR341" s="115"/>
      <c r="QVS341" s="114"/>
      <c r="QVT341" s="115"/>
      <c r="QVU341" s="114"/>
      <c r="QVV341" s="115"/>
      <c r="QVW341" s="114"/>
      <c r="QVX341" s="115"/>
      <c r="QVY341" s="114"/>
      <c r="QVZ341" s="115"/>
      <c r="QWA341" s="114"/>
      <c r="QWB341" s="115"/>
      <c r="QWC341" s="114"/>
      <c r="QWD341" s="115"/>
      <c r="QWE341" s="114"/>
      <c r="QWF341" s="115"/>
      <c r="QWG341" s="114"/>
      <c r="QWH341" s="115"/>
      <c r="QWI341" s="114"/>
      <c r="QWJ341" s="115"/>
      <c r="QWK341" s="114"/>
      <c r="QWL341" s="115"/>
      <c r="QWM341" s="114"/>
      <c r="QWN341" s="115"/>
      <c r="QWO341" s="114"/>
      <c r="QWP341" s="115"/>
      <c r="QWQ341" s="114"/>
      <c r="QWR341" s="115"/>
      <c r="QWS341" s="114"/>
      <c r="QWT341" s="115"/>
      <c r="QWU341" s="114"/>
      <c r="QWV341" s="115"/>
      <c r="QWW341" s="114"/>
      <c r="QWX341" s="115"/>
      <c r="QWY341" s="114"/>
      <c r="QWZ341" s="115"/>
      <c r="QXA341" s="114"/>
      <c r="QXB341" s="115"/>
      <c r="QXC341" s="114"/>
      <c r="QXD341" s="115"/>
      <c r="QXE341" s="114"/>
      <c r="QXF341" s="115"/>
      <c r="QXG341" s="114"/>
      <c r="QXH341" s="115"/>
      <c r="QXI341" s="114"/>
      <c r="QXJ341" s="115"/>
      <c r="QXK341" s="114"/>
      <c r="QXL341" s="115"/>
      <c r="QXM341" s="114"/>
      <c r="QXN341" s="115"/>
      <c r="QXO341" s="114"/>
      <c r="QXP341" s="115"/>
      <c r="QXQ341" s="114"/>
      <c r="QXR341" s="115"/>
      <c r="QXS341" s="114"/>
      <c r="QXT341" s="115"/>
      <c r="QXU341" s="114"/>
      <c r="QXV341" s="115"/>
      <c r="QXW341" s="114"/>
      <c r="QXX341" s="115"/>
      <c r="QXY341" s="114"/>
      <c r="QXZ341" s="115"/>
      <c r="QYA341" s="114"/>
      <c r="QYB341" s="115"/>
      <c r="QYC341" s="114"/>
      <c r="QYD341" s="115"/>
      <c r="QYE341" s="114"/>
      <c r="QYF341" s="115"/>
      <c r="QYG341" s="114"/>
      <c r="QYH341" s="115"/>
      <c r="QYI341" s="114"/>
      <c r="QYJ341" s="115"/>
      <c r="QYK341" s="114"/>
      <c r="QYL341" s="115"/>
      <c r="QYM341" s="114"/>
      <c r="QYN341" s="115"/>
      <c r="QYO341" s="114"/>
      <c r="QYP341" s="115"/>
      <c r="QYQ341" s="114"/>
      <c r="QYR341" s="115"/>
      <c r="QYS341" s="114"/>
      <c r="QYT341" s="115"/>
      <c r="QYU341" s="114"/>
      <c r="QYV341" s="115"/>
      <c r="QYW341" s="114"/>
      <c r="QYX341" s="115"/>
      <c r="QYY341" s="114"/>
      <c r="QYZ341" s="115"/>
      <c r="QZA341" s="114"/>
      <c r="QZB341" s="115"/>
      <c r="QZC341" s="114"/>
      <c r="QZD341" s="115"/>
      <c r="QZE341" s="114"/>
      <c r="QZF341" s="115"/>
      <c r="QZG341" s="114"/>
      <c r="QZH341" s="115"/>
      <c r="QZI341" s="114"/>
      <c r="QZJ341" s="115"/>
      <c r="QZK341" s="114"/>
      <c r="QZL341" s="115"/>
      <c r="QZM341" s="114"/>
      <c r="QZN341" s="115"/>
      <c r="QZO341" s="114"/>
      <c r="QZP341" s="115"/>
      <c r="QZQ341" s="114"/>
      <c r="QZR341" s="115"/>
      <c r="QZS341" s="114"/>
      <c r="QZT341" s="115"/>
      <c r="QZU341" s="114"/>
      <c r="QZV341" s="115"/>
      <c r="QZW341" s="114"/>
      <c r="QZX341" s="115"/>
      <c r="QZY341" s="114"/>
      <c r="QZZ341" s="115"/>
      <c r="RAA341" s="114"/>
      <c r="RAB341" s="115"/>
      <c r="RAC341" s="114"/>
      <c r="RAD341" s="115"/>
      <c r="RAE341" s="114"/>
      <c r="RAF341" s="115"/>
      <c r="RAG341" s="114"/>
      <c r="RAH341" s="115"/>
      <c r="RAI341" s="114"/>
      <c r="RAJ341" s="115"/>
      <c r="RAK341" s="114"/>
      <c r="RAL341" s="115"/>
      <c r="RAM341" s="114"/>
      <c r="RAN341" s="115"/>
      <c r="RAO341" s="114"/>
      <c r="RAP341" s="115"/>
      <c r="RAQ341" s="114"/>
      <c r="RAR341" s="115"/>
      <c r="RAS341" s="114"/>
      <c r="RAT341" s="115"/>
      <c r="RAU341" s="114"/>
      <c r="RAV341" s="115"/>
      <c r="RAW341" s="114"/>
      <c r="RAX341" s="115"/>
      <c r="RAY341" s="114"/>
      <c r="RAZ341" s="115"/>
      <c r="RBA341" s="114"/>
      <c r="RBB341" s="115"/>
      <c r="RBC341" s="114"/>
      <c r="RBD341" s="115"/>
      <c r="RBE341" s="114"/>
      <c r="RBF341" s="115"/>
      <c r="RBG341" s="114"/>
      <c r="RBH341" s="115"/>
      <c r="RBI341" s="114"/>
      <c r="RBJ341" s="115"/>
      <c r="RBK341" s="114"/>
      <c r="RBL341" s="115"/>
      <c r="RBM341" s="114"/>
      <c r="RBN341" s="115"/>
      <c r="RBO341" s="114"/>
      <c r="RBP341" s="115"/>
      <c r="RBQ341" s="114"/>
      <c r="RBR341" s="115"/>
      <c r="RBS341" s="114"/>
      <c r="RBT341" s="115"/>
      <c r="RBU341" s="114"/>
      <c r="RBV341" s="115"/>
      <c r="RBW341" s="114"/>
      <c r="RBX341" s="115"/>
      <c r="RBY341" s="114"/>
      <c r="RBZ341" s="115"/>
      <c r="RCA341" s="114"/>
      <c r="RCB341" s="115"/>
      <c r="RCC341" s="114"/>
      <c r="RCD341" s="115"/>
      <c r="RCE341" s="114"/>
      <c r="RCF341" s="115"/>
      <c r="RCG341" s="114"/>
      <c r="RCH341" s="115"/>
      <c r="RCI341" s="114"/>
      <c r="RCJ341" s="115"/>
      <c r="RCK341" s="114"/>
      <c r="RCL341" s="115"/>
      <c r="RCM341" s="114"/>
      <c r="RCN341" s="115"/>
      <c r="RCO341" s="114"/>
      <c r="RCP341" s="115"/>
      <c r="RCQ341" s="114"/>
      <c r="RCR341" s="115"/>
      <c r="RCS341" s="114"/>
      <c r="RCT341" s="115"/>
      <c r="RCU341" s="114"/>
      <c r="RCV341" s="115"/>
      <c r="RCW341" s="114"/>
      <c r="RCX341" s="115"/>
      <c r="RCY341" s="114"/>
      <c r="RCZ341" s="115"/>
      <c r="RDA341" s="114"/>
      <c r="RDB341" s="115"/>
      <c r="RDC341" s="114"/>
      <c r="RDD341" s="115"/>
      <c r="RDE341" s="114"/>
      <c r="RDF341" s="115"/>
      <c r="RDG341" s="114"/>
      <c r="RDH341" s="115"/>
      <c r="RDI341" s="114"/>
      <c r="RDJ341" s="115"/>
      <c r="RDK341" s="114"/>
      <c r="RDL341" s="115"/>
      <c r="RDM341" s="114"/>
      <c r="RDN341" s="115"/>
      <c r="RDO341" s="114"/>
      <c r="RDP341" s="115"/>
      <c r="RDQ341" s="114"/>
      <c r="RDR341" s="115"/>
      <c r="RDS341" s="114"/>
      <c r="RDT341" s="115"/>
      <c r="RDU341" s="114"/>
      <c r="RDV341" s="115"/>
      <c r="RDW341" s="114"/>
      <c r="RDX341" s="115"/>
      <c r="RDY341" s="114"/>
      <c r="RDZ341" s="115"/>
      <c r="REA341" s="114"/>
      <c r="REB341" s="115"/>
      <c r="REC341" s="114"/>
      <c r="RED341" s="115"/>
      <c r="REE341" s="114"/>
      <c r="REF341" s="115"/>
      <c r="REG341" s="114"/>
      <c r="REH341" s="115"/>
      <c r="REI341" s="114"/>
      <c r="REJ341" s="115"/>
      <c r="REK341" s="114"/>
      <c r="REL341" s="115"/>
      <c r="REM341" s="114"/>
      <c r="REN341" s="115"/>
      <c r="REO341" s="114"/>
      <c r="REP341" s="115"/>
      <c r="REQ341" s="114"/>
      <c r="RER341" s="115"/>
      <c r="RES341" s="114"/>
      <c r="RET341" s="115"/>
      <c r="REU341" s="114"/>
      <c r="REV341" s="115"/>
      <c r="REW341" s="114"/>
      <c r="REX341" s="115"/>
      <c r="REY341" s="114"/>
      <c r="REZ341" s="115"/>
      <c r="RFA341" s="114"/>
      <c r="RFB341" s="115"/>
      <c r="RFC341" s="114"/>
      <c r="RFD341" s="115"/>
      <c r="RFE341" s="114"/>
      <c r="RFF341" s="115"/>
      <c r="RFG341" s="114"/>
      <c r="RFH341" s="115"/>
      <c r="RFI341" s="114"/>
      <c r="RFJ341" s="115"/>
      <c r="RFK341" s="114"/>
      <c r="RFL341" s="115"/>
      <c r="RFM341" s="114"/>
      <c r="RFN341" s="115"/>
      <c r="RFO341" s="114"/>
      <c r="RFP341" s="115"/>
      <c r="RFQ341" s="114"/>
      <c r="RFR341" s="115"/>
      <c r="RFS341" s="114"/>
      <c r="RFT341" s="115"/>
      <c r="RFU341" s="114"/>
      <c r="RFV341" s="115"/>
      <c r="RFW341" s="114"/>
      <c r="RFX341" s="115"/>
      <c r="RFY341" s="114"/>
      <c r="RFZ341" s="115"/>
      <c r="RGA341" s="114"/>
      <c r="RGB341" s="115"/>
      <c r="RGC341" s="114"/>
      <c r="RGD341" s="115"/>
      <c r="RGE341" s="114"/>
      <c r="RGF341" s="115"/>
      <c r="RGG341" s="114"/>
      <c r="RGH341" s="115"/>
      <c r="RGI341" s="114"/>
      <c r="RGJ341" s="115"/>
      <c r="RGK341" s="114"/>
      <c r="RGL341" s="115"/>
      <c r="RGM341" s="114"/>
      <c r="RGN341" s="115"/>
      <c r="RGO341" s="114"/>
      <c r="RGP341" s="115"/>
      <c r="RGQ341" s="114"/>
      <c r="RGR341" s="115"/>
      <c r="RGS341" s="114"/>
      <c r="RGT341" s="115"/>
      <c r="RGU341" s="114"/>
      <c r="RGV341" s="115"/>
      <c r="RGW341" s="114"/>
      <c r="RGX341" s="115"/>
      <c r="RGY341" s="114"/>
      <c r="RGZ341" s="115"/>
      <c r="RHA341" s="114"/>
      <c r="RHB341" s="115"/>
      <c r="RHC341" s="114"/>
      <c r="RHD341" s="115"/>
      <c r="RHE341" s="114"/>
      <c r="RHF341" s="115"/>
      <c r="RHG341" s="114"/>
      <c r="RHH341" s="115"/>
      <c r="RHI341" s="114"/>
      <c r="RHJ341" s="115"/>
      <c r="RHK341" s="114"/>
      <c r="RHL341" s="115"/>
      <c r="RHM341" s="114"/>
      <c r="RHN341" s="115"/>
      <c r="RHO341" s="114"/>
      <c r="RHP341" s="115"/>
      <c r="RHQ341" s="114"/>
      <c r="RHR341" s="115"/>
      <c r="RHS341" s="114"/>
      <c r="RHT341" s="115"/>
      <c r="RHU341" s="114"/>
      <c r="RHV341" s="115"/>
      <c r="RHW341" s="114"/>
      <c r="RHX341" s="115"/>
      <c r="RHY341" s="114"/>
      <c r="RHZ341" s="115"/>
      <c r="RIA341" s="114"/>
      <c r="RIB341" s="115"/>
      <c r="RIC341" s="114"/>
      <c r="RID341" s="115"/>
      <c r="RIE341" s="114"/>
      <c r="RIF341" s="115"/>
      <c r="RIG341" s="114"/>
      <c r="RIH341" s="115"/>
      <c r="RII341" s="114"/>
      <c r="RIJ341" s="115"/>
      <c r="RIK341" s="114"/>
      <c r="RIL341" s="115"/>
      <c r="RIM341" s="114"/>
      <c r="RIN341" s="115"/>
      <c r="RIO341" s="114"/>
      <c r="RIP341" s="115"/>
      <c r="RIQ341" s="114"/>
      <c r="RIR341" s="115"/>
      <c r="RIS341" s="114"/>
      <c r="RIT341" s="115"/>
      <c r="RIU341" s="114"/>
      <c r="RIV341" s="115"/>
      <c r="RIW341" s="114"/>
      <c r="RIX341" s="115"/>
      <c r="RIY341" s="114"/>
      <c r="RIZ341" s="115"/>
      <c r="RJA341" s="114"/>
      <c r="RJB341" s="115"/>
      <c r="RJC341" s="114"/>
      <c r="RJD341" s="115"/>
      <c r="RJE341" s="114"/>
      <c r="RJF341" s="115"/>
      <c r="RJG341" s="114"/>
      <c r="RJH341" s="115"/>
      <c r="RJI341" s="114"/>
      <c r="RJJ341" s="115"/>
      <c r="RJK341" s="114"/>
      <c r="RJL341" s="115"/>
      <c r="RJM341" s="114"/>
      <c r="RJN341" s="115"/>
      <c r="RJO341" s="114"/>
      <c r="RJP341" s="115"/>
      <c r="RJQ341" s="114"/>
      <c r="RJR341" s="115"/>
      <c r="RJS341" s="114"/>
      <c r="RJT341" s="115"/>
      <c r="RJU341" s="114"/>
      <c r="RJV341" s="115"/>
      <c r="RJW341" s="114"/>
      <c r="RJX341" s="115"/>
      <c r="RJY341" s="114"/>
      <c r="RJZ341" s="115"/>
      <c r="RKA341" s="114"/>
      <c r="RKB341" s="115"/>
      <c r="RKC341" s="114"/>
      <c r="RKD341" s="115"/>
      <c r="RKE341" s="114"/>
      <c r="RKF341" s="115"/>
      <c r="RKG341" s="114"/>
      <c r="RKH341" s="115"/>
      <c r="RKI341" s="114"/>
      <c r="RKJ341" s="115"/>
      <c r="RKK341" s="114"/>
      <c r="RKL341" s="115"/>
      <c r="RKM341" s="114"/>
      <c r="RKN341" s="115"/>
      <c r="RKO341" s="114"/>
      <c r="RKP341" s="115"/>
      <c r="RKQ341" s="114"/>
      <c r="RKR341" s="115"/>
      <c r="RKS341" s="114"/>
      <c r="RKT341" s="115"/>
      <c r="RKU341" s="114"/>
      <c r="RKV341" s="115"/>
      <c r="RKW341" s="114"/>
      <c r="RKX341" s="115"/>
      <c r="RKY341" s="114"/>
      <c r="RKZ341" s="115"/>
      <c r="RLA341" s="114"/>
      <c r="RLB341" s="115"/>
      <c r="RLC341" s="114"/>
      <c r="RLD341" s="115"/>
      <c r="RLE341" s="114"/>
      <c r="RLF341" s="115"/>
      <c r="RLG341" s="114"/>
      <c r="RLH341" s="115"/>
      <c r="RLI341" s="114"/>
      <c r="RLJ341" s="115"/>
      <c r="RLK341" s="114"/>
      <c r="RLL341" s="115"/>
      <c r="RLM341" s="114"/>
      <c r="RLN341" s="115"/>
      <c r="RLO341" s="114"/>
      <c r="RLP341" s="115"/>
      <c r="RLQ341" s="114"/>
      <c r="RLR341" s="115"/>
      <c r="RLS341" s="114"/>
      <c r="RLT341" s="115"/>
      <c r="RLU341" s="114"/>
      <c r="RLV341" s="115"/>
      <c r="RLW341" s="114"/>
      <c r="RLX341" s="115"/>
      <c r="RLY341" s="114"/>
      <c r="RLZ341" s="115"/>
      <c r="RMA341" s="114"/>
      <c r="RMB341" s="115"/>
      <c r="RMC341" s="114"/>
      <c r="RMD341" s="115"/>
      <c r="RME341" s="114"/>
      <c r="RMF341" s="115"/>
      <c r="RMG341" s="114"/>
      <c r="RMH341" s="115"/>
      <c r="RMI341" s="114"/>
      <c r="RMJ341" s="115"/>
      <c r="RMK341" s="114"/>
      <c r="RML341" s="115"/>
      <c r="RMM341" s="114"/>
      <c r="RMN341" s="115"/>
      <c r="RMO341" s="114"/>
      <c r="RMP341" s="115"/>
      <c r="RMQ341" s="114"/>
      <c r="RMR341" s="115"/>
      <c r="RMS341" s="114"/>
      <c r="RMT341" s="115"/>
      <c r="RMU341" s="114"/>
      <c r="RMV341" s="115"/>
      <c r="RMW341" s="114"/>
      <c r="RMX341" s="115"/>
      <c r="RMY341" s="114"/>
      <c r="RMZ341" s="115"/>
      <c r="RNA341" s="114"/>
      <c r="RNB341" s="115"/>
      <c r="RNC341" s="114"/>
      <c r="RND341" s="115"/>
      <c r="RNE341" s="114"/>
      <c r="RNF341" s="115"/>
      <c r="RNG341" s="114"/>
      <c r="RNH341" s="115"/>
      <c r="RNI341" s="114"/>
      <c r="RNJ341" s="115"/>
      <c r="RNK341" s="114"/>
      <c r="RNL341" s="115"/>
      <c r="RNM341" s="114"/>
      <c r="RNN341" s="115"/>
      <c r="RNO341" s="114"/>
      <c r="RNP341" s="115"/>
      <c r="RNQ341" s="114"/>
      <c r="RNR341" s="115"/>
      <c r="RNS341" s="114"/>
      <c r="RNT341" s="115"/>
      <c r="RNU341" s="114"/>
      <c r="RNV341" s="115"/>
      <c r="RNW341" s="114"/>
      <c r="RNX341" s="115"/>
      <c r="RNY341" s="114"/>
      <c r="RNZ341" s="115"/>
      <c r="ROA341" s="114"/>
      <c r="ROB341" s="115"/>
      <c r="ROC341" s="114"/>
      <c r="ROD341" s="115"/>
      <c r="ROE341" s="114"/>
      <c r="ROF341" s="115"/>
      <c r="ROG341" s="114"/>
      <c r="ROH341" s="115"/>
      <c r="ROI341" s="114"/>
      <c r="ROJ341" s="115"/>
      <c r="ROK341" s="114"/>
      <c r="ROL341" s="115"/>
      <c r="ROM341" s="114"/>
      <c r="RON341" s="115"/>
      <c r="ROO341" s="114"/>
      <c r="ROP341" s="115"/>
      <c r="ROQ341" s="114"/>
      <c r="ROR341" s="115"/>
      <c r="ROS341" s="114"/>
      <c r="ROT341" s="115"/>
      <c r="ROU341" s="114"/>
      <c r="ROV341" s="115"/>
      <c r="ROW341" s="114"/>
      <c r="ROX341" s="115"/>
      <c r="ROY341" s="114"/>
      <c r="ROZ341" s="115"/>
      <c r="RPA341" s="114"/>
      <c r="RPB341" s="115"/>
      <c r="RPC341" s="114"/>
      <c r="RPD341" s="115"/>
      <c r="RPE341" s="114"/>
      <c r="RPF341" s="115"/>
      <c r="RPG341" s="114"/>
      <c r="RPH341" s="115"/>
      <c r="RPI341" s="114"/>
      <c r="RPJ341" s="115"/>
      <c r="RPK341" s="114"/>
      <c r="RPL341" s="115"/>
      <c r="RPM341" s="114"/>
      <c r="RPN341" s="115"/>
      <c r="RPO341" s="114"/>
      <c r="RPP341" s="115"/>
      <c r="RPQ341" s="114"/>
      <c r="RPR341" s="115"/>
      <c r="RPS341" s="114"/>
      <c r="RPT341" s="115"/>
      <c r="RPU341" s="114"/>
      <c r="RPV341" s="115"/>
      <c r="RPW341" s="114"/>
      <c r="RPX341" s="115"/>
      <c r="RPY341" s="114"/>
      <c r="RPZ341" s="115"/>
      <c r="RQA341" s="114"/>
      <c r="RQB341" s="115"/>
      <c r="RQC341" s="114"/>
      <c r="RQD341" s="115"/>
      <c r="RQE341" s="114"/>
      <c r="RQF341" s="115"/>
      <c r="RQG341" s="114"/>
      <c r="RQH341" s="115"/>
      <c r="RQI341" s="114"/>
      <c r="RQJ341" s="115"/>
      <c r="RQK341" s="114"/>
      <c r="RQL341" s="115"/>
      <c r="RQM341" s="114"/>
      <c r="RQN341" s="115"/>
      <c r="RQO341" s="114"/>
      <c r="RQP341" s="115"/>
      <c r="RQQ341" s="114"/>
      <c r="RQR341" s="115"/>
      <c r="RQS341" s="114"/>
      <c r="RQT341" s="115"/>
      <c r="RQU341" s="114"/>
      <c r="RQV341" s="115"/>
      <c r="RQW341" s="114"/>
      <c r="RQX341" s="115"/>
      <c r="RQY341" s="114"/>
      <c r="RQZ341" s="115"/>
      <c r="RRA341" s="114"/>
      <c r="RRB341" s="115"/>
      <c r="RRC341" s="114"/>
      <c r="RRD341" s="115"/>
      <c r="RRE341" s="114"/>
      <c r="RRF341" s="115"/>
      <c r="RRG341" s="114"/>
      <c r="RRH341" s="115"/>
      <c r="RRI341" s="114"/>
      <c r="RRJ341" s="115"/>
      <c r="RRK341" s="114"/>
      <c r="RRL341" s="115"/>
      <c r="RRM341" s="114"/>
      <c r="RRN341" s="115"/>
      <c r="RRO341" s="114"/>
      <c r="RRP341" s="115"/>
      <c r="RRQ341" s="114"/>
      <c r="RRR341" s="115"/>
      <c r="RRS341" s="114"/>
      <c r="RRT341" s="115"/>
      <c r="RRU341" s="114"/>
      <c r="RRV341" s="115"/>
      <c r="RRW341" s="114"/>
      <c r="RRX341" s="115"/>
      <c r="RRY341" s="114"/>
      <c r="RRZ341" s="115"/>
      <c r="RSA341" s="114"/>
      <c r="RSB341" s="115"/>
      <c r="RSC341" s="114"/>
      <c r="RSD341" s="115"/>
      <c r="RSE341" s="114"/>
      <c r="RSF341" s="115"/>
      <c r="RSG341" s="114"/>
      <c r="RSH341" s="115"/>
      <c r="RSI341" s="114"/>
      <c r="RSJ341" s="115"/>
      <c r="RSK341" s="114"/>
      <c r="RSL341" s="115"/>
      <c r="RSM341" s="114"/>
      <c r="RSN341" s="115"/>
      <c r="RSO341" s="114"/>
      <c r="RSP341" s="115"/>
      <c r="RSQ341" s="114"/>
      <c r="RSR341" s="115"/>
      <c r="RSS341" s="114"/>
      <c r="RST341" s="115"/>
      <c r="RSU341" s="114"/>
      <c r="RSV341" s="115"/>
      <c r="RSW341" s="114"/>
      <c r="RSX341" s="115"/>
      <c r="RSY341" s="114"/>
      <c r="RSZ341" s="115"/>
      <c r="RTA341" s="114"/>
      <c r="RTB341" s="115"/>
      <c r="RTC341" s="114"/>
      <c r="RTD341" s="115"/>
      <c r="RTE341" s="114"/>
      <c r="RTF341" s="115"/>
      <c r="RTG341" s="114"/>
      <c r="RTH341" s="115"/>
      <c r="RTI341" s="114"/>
      <c r="RTJ341" s="115"/>
      <c r="RTK341" s="114"/>
      <c r="RTL341" s="115"/>
      <c r="RTM341" s="114"/>
      <c r="RTN341" s="115"/>
      <c r="RTO341" s="114"/>
      <c r="RTP341" s="115"/>
      <c r="RTQ341" s="114"/>
      <c r="RTR341" s="115"/>
      <c r="RTS341" s="114"/>
      <c r="RTT341" s="115"/>
      <c r="RTU341" s="114"/>
      <c r="RTV341" s="115"/>
      <c r="RTW341" s="114"/>
      <c r="RTX341" s="115"/>
      <c r="RTY341" s="114"/>
      <c r="RTZ341" s="115"/>
      <c r="RUA341" s="114"/>
      <c r="RUB341" s="115"/>
      <c r="RUC341" s="114"/>
      <c r="RUD341" s="115"/>
      <c r="RUE341" s="114"/>
      <c r="RUF341" s="115"/>
      <c r="RUG341" s="114"/>
      <c r="RUH341" s="115"/>
      <c r="RUI341" s="114"/>
      <c r="RUJ341" s="115"/>
      <c r="RUK341" s="114"/>
      <c r="RUL341" s="115"/>
      <c r="RUM341" s="114"/>
      <c r="RUN341" s="115"/>
      <c r="RUO341" s="114"/>
      <c r="RUP341" s="115"/>
      <c r="RUQ341" s="114"/>
      <c r="RUR341" s="115"/>
      <c r="RUS341" s="114"/>
      <c r="RUT341" s="115"/>
      <c r="RUU341" s="114"/>
      <c r="RUV341" s="115"/>
      <c r="RUW341" s="114"/>
      <c r="RUX341" s="115"/>
      <c r="RUY341" s="114"/>
      <c r="RUZ341" s="115"/>
      <c r="RVA341" s="114"/>
      <c r="RVB341" s="115"/>
      <c r="RVC341" s="114"/>
      <c r="RVD341" s="115"/>
      <c r="RVE341" s="114"/>
      <c r="RVF341" s="115"/>
      <c r="RVG341" s="114"/>
      <c r="RVH341" s="115"/>
      <c r="RVI341" s="114"/>
      <c r="RVJ341" s="115"/>
      <c r="RVK341" s="114"/>
      <c r="RVL341" s="115"/>
      <c r="RVM341" s="114"/>
      <c r="RVN341" s="115"/>
      <c r="RVO341" s="114"/>
      <c r="RVP341" s="115"/>
      <c r="RVQ341" s="114"/>
      <c r="RVR341" s="115"/>
      <c r="RVS341" s="114"/>
      <c r="RVT341" s="115"/>
      <c r="RVU341" s="114"/>
      <c r="RVV341" s="115"/>
      <c r="RVW341" s="114"/>
      <c r="RVX341" s="115"/>
      <c r="RVY341" s="114"/>
      <c r="RVZ341" s="115"/>
      <c r="RWA341" s="114"/>
      <c r="RWB341" s="115"/>
      <c r="RWC341" s="114"/>
      <c r="RWD341" s="115"/>
      <c r="RWE341" s="114"/>
      <c r="RWF341" s="115"/>
      <c r="RWG341" s="114"/>
      <c r="RWH341" s="115"/>
      <c r="RWI341" s="114"/>
      <c r="RWJ341" s="115"/>
      <c r="RWK341" s="114"/>
      <c r="RWL341" s="115"/>
      <c r="RWM341" s="114"/>
      <c r="RWN341" s="115"/>
      <c r="RWO341" s="114"/>
      <c r="RWP341" s="115"/>
      <c r="RWQ341" s="114"/>
      <c r="RWR341" s="115"/>
      <c r="RWS341" s="114"/>
      <c r="RWT341" s="115"/>
      <c r="RWU341" s="114"/>
      <c r="RWV341" s="115"/>
      <c r="RWW341" s="114"/>
      <c r="RWX341" s="115"/>
      <c r="RWY341" s="114"/>
      <c r="RWZ341" s="115"/>
      <c r="RXA341" s="114"/>
      <c r="RXB341" s="115"/>
      <c r="RXC341" s="114"/>
      <c r="RXD341" s="115"/>
      <c r="RXE341" s="114"/>
      <c r="RXF341" s="115"/>
      <c r="RXG341" s="114"/>
      <c r="RXH341" s="115"/>
      <c r="RXI341" s="114"/>
      <c r="RXJ341" s="115"/>
      <c r="RXK341" s="114"/>
      <c r="RXL341" s="115"/>
      <c r="RXM341" s="114"/>
      <c r="RXN341" s="115"/>
      <c r="RXO341" s="114"/>
      <c r="RXP341" s="115"/>
      <c r="RXQ341" s="114"/>
      <c r="RXR341" s="115"/>
      <c r="RXS341" s="114"/>
      <c r="RXT341" s="115"/>
      <c r="RXU341" s="114"/>
      <c r="RXV341" s="115"/>
      <c r="RXW341" s="114"/>
      <c r="RXX341" s="115"/>
      <c r="RXY341" s="114"/>
      <c r="RXZ341" s="115"/>
      <c r="RYA341" s="114"/>
      <c r="RYB341" s="115"/>
      <c r="RYC341" s="114"/>
      <c r="RYD341" s="115"/>
      <c r="RYE341" s="114"/>
      <c r="RYF341" s="115"/>
      <c r="RYG341" s="114"/>
      <c r="RYH341" s="115"/>
      <c r="RYI341" s="114"/>
      <c r="RYJ341" s="115"/>
      <c r="RYK341" s="114"/>
      <c r="RYL341" s="115"/>
      <c r="RYM341" s="114"/>
      <c r="RYN341" s="115"/>
      <c r="RYO341" s="114"/>
      <c r="RYP341" s="115"/>
      <c r="RYQ341" s="114"/>
      <c r="RYR341" s="115"/>
      <c r="RYS341" s="114"/>
      <c r="RYT341" s="115"/>
      <c r="RYU341" s="114"/>
      <c r="RYV341" s="115"/>
      <c r="RYW341" s="114"/>
      <c r="RYX341" s="115"/>
      <c r="RYY341" s="114"/>
      <c r="RYZ341" s="115"/>
      <c r="RZA341" s="114"/>
      <c r="RZB341" s="115"/>
      <c r="RZC341" s="114"/>
      <c r="RZD341" s="115"/>
      <c r="RZE341" s="114"/>
      <c r="RZF341" s="115"/>
      <c r="RZG341" s="114"/>
      <c r="RZH341" s="115"/>
      <c r="RZI341" s="114"/>
      <c r="RZJ341" s="115"/>
      <c r="RZK341" s="114"/>
      <c r="RZL341" s="115"/>
      <c r="RZM341" s="114"/>
      <c r="RZN341" s="115"/>
      <c r="RZO341" s="114"/>
      <c r="RZP341" s="115"/>
      <c r="RZQ341" s="114"/>
      <c r="RZR341" s="115"/>
      <c r="RZS341" s="114"/>
      <c r="RZT341" s="115"/>
      <c r="RZU341" s="114"/>
      <c r="RZV341" s="115"/>
      <c r="RZW341" s="114"/>
      <c r="RZX341" s="115"/>
      <c r="RZY341" s="114"/>
      <c r="RZZ341" s="115"/>
      <c r="SAA341" s="114"/>
      <c r="SAB341" s="115"/>
      <c r="SAC341" s="114"/>
      <c r="SAD341" s="115"/>
      <c r="SAE341" s="114"/>
      <c r="SAF341" s="115"/>
      <c r="SAG341" s="114"/>
      <c r="SAH341" s="115"/>
      <c r="SAI341" s="114"/>
      <c r="SAJ341" s="115"/>
      <c r="SAK341" s="114"/>
      <c r="SAL341" s="115"/>
      <c r="SAM341" s="114"/>
      <c r="SAN341" s="115"/>
      <c r="SAO341" s="114"/>
      <c r="SAP341" s="115"/>
      <c r="SAQ341" s="114"/>
      <c r="SAR341" s="115"/>
      <c r="SAS341" s="114"/>
      <c r="SAT341" s="115"/>
      <c r="SAU341" s="114"/>
      <c r="SAV341" s="115"/>
      <c r="SAW341" s="114"/>
      <c r="SAX341" s="115"/>
      <c r="SAY341" s="114"/>
      <c r="SAZ341" s="115"/>
      <c r="SBA341" s="114"/>
      <c r="SBB341" s="115"/>
      <c r="SBC341" s="114"/>
      <c r="SBD341" s="115"/>
      <c r="SBE341" s="114"/>
      <c r="SBF341" s="115"/>
      <c r="SBG341" s="114"/>
      <c r="SBH341" s="115"/>
      <c r="SBI341" s="114"/>
      <c r="SBJ341" s="115"/>
      <c r="SBK341" s="114"/>
      <c r="SBL341" s="115"/>
      <c r="SBM341" s="114"/>
      <c r="SBN341" s="115"/>
      <c r="SBO341" s="114"/>
      <c r="SBP341" s="115"/>
      <c r="SBQ341" s="114"/>
      <c r="SBR341" s="115"/>
      <c r="SBS341" s="114"/>
      <c r="SBT341" s="115"/>
      <c r="SBU341" s="114"/>
      <c r="SBV341" s="115"/>
      <c r="SBW341" s="114"/>
      <c r="SBX341" s="115"/>
      <c r="SBY341" s="114"/>
      <c r="SBZ341" s="115"/>
      <c r="SCA341" s="114"/>
      <c r="SCB341" s="115"/>
      <c r="SCC341" s="114"/>
      <c r="SCD341" s="115"/>
      <c r="SCE341" s="114"/>
      <c r="SCF341" s="115"/>
      <c r="SCG341" s="114"/>
      <c r="SCH341" s="115"/>
      <c r="SCI341" s="114"/>
      <c r="SCJ341" s="115"/>
      <c r="SCK341" s="114"/>
      <c r="SCL341" s="115"/>
      <c r="SCM341" s="114"/>
      <c r="SCN341" s="115"/>
      <c r="SCO341" s="114"/>
      <c r="SCP341" s="115"/>
      <c r="SCQ341" s="114"/>
      <c r="SCR341" s="115"/>
      <c r="SCS341" s="114"/>
      <c r="SCT341" s="115"/>
      <c r="SCU341" s="114"/>
      <c r="SCV341" s="115"/>
      <c r="SCW341" s="114"/>
      <c r="SCX341" s="115"/>
      <c r="SCY341" s="114"/>
      <c r="SCZ341" s="115"/>
      <c r="SDA341" s="114"/>
      <c r="SDB341" s="115"/>
      <c r="SDC341" s="114"/>
      <c r="SDD341" s="115"/>
      <c r="SDE341" s="114"/>
      <c r="SDF341" s="115"/>
      <c r="SDG341" s="114"/>
      <c r="SDH341" s="115"/>
      <c r="SDI341" s="114"/>
      <c r="SDJ341" s="115"/>
      <c r="SDK341" s="114"/>
      <c r="SDL341" s="115"/>
      <c r="SDM341" s="114"/>
      <c r="SDN341" s="115"/>
      <c r="SDO341" s="114"/>
      <c r="SDP341" s="115"/>
      <c r="SDQ341" s="114"/>
      <c r="SDR341" s="115"/>
      <c r="SDS341" s="114"/>
      <c r="SDT341" s="115"/>
      <c r="SDU341" s="114"/>
      <c r="SDV341" s="115"/>
      <c r="SDW341" s="114"/>
      <c r="SDX341" s="115"/>
      <c r="SDY341" s="114"/>
      <c r="SDZ341" s="115"/>
      <c r="SEA341" s="114"/>
      <c r="SEB341" s="115"/>
      <c r="SEC341" s="114"/>
      <c r="SED341" s="115"/>
      <c r="SEE341" s="114"/>
      <c r="SEF341" s="115"/>
      <c r="SEG341" s="114"/>
      <c r="SEH341" s="115"/>
      <c r="SEI341" s="114"/>
      <c r="SEJ341" s="115"/>
      <c r="SEK341" s="114"/>
      <c r="SEL341" s="115"/>
      <c r="SEM341" s="114"/>
      <c r="SEN341" s="115"/>
      <c r="SEO341" s="114"/>
      <c r="SEP341" s="115"/>
      <c r="SEQ341" s="114"/>
      <c r="SER341" s="115"/>
      <c r="SES341" s="114"/>
      <c r="SET341" s="115"/>
      <c r="SEU341" s="114"/>
      <c r="SEV341" s="115"/>
      <c r="SEW341" s="114"/>
      <c r="SEX341" s="115"/>
      <c r="SEY341" s="114"/>
      <c r="SEZ341" s="115"/>
      <c r="SFA341" s="114"/>
      <c r="SFB341" s="115"/>
      <c r="SFC341" s="114"/>
      <c r="SFD341" s="115"/>
      <c r="SFE341" s="114"/>
      <c r="SFF341" s="115"/>
      <c r="SFG341" s="114"/>
      <c r="SFH341" s="115"/>
      <c r="SFI341" s="114"/>
      <c r="SFJ341" s="115"/>
      <c r="SFK341" s="114"/>
      <c r="SFL341" s="115"/>
      <c r="SFM341" s="114"/>
      <c r="SFN341" s="115"/>
      <c r="SFO341" s="114"/>
      <c r="SFP341" s="115"/>
      <c r="SFQ341" s="114"/>
      <c r="SFR341" s="115"/>
      <c r="SFS341" s="114"/>
      <c r="SFT341" s="115"/>
      <c r="SFU341" s="114"/>
      <c r="SFV341" s="115"/>
      <c r="SFW341" s="114"/>
      <c r="SFX341" s="115"/>
      <c r="SFY341" s="114"/>
      <c r="SFZ341" s="115"/>
      <c r="SGA341" s="114"/>
      <c r="SGB341" s="115"/>
      <c r="SGC341" s="114"/>
      <c r="SGD341" s="115"/>
      <c r="SGE341" s="114"/>
      <c r="SGF341" s="115"/>
      <c r="SGG341" s="114"/>
      <c r="SGH341" s="115"/>
      <c r="SGI341" s="114"/>
      <c r="SGJ341" s="115"/>
      <c r="SGK341" s="114"/>
      <c r="SGL341" s="115"/>
      <c r="SGM341" s="114"/>
      <c r="SGN341" s="115"/>
      <c r="SGO341" s="114"/>
      <c r="SGP341" s="115"/>
      <c r="SGQ341" s="114"/>
      <c r="SGR341" s="115"/>
      <c r="SGS341" s="114"/>
      <c r="SGT341" s="115"/>
      <c r="SGU341" s="114"/>
      <c r="SGV341" s="115"/>
      <c r="SGW341" s="114"/>
      <c r="SGX341" s="115"/>
      <c r="SGY341" s="114"/>
      <c r="SGZ341" s="115"/>
      <c r="SHA341" s="114"/>
      <c r="SHB341" s="115"/>
      <c r="SHC341" s="114"/>
      <c r="SHD341" s="115"/>
      <c r="SHE341" s="114"/>
      <c r="SHF341" s="115"/>
      <c r="SHG341" s="114"/>
      <c r="SHH341" s="115"/>
      <c r="SHI341" s="114"/>
      <c r="SHJ341" s="115"/>
      <c r="SHK341" s="114"/>
      <c r="SHL341" s="115"/>
      <c r="SHM341" s="114"/>
      <c r="SHN341" s="115"/>
      <c r="SHO341" s="114"/>
      <c r="SHP341" s="115"/>
      <c r="SHQ341" s="114"/>
      <c r="SHR341" s="115"/>
      <c r="SHS341" s="114"/>
      <c r="SHT341" s="115"/>
      <c r="SHU341" s="114"/>
      <c r="SHV341" s="115"/>
      <c r="SHW341" s="114"/>
      <c r="SHX341" s="115"/>
      <c r="SHY341" s="114"/>
      <c r="SHZ341" s="115"/>
      <c r="SIA341" s="114"/>
      <c r="SIB341" s="115"/>
      <c r="SIC341" s="114"/>
      <c r="SID341" s="115"/>
      <c r="SIE341" s="114"/>
      <c r="SIF341" s="115"/>
      <c r="SIG341" s="114"/>
      <c r="SIH341" s="115"/>
      <c r="SII341" s="114"/>
      <c r="SIJ341" s="115"/>
      <c r="SIK341" s="114"/>
      <c r="SIL341" s="115"/>
      <c r="SIM341" s="114"/>
      <c r="SIN341" s="115"/>
      <c r="SIO341" s="114"/>
      <c r="SIP341" s="115"/>
      <c r="SIQ341" s="114"/>
      <c r="SIR341" s="115"/>
      <c r="SIS341" s="114"/>
      <c r="SIT341" s="115"/>
      <c r="SIU341" s="114"/>
      <c r="SIV341" s="115"/>
      <c r="SIW341" s="114"/>
      <c r="SIX341" s="115"/>
      <c r="SIY341" s="114"/>
      <c r="SIZ341" s="115"/>
      <c r="SJA341" s="114"/>
      <c r="SJB341" s="115"/>
      <c r="SJC341" s="114"/>
      <c r="SJD341" s="115"/>
      <c r="SJE341" s="114"/>
      <c r="SJF341" s="115"/>
      <c r="SJG341" s="114"/>
      <c r="SJH341" s="115"/>
      <c r="SJI341" s="114"/>
      <c r="SJJ341" s="115"/>
      <c r="SJK341" s="114"/>
      <c r="SJL341" s="115"/>
      <c r="SJM341" s="114"/>
      <c r="SJN341" s="115"/>
      <c r="SJO341" s="114"/>
      <c r="SJP341" s="115"/>
      <c r="SJQ341" s="114"/>
      <c r="SJR341" s="115"/>
      <c r="SJS341" s="114"/>
      <c r="SJT341" s="115"/>
      <c r="SJU341" s="114"/>
      <c r="SJV341" s="115"/>
      <c r="SJW341" s="114"/>
      <c r="SJX341" s="115"/>
      <c r="SJY341" s="114"/>
      <c r="SJZ341" s="115"/>
      <c r="SKA341" s="114"/>
      <c r="SKB341" s="115"/>
      <c r="SKC341" s="114"/>
      <c r="SKD341" s="115"/>
      <c r="SKE341" s="114"/>
      <c r="SKF341" s="115"/>
      <c r="SKG341" s="114"/>
      <c r="SKH341" s="115"/>
      <c r="SKI341" s="114"/>
      <c r="SKJ341" s="115"/>
      <c r="SKK341" s="114"/>
      <c r="SKL341" s="115"/>
      <c r="SKM341" s="114"/>
      <c r="SKN341" s="115"/>
      <c r="SKO341" s="114"/>
      <c r="SKP341" s="115"/>
      <c r="SKQ341" s="114"/>
      <c r="SKR341" s="115"/>
      <c r="SKS341" s="114"/>
      <c r="SKT341" s="115"/>
      <c r="SKU341" s="114"/>
      <c r="SKV341" s="115"/>
      <c r="SKW341" s="114"/>
      <c r="SKX341" s="115"/>
      <c r="SKY341" s="114"/>
      <c r="SKZ341" s="115"/>
      <c r="SLA341" s="114"/>
      <c r="SLB341" s="115"/>
      <c r="SLC341" s="114"/>
      <c r="SLD341" s="115"/>
      <c r="SLE341" s="114"/>
      <c r="SLF341" s="115"/>
      <c r="SLG341" s="114"/>
      <c r="SLH341" s="115"/>
      <c r="SLI341" s="114"/>
      <c r="SLJ341" s="115"/>
      <c r="SLK341" s="114"/>
      <c r="SLL341" s="115"/>
      <c r="SLM341" s="114"/>
      <c r="SLN341" s="115"/>
      <c r="SLO341" s="114"/>
      <c r="SLP341" s="115"/>
      <c r="SLQ341" s="114"/>
      <c r="SLR341" s="115"/>
      <c r="SLS341" s="114"/>
      <c r="SLT341" s="115"/>
      <c r="SLU341" s="114"/>
      <c r="SLV341" s="115"/>
      <c r="SLW341" s="114"/>
      <c r="SLX341" s="115"/>
      <c r="SLY341" s="114"/>
      <c r="SLZ341" s="115"/>
      <c r="SMA341" s="114"/>
      <c r="SMB341" s="115"/>
      <c r="SMC341" s="114"/>
      <c r="SMD341" s="115"/>
      <c r="SME341" s="114"/>
      <c r="SMF341" s="115"/>
      <c r="SMG341" s="114"/>
      <c r="SMH341" s="115"/>
      <c r="SMI341" s="114"/>
      <c r="SMJ341" s="115"/>
      <c r="SMK341" s="114"/>
      <c r="SML341" s="115"/>
      <c r="SMM341" s="114"/>
      <c r="SMN341" s="115"/>
      <c r="SMO341" s="114"/>
      <c r="SMP341" s="115"/>
      <c r="SMQ341" s="114"/>
      <c r="SMR341" s="115"/>
      <c r="SMS341" s="114"/>
      <c r="SMT341" s="115"/>
      <c r="SMU341" s="114"/>
      <c r="SMV341" s="115"/>
      <c r="SMW341" s="114"/>
      <c r="SMX341" s="115"/>
      <c r="SMY341" s="114"/>
      <c r="SMZ341" s="115"/>
      <c r="SNA341" s="114"/>
      <c r="SNB341" s="115"/>
      <c r="SNC341" s="114"/>
      <c r="SND341" s="115"/>
      <c r="SNE341" s="114"/>
      <c r="SNF341" s="115"/>
      <c r="SNG341" s="114"/>
      <c r="SNH341" s="115"/>
      <c r="SNI341" s="114"/>
      <c r="SNJ341" s="115"/>
      <c r="SNK341" s="114"/>
      <c r="SNL341" s="115"/>
      <c r="SNM341" s="114"/>
      <c r="SNN341" s="115"/>
      <c r="SNO341" s="114"/>
      <c r="SNP341" s="115"/>
      <c r="SNQ341" s="114"/>
      <c r="SNR341" s="115"/>
      <c r="SNS341" s="114"/>
      <c r="SNT341" s="115"/>
      <c r="SNU341" s="114"/>
      <c r="SNV341" s="115"/>
      <c r="SNW341" s="114"/>
      <c r="SNX341" s="115"/>
      <c r="SNY341" s="114"/>
      <c r="SNZ341" s="115"/>
      <c r="SOA341" s="114"/>
      <c r="SOB341" s="115"/>
      <c r="SOC341" s="114"/>
      <c r="SOD341" s="115"/>
      <c r="SOE341" s="114"/>
      <c r="SOF341" s="115"/>
      <c r="SOG341" s="114"/>
      <c r="SOH341" s="115"/>
      <c r="SOI341" s="114"/>
      <c r="SOJ341" s="115"/>
      <c r="SOK341" s="114"/>
      <c r="SOL341" s="115"/>
      <c r="SOM341" s="114"/>
      <c r="SON341" s="115"/>
      <c r="SOO341" s="114"/>
      <c r="SOP341" s="115"/>
      <c r="SOQ341" s="114"/>
      <c r="SOR341" s="115"/>
      <c r="SOS341" s="114"/>
      <c r="SOT341" s="115"/>
      <c r="SOU341" s="114"/>
      <c r="SOV341" s="115"/>
      <c r="SOW341" s="114"/>
      <c r="SOX341" s="115"/>
      <c r="SOY341" s="114"/>
      <c r="SOZ341" s="115"/>
      <c r="SPA341" s="114"/>
      <c r="SPB341" s="115"/>
      <c r="SPC341" s="114"/>
      <c r="SPD341" s="115"/>
      <c r="SPE341" s="114"/>
      <c r="SPF341" s="115"/>
      <c r="SPG341" s="114"/>
      <c r="SPH341" s="115"/>
      <c r="SPI341" s="114"/>
      <c r="SPJ341" s="115"/>
      <c r="SPK341" s="114"/>
      <c r="SPL341" s="115"/>
      <c r="SPM341" s="114"/>
      <c r="SPN341" s="115"/>
      <c r="SPO341" s="114"/>
      <c r="SPP341" s="115"/>
      <c r="SPQ341" s="114"/>
      <c r="SPR341" s="115"/>
      <c r="SPS341" s="114"/>
      <c r="SPT341" s="115"/>
      <c r="SPU341" s="114"/>
      <c r="SPV341" s="115"/>
      <c r="SPW341" s="114"/>
      <c r="SPX341" s="115"/>
      <c r="SPY341" s="114"/>
      <c r="SPZ341" s="115"/>
      <c r="SQA341" s="114"/>
      <c r="SQB341" s="115"/>
      <c r="SQC341" s="114"/>
      <c r="SQD341" s="115"/>
      <c r="SQE341" s="114"/>
      <c r="SQF341" s="115"/>
      <c r="SQG341" s="114"/>
      <c r="SQH341" s="115"/>
      <c r="SQI341" s="114"/>
      <c r="SQJ341" s="115"/>
      <c r="SQK341" s="114"/>
      <c r="SQL341" s="115"/>
      <c r="SQM341" s="114"/>
      <c r="SQN341" s="115"/>
      <c r="SQO341" s="114"/>
      <c r="SQP341" s="115"/>
      <c r="SQQ341" s="114"/>
      <c r="SQR341" s="115"/>
      <c r="SQS341" s="114"/>
      <c r="SQT341" s="115"/>
      <c r="SQU341" s="114"/>
      <c r="SQV341" s="115"/>
      <c r="SQW341" s="114"/>
      <c r="SQX341" s="115"/>
      <c r="SQY341" s="114"/>
      <c r="SQZ341" s="115"/>
      <c r="SRA341" s="114"/>
      <c r="SRB341" s="115"/>
      <c r="SRC341" s="114"/>
      <c r="SRD341" s="115"/>
      <c r="SRE341" s="114"/>
      <c r="SRF341" s="115"/>
      <c r="SRG341" s="114"/>
      <c r="SRH341" s="115"/>
      <c r="SRI341" s="114"/>
      <c r="SRJ341" s="115"/>
      <c r="SRK341" s="114"/>
      <c r="SRL341" s="115"/>
      <c r="SRM341" s="114"/>
      <c r="SRN341" s="115"/>
      <c r="SRO341" s="114"/>
      <c r="SRP341" s="115"/>
      <c r="SRQ341" s="114"/>
      <c r="SRR341" s="115"/>
      <c r="SRS341" s="114"/>
      <c r="SRT341" s="115"/>
      <c r="SRU341" s="114"/>
      <c r="SRV341" s="115"/>
      <c r="SRW341" s="114"/>
      <c r="SRX341" s="115"/>
      <c r="SRY341" s="114"/>
      <c r="SRZ341" s="115"/>
      <c r="SSA341" s="114"/>
      <c r="SSB341" s="115"/>
      <c r="SSC341" s="114"/>
      <c r="SSD341" s="115"/>
      <c r="SSE341" s="114"/>
      <c r="SSF341" s="115"/>
      <c r="SSG341" s="114"/>
      <c r="SSH341" s="115"/>
      <c r="SSI341" s="114"/>
      <c r="SSJ341" s="115"/>
      <c r="SSK341" s="114"/>
      <c r="SSL341" s="115"/>
      <c r="SSM341" s="114"/>
      <c r="SSN341" s="115"/>
      <c r="SSO341" s="114"/>
      <c r="SSP341" s="115"/>
      <c r="SSQ341" s="114"/>
      <c r="SSR341" s="115"/>
      <c r="SSS341" s="114"/>
      <c r="SST341" s="115"/>
      <c r="SSU341" s="114"/>
      <c r="SSV341" s="115"/>
      <c r="SSW341" s="114"/>
      <c r="SSX341" s="115"/>
      <c r="SSY341" s="114"/>
      <c r="SSZ341" s="115"/>
      <c r="STA341" s="114"/>
      <c r="STB341" s="115"/>
      <c r="STC341" s="114"/>
      <c r="STD341" s="115"/>
      <c r="STE341" s="114"/>
      <c r="STF341" s="115"/>
      <c r="STG341" s="114"/>
      <c r="STH341" s="115"/>
      <c r="STI341" s="114"/>
      <c r="STJ341" s="115"/>
      <c r="STK341" s="114"/>
      <c r="STL341" s="115"/>
      <c r="STM341" s="114"/>
      <c r="STN341" s="115"/>
      <c r="STO341" s="114"/>
      <c r="STP341" s="115"/>
      <c r="STQ341" s="114"/>
      <c r="STR341" s="115"/>
      <c r="STS341" s="114"/>
      <c r="STT341" s="115"/>
      <c r="STU341" s="114"/>
      <c r="STV341" s="115"/>
      <c r="STW341" s="114"/>
      <c r="STX341" s="115"/>
      <c r="STY341" s="114"/>
      <c r="STZ341" s="115"/>
      <c r="SUA341" s="114"/>
      <c r="SUB341" s="115"/>
      <c r="SUC341" s="114"/>
      <c r="SUD341" s="115"/>
      <c r="SUE341" s="114"/>
      <c r="SUF341" s="115"/>
      <c r="SUG341" s="114"/>
      <c r="SUH341" s="115"/>
      <c r="SUI341" s="114"/>
      <c r="SUJ341" s="115"/>
      <c r="SUK341" s="114"/>
      <c r="SUL341" s="115"/>
      <c r="SUM341" s="114"/>
      <c r="SUN341" s="115"/>
      <c r="SUO341" s="114"/>
      <c r="SUP341" s="115"/>
      <c r="SUQ341" s="114"/>
      <c r="SUR341" s="115"/>
      <c r="SUS341" s="114"/>
      <c r="SUT341" s="115"/>
      <c r="SUU341" s="114"/>
      <c r="SUV341" s="115"/>
      <c r="SUW341" s="114"/>
      <c r="SUX341" s="115"/>
      <c r="SUY341" s="114"/>
      <c r="SUZ341" s="115"/>
      <c r="SVA341" s="114"/>
      <c r="SVB341" s="115"/>
      <c r="SVC341" s="114"/>
      <c r="SVD341" s="115"/>
      <c r="SVE341" s="114"/>
      <c r="SVF341" s="115"/>
      <c r="SVG341" s="114"/>
      <c r="SVH341" s="115"/>
      <c r="SVI341" s="114"/>
      <c r="SVJ341" s="115"/>
      <c r="SVK341" s="114"/>
      <c r="SVL341" s="115"/>
      <c r="SVM341" s="114"/>
      <c r="SVN341" s="115"/>
      <c r="SVO341" s="114"/>
      <c r="SVP341" s="115"/>
      <c r="SVQ341" s="114"/>
      <c r="SVR341" s="115"/>
      <c r="SVS341" s="114"/>
      <c r="SVT341" s="115"/>
      <c r="SVU341" s="114"/>
      <c r="SVV341" s="115"/>
      <c r="SVW341" s="114"/>
      <c r="SVX341" s="115"/>
      <c r="SVY341" s="114"/>
      <c r="SVZ341" s="115"/>
      <c r="SWA341" s="114"/>
      <c r="SWB341" s="115"/>
      <c r="SWC341" s="114"/>
      <c r="SWD341" s="115"/>
      <c r="SWE341" s="114"/>
      <c r="SWF341" s="115"/>
      <c r="SWG341" s="114"/>
      <c r="SWH341" s="115"/>
      <c r="SWI341" s="114"/>
      <c r="SWJ341" s="115"/>
      <c r="SWK341" s="114"/>
      <c r="SWL341" s="115"/>
      <c r="SWM341" s="114"/>
      <c r="SWN341" s="115"/>
      <c r="SWO341" s="114"/>
      <c r="SWP341" s="115"/>
      <c r="SWQ341" s="114"/>
      <c r="SWR341" s="115"/>
      <c r="SWS341" s="114"/>
      <c r="SWT341" s="115"/>
      <c r="SWU341" s="114"/>
      <c r="SWV341" s="115"/>
      <c r="SWW341" s="114"/>
      <c r="SWX341" s="115"/>
      <c r="SWY341" s="114"/>
      <c r="SWZ341" s="115"/>
      <c r="SXA341" s="114"/>
      <c r="SXB341" s="115"/>
      <c r="SXC341" s="114"/>
      <c r="SXD341" s="115"/>
      <c r="SXE341" s="114"/>
      <c r="SXF341" s="115"/>
      <c r="SXG341" s="114"/>
      <c r="SXH341" s="115"/>
      <c r="SXI341" s="114"/>
      <c r="SXJ341" s="115"/>
      <c r="SXK341" s="114"/>
      <c r="SXL341" s="115"/>
      <c r="SXM341" s="114"/>
      <c r="SXN341" s="115"/>
      <c r="SXO341" s="114"/>
      <c r="SXP341" s="115"/>
      <c r="SXQ341" s="114"/>
      <c r="SXR341" s="115"/>
      <c r="SXS341" s="114"/>
      <c r="SXT341" s="115"/>
      <c r="SXU341" s="114"/>
      <c r="SXV341" s="115"/>
      <c r="SXW341" s="114"/>
      <c r="SXX341" s="115"/>
      <c r="SXY341" s="114"/>
      <c r="SXZ341" s="115"/>
      <c r="SYA341" s="114"/>
      <c r="SYB341" s="115"/>
      <c r="SYC341" s="114"/>
      <c r="SYD341" s="115"/>
      <c r="SYE341" s="114"/>
      <c r="SYF341" s="115"/>
      <c r="SYG341" s="114"/>
      <c r="SYH341" s="115"/>
      <c r="SYI341" s="114"/>
      <c r="SYJ341" s="115"/>
      <c r="SYK341" s="114"/>
      <c r="SYL341" s="115"/>
      <c r="SYM341" s="114"/>
      <c r="SYN341" s="115"/>
      <c r="SYO341" s="114"/>
      <c r="SYP341" s="115"/>
      <c r="SYQ341" s="114"/>
      <c r="SYR341" s="115"/>
      <c r="SYS341" s="114"/>
      <c r="SYT341" s="115"/>
      <c r="SYU341" s="114"/>
      <c r="SYV341" s="115"/>
      <c r="SYW341" s="114"/>
      <c r="SYX341" s="115"/>
      <c r="SYY341" s="114"/>
      <c r="SYZ341" s="115"/>
      <c r="SZA341" s="114"/>
      <c r="SZB341" s="115"/>
      <c r="SZC341" s="114"/>
      <c r="SZD341" s="115"/>
      <c r="SZE341" s="114"/>
      <c r="SZF341" s="115"/>
      <c r="SZG341" s="114"/>
      <c r="SZH341" s="115"/>
      <c r="SZI341" s="114"/>
      <c r="SZJ341" s="115"/>
      <c r="SZK341" s="114"/>
      <c r="SZL341" s="115"/>
      <c r="SZM341" s="114"/>
      <c r="SZN341" s="115"/>
      <c r="SZO341" s="114"/>
      <c r="SZP341" s="115"/>
      <c r="SZQ341" s="114"/>
      <c r="SZR341" s="115"/>
      <c r="SZS341" s="114"/>
      <c r="SZT341" s="115"/>
      <c r="SZU341" s="114"/>
      <c r="SZV341" s="115"/>
      <c r="SZW341" s="114"/>
      <c r="SZX341" s="115"/>
      <c r="SZY341" s="114"/>
      <c r="SZZ341" s="115"/>
      <c r="TAA341" s="114"/>
      <c r="TAB341" s="115"/>
      <c r="TAC341" s="114"/>
      <c r="TAD341" s="115"/>
      <c r="TAE341" s="114"/>
      <c r="TAF341" s="115"/>
      <c r="TAG341" s="114"/>
      <c r="TAH341" s="115"/>
      <c r="TAI341" s="114"/>
      <c r="TAJ341" s="115"/>
      <c r="TAK341" s="114"/>
      <c r="TAL341" s="115"/>
      <c r="TAM341" s="114"/>
      <c r="TAN341" s="115"/>
      <c r="TAO341" s="114"/>
      <c r="TAP341" s="115"/>
      <c r="TAQ341" s="114"/>
      <c r="TAR341" s="115"/>
      <c r="TAS341" s="114"/>
      <c r="TAT341" s="115"/>
      <c r="TAU341" s="114"/>
      <c r="TAV341" s="115"/>
      <c r="TAW341" s="114"/>
      <c r="TAX341" s="115"/>
      <c r="TAY341" s="114"/>
      <c r="TAZ341" s="115"/>
      <c r="TBA341" s="114"/>
      <c r="TBB341" s="115"/>
      <c r="TBC341" s="114"/>
      <c r="TBD341" s="115"/>
      <c r="TBE341" s="114"/>
      <c r="TBF341" s="115"/>
      <c r="TBG341" s="114"/>
      <c r="TBH341" s="115"/>
      <c r="TBI341" s="114"/>
      <c r="TBJ341" s="115"/>
      <c r="TBK341" s="114"/>
      <c r="TBL341" s="115"/>
      <c r="TBM341" s="114"/>
      <c r="TBN341" s="115"/>
      <c r="TBO341" s="114"/>
      <c r="TBP341" s="115"/>
      <c r="TBQ341" s="114"/>
      <c r="TBR341" s="115"/>
      <c r="TBS341" s="114"/>
      <c r="TBT341" s="115"/>
      <c r="TBU341" s="114"/>
      <c r="TBV341" s="115"/>
      <c r="TBW341" s="114"/>
      <c r="TBX341" s="115"/>
      <c r="TBY341" s="114"/>
      <c r="TBZ341" s="115"/>
      <c r="TCA341" s="114"/>
      <c r="TCB341" s="115"/>
      <c r="TCC341" s="114"/>
      <c r="TCD341" s="115"/>
      <c r="TCE341" s="114"/>
      <c r="TCF341" s="115"/>
      <c r="TCG341" s="114"/>
      <c r="TCH341" s="115"/>
      <c r="TCI341" s="114"/>
      <c r="TCJ341" s="115"/>
      <c r="TCK341" s="114"/>
      <c r="TCL341" s="115"/>
      <c r="TCM341" s="114"/>
      <c r="TCN341" s="115"/>
      <c r="TCO341" s="114"/>
      <c r="TCP341" s="115"/>
      <c r="TCQ341" s="114"/>
      <c r="TCR341" s="115"/>
      <c r="TCS341" s="114"/>
      <c r="TCT341" s="115"/>
      <c r="TCU341" s="114"/>
      <c r="TCV341" s="115"/>
      <c r="TCW341" s="114"/>
      <c r="TCX341" s="115"/>
      <c r="TCY341" s="114"/>
      <c r="TCZ341" s="115"/>
      <c r="TDA341" s="114"/>
      <c r="TDB341" s="115"/>
      <c r="TDC341" s="114"/>
      <c r="TDD341" s="115"/>
      <c r="TDE341" s="114"/>
      <c r="TDF341" s="115"/>
      <c r="TDG341" s="114"/>
      <c r="TDH341" s="115"/>
      <c r="TDI341" s="114"/>
      <c r="TDJ341" s="115"/>
      <c r="TDK341" s="114"/>
      <c r="TDL341" s="115"/>
      <c r="TDM341" s="114"/>
      <c r="TDN341" s="115"/>
      <c r="TDO341" s="114"/>
      <c r="TDP341" s="115"/>
      <c r="TDQ341" s="114"/>
      <c r="TDR341" s="115"/>
      <c r="TDS341" s="114"/>
      <c r="TDT341" s="115"/>
      <c r="TDU341" s="114"/>
      <c r="TDV341" s="115"/>
      <c r="TDW341" s="114"/>
      <c r="TDX341" s="115"/>
      <c r="TDY341" s="114"/>
      <c r="TDZ341" s="115"/>
      <c r="TEA341" s="114"/>
      <c r="TEB341" s="115"/>
      <c r="TEC341" s="114"/>
      <c r="TED341" s="115"/>
      <c r="TEE341" s="114"/>
      <c r="TEF341" s="115"/>
      <c r="TEG341" s="114"/>
      <c r="TEH341" s="115"/>
      <c r="TEI341" s="114"/>
      <c r="TEJ341" s="115"/>
      <c r="TEK341" s="114"/>
      <c r="TEL341" s="115"/>
      <c r="TEM341" s="114"/>
      <c r="TEN341" s="115"/>
      <c r="TEO341" s="114"/>
      <c r="TEP341" s="115"/>
      <c r="TEQ341" s="114"/>
      <c r="TER341" s="115"/>
      <c r="TES341" s="114"/>
      <c r="TET341" s="115"/>
      <c r="TEU341" s="114"/>
      <c r="TEV341" s="115"/>
      <c r="TEW341" s="114"/>
      <c r="TEX341" s="115"/>
      <c r="TEY341" s="114"/>
      <c r="TEZ341" s="115"/>
      <c r="TFA341" s="114"/>
      <c r="TFB341" s="115"/>
      <c r="TFC341" s="114"/>
      <c r="TFD341" s="115"/>
      <c r="TFE341" s="114"/>
      <c r="TFF341" s="115"/>
      <c r="TFG341" s="114"/>
      <c r="TFH341" s="115"/>
      <c r="TFI341" s="114"/>
      <c r="TFJ341" s="115"/>
      <c r="TFK341" s="114"/>
      <c r="TFL341" s="115"/>
      <c r="TFM341" s="114"/>
      <c r="TFN341" s="115"/>
      <c r="TFO341" s="114"/>
      <c r="TFP341" s="115"/>
      <c r="TFQ341" s="114"/>
      <c r="TFR341" s="115"/>
      <c r="TFS341" s="114"/>
      <c r="TFT341" s="115"/>
      <c r="TFU341" s="114"/>
      <c r="TFV341" s="115"/>
      <c r="TFW341" s="114"/>
      <c r="TFX341" s="115"/>
      <c r="TFY341" s="114"/>
      <c r="TFZ341" s="115"/>
      <c r="TGA341" s="114"/>
      <c r="TGB341" s="115"/>
      <c r="TGC341" s="114"/>
      <c r="TGD341" s="115"/>
      <c r="TGE341" s="114"/>
      <c r="TGF341" s="115"/>
      <c r="TGG341" s="114"/>
      <c r="TGH341" s="115"/>
      <c r="TGI341" s="114"/>
      <c r="TGJ341" s="115"/>
      <c r="TGK341" s="114"/>
      <c r="TGL341" s="115"/>
      <c r="TGM341" s="114"/>
      <c r="TGN341" s="115"/>
      <c r="TGO341" s="114"/>
      <c r="TGP341" s="115"/>
      <c r="TGQ341" s="114"/>
      <c r="TGR341" s="115"/>
      <c r="TGS341" s="114"/>
      <c r="TGT341" s="115"/>
      <c r="TGU341" s="114"/>
      <c r="TGV341" s="115"/>
      <c r="TGW341" s="114"/>
      <c r="TGX341" s="115"/>
      <c r="TGY341" s="114"/>
      <c r="TGZ341" s="115"/>
      <c r="THA341" s="114"/>
      <c r="THB341" s="115"/>
      <c r="THC341" s="114"/>
      <c r="THD341" s="115"/>
      <c r="THE341" s="114"/>
      <c r="THF341" s="115"/>
      <c r="THG341" s="114"/>
      <c r="THH341" s="115"/>
      <c r="THI341" s="114"/>
      <c r="THJ341" s="115"/>
      <c r="THK341" s="114"/>
      <c r="THL341" s="115"/>
      <c r="THM341" s="114"/>
      <c r="THN341" s="115"/>
      <c r="THO341" s="114"/>
      <c r="THP341" s="115"/>
      <c r="THQ341" s="114"/>
      <c r="THR341" s="115"/>
      <c r="THS341" s="114"/>
      <c r="THT341" s="115"/>
      <c r="THU341" s="114"/>
      <c r="THV341" s="115"/>
      <c r="THW341" s="114"/>
      <c r="THX341" s="115"/>
      <c r="THY341" s="114"/>
      <c r="THZ341" s="115"/>
      <c r="TIA341" s="114"/>
      <c r="TIB341" s="115"/>
      <c r="TIC341" s="114"/>
      <c r="TID341" s="115"/>
      <c r="TIE341" s="114"/>
      <c r="TIF341" s="115"/>
      <c r="TIG341" s="114"/>
      <c r="TIH341" s="115"/>
      <c r="TII341" s="114"/>
      <c r="TIJ341" s="115"/>
      <c r="TIK341" s="114"/>
      <c r="TIL341" s="115"/>
      <c r="TIM341" s="114"/>
      <c r="TIN341" s="115"/>
      <c r="TIO341" s="114"/>
      <c r="TIP341" s="115"/>
      <c r="TIQ341" s="114"/>
      <c r="TIR341" s="115"/>
      <c r="TIS341" s="114"/>
      <c r="TIT341" s="115"/>
      <c r="TIU341" s="114"/>
      <c r="TIV341" s="115"/>
      <c r="TIW341" s="114"/>
      <c r="TIX341" s="115"/>
      <c r="TIY341" s="114"/>
      <c r="TIZ341" s="115"/>
      <c r="TJA341" s="114"/>
      <c r="TJB341" s="115"/>
      <c r="TJC341" s="114"/>
      <c r="TJD341" s="115"/>
      <c r="TJE341" s="114"/>
      <c r="TJF341" s="115"/>
      <c r="TJG341" s="114"/>
      <c r="TJH341" s="115"/>
      <c r="TJI341" s="114"/>
      <c r="TJJ341" s="115"/>
      <c r="TJK341" s="114"/>
      <c r="TJL341" s="115"/>
      <c r="TJM341" s="114"/>
      <c r="TJN341" s="115"/>
      <c r="TJO341" s="114"/>
      <c r="TJP341" s="115"/>
      <c r="TJQ341" s="114"/>
      <c r="TJR341" s="115"/>
      <c r="TJS341" s="114"/>
      <c r="TJT341" s="115"/>
      <c r="TJU341" s="114"/>
      <c r="TJV341" s="115"/>
      <c r="TJW341" s="114"/>
      <c r="TJX341" s="115"/>
      <c r="TJY341" s="114"/>
      <c r="TJZ341" s="115"/>
      <c r="TKA341" s="114"/>
      <c r="TKB341" s="115"/>
      <c r="TKC341" s="114"/>
      <c r="TKD341" s="115"/>
      <c r="TKE341" s="114"/>
      <c r="TKF341" s="115"/>
      <c r="TKG341" s="114"/>
      <c r="TKH341" s="115"/>
      <c r="TKI341" s="114"/>
      <c r="TKJ341" s="115"/>
      <c r="TKK341" s="114"/>
      <c r="TKL341" s="115"/>
      <c r="TKM341" s="114"/>
      <c r="TKN341" s="115"/>
      <c r="TKO341" s="114"/>
      <c r="TKP341" s="115"/>
      <c r="TKQ341" s="114"/>
      <c r="TKR341" s="115"/>
      <c r="TKS341" s="114"/>
      <c r="TKT341" s="115"/>
      <c r="TKU341" s="114"/>
      <c r="TKV341" s="115"/>
      <c r="TKW341" s="114"/>
      <c r="TKX341" s="115"/>
      <c r="TKY341" s="114"/>
      <c r="TKZ341" s="115"/>
      <c r="TLA341" s="114"/>
      <c r="TLB341" s="115"/>
      <c r="TLC341" s="114"/>
      <c r="TLD341" s="115"/>
      <c r="TLE341" s="114"/>
      <c r="TLF341" s="115"/>
      <c r="TLG341" s="114"/>
      <c r="TLH341" s="115"/>
      <c r="TLI341" s="114"/>
      <c r="TLJ341" s="115"/>
      <c r="TLK341" s="114"/>
      <c r="TLL341" s="115"/>
      <c r="TLM341" s="114"/>
      <c r="TLN341" s="115"/>
      <c r="TLO341" s="114"/>
      <c r="TLP341" s="115"/>
      <c r="TLQ341" s="114"/>
      <c r="TLR341" s="115"/>
      <c r="TLS341" s="114"/>
      <c r="TLT341" s="115"/>
      <c r="TLU341" s="114"/>
      <c r="TLV341" s="115"/>
      <c r="TLW341" s="114"/>
      <c r="TLX341" s="115"/>
      <c r="TLY341" s="114"/>
      <c r="TLZ341" s="115"/>
      <c r="TMA341" s="114"/>
      <c r="TMB341" s="115"/>
      <c r="TMC341" s="114"/>
      <c r="TMD341" s="115"/>
      <c r="TME341" s="114"/>
      <c r="TMF341" s="115"/>
      <c r="TMG341" s="114"/>
      <c r="TMH341" s="115"/>
      <c r="TMI341" s="114"/>
      <c r="TMJ341" s="115"/>
      <c r="TMK341" s="114"/>
      <c r="TML341" s="115"/>
      <c r="TMM341" s="114"/>
      <c r="TMN341" s="115"/>
      <c r="TMO341" s="114"/>
      <c r="TMP341" s="115"/>
      <c r="TMQ341" s="114"/>
      <c r="TMR341" s="115"/>
      <c r="TMS341" s="114"/>
      <c r="TMT341" s="115"/>
      <c r="TMU341" s="114"/>
      <c r="TMV341" s="115"/>
      <c r="TMW341" s="114"/>
      <c r="TMX341" s="115"/>
      <c r="TMY341" s="114"/>
      <c r="TMZ341" s="115"/>
      <c r="TNA341" s="114"/>
      <c r="TNB341" s="115"/>
      <c r="TNC341" s="114"/>
      <c r="TND341" s="115"/>
      <c r="TNE341" s="114"/>
      <c r="TNF341" s="115"/>
      <c r="TNG341" s="114"/>
      <c r="TNH341" s="115"/>
      <c r="TNI341" s="114"/>
      <c r="TNJ341" s="115"/>
      <c r="TNK341" s="114"/>
      <c r="TNL341" s="115"/>
      <c r="TNM341" s="114"/>
      <c r="TNN341" s="115"/>
      <c r="TNO341" s="114"/>
      <c r="TNP341" s="115"/>
      <c r="TNQ341" s="114"/>
      <c r="TNR341" s="115"/>
      <c r="TNS341" s="114"/>
      <c r="TNT341" s="115"/>
      <c r="TNU341" s="114"/>
      <c r="TNV341" s="115"/>
      <c r="TNW341" s="114"/>
      <c r="TNX341" s="115"/>
      <c r="TNY341" s="114"/>
      <c r="TNZ341" s="115"/>
      <c r="TOA341" s="114"/>
      <c r="TOB341" s="115"/>
      <c r="TOC341" s="114"/>
      <c r="TOD341" s="115"/>
      <c r="TOE341" s="114"/>
      <c r="TOF341" s="115"/>
      <c r="TOG341" s="114"/>
      <c r="TOH341" s="115"/>
      <c r="TOI341" s="114"/>
      <c r="TOJ341" s="115"/>
      <c r="TOK341" s="114"/>
      <c r="TOL341" s="115"/>
      <c r="TOM341" s="114"/>
      <c r="TON341" s="115"/>
      <c r="TOO341" s="114"/>
      <c r="TOP341" s="115"/>
      <c r="TOQ341" s="114"/>
      <c r="TOR341" s="115"/>
      <c r="TOS341" s="114"/>
      <c r="TOT341" s="115"/>
      <c r="TOU341" s="114"/>
      <c r="TOV341" s="115"/>
      <c r="TOW341" s="114"/>
      <c r="TOX341" s="115"/>
      <c r="TOY341" s="114"/>
      <c r="TOZ341" s="115"/>
      <c r="TPA341" s="114"/>
      <c r="TPB341" s="115"/>
      <c r="TPC341" s="114"/>
      <c r="TPD341" s="115"/>
      <c r="TPE341" s="114"/>
      <c r="TPF341" s="115"/>
      <c r="TPG341" s="114"/>
      <c r="TPH341" s="115"/>
      <c r="TPI341" s="114"/>
      <c r="TPJ341" s="115"/>
      <c r="TPK341" s="114"/>
      <c r="TPL341" s="115"/>
      <c r="TPM341" s="114"/>
      <c r="TPN341" s="115"/>
      <c r="TPO341" s="114"/>
      <c r="TPP341" s="115"/>
      <c r="TPQ341" s="114"/>
      <c r="TPR341" s="115"/>
      <c r="TPS341" s="114"/>
      <c r="TPT341" s="115"/>
      <c r="TPU341" s="114"/>
      <c r="TPV341" s="115"/>
      <c r="TPW341" s="114"/>
      <c r="TPX341" s="115"/>
      <c r="TPY341" s="114"/>
      <c r="TPZ341" s="115"/>
      <c r="TQA341" s="114"/>
      <c r="TQB341" s="115"/>
      <c r="TQC341" s="114"/>
      <c r="TQD341" s="115"/>
      <c r="TQE341" s="114"/>
      <c r="TQF341" s="115"/>
      <c r="TQG341" s="114"/>
      <c r="TQH341" s="115"/>
      <c r="TQI341" s="114"/>
      <c r="TQJ341" s="115"/>
      <c r="TQK341" s="114"/>
      <c r="TQL341" s="115"/>
      <c r="TQM341" s="114"/>
      <c r="TQN341" s="115"/>
      <c r="TQO341" s="114"/>
      <c r="TQP341" s="115"/>
      <c r="TQQ341" s="114"/>
      <c r="TQR341" s="115"/>
      <c r="TQS341" s="114"/>
      <c r="TQT341" s="115"/>
      <c r="TQU341" s="114"/>
      <c r="TQV341" s="115"/>
      <c r="TQW341" s="114"/>
      <c r="TQX341" s="115"/>
      <c r="TQY341" s="114"/>
      <c r="TQZ341" s="115"/>
      <c r="TRA341" s="114"/>
      <c r="TRB341" s="115"/>
      <c r="TRC341" s="114"/>
      <c r="TRD341" s="115"/>
      <c r="TRE341" s="114"/>
      <c r="TRF341" s="115"/>
      <c r="TRG341" s="114"/>
      <c r="TRH341" s="115"/>
      <c r="TRI341" s="114"/>
      <c r="TRJ341" s="115"/>
      <c r="TRK341" s="114"/>
      <c r="TRL341" s="115"/>
      <c r="TRM341" s="114"/>
      <c r="TRN341" s="115"/>
      <c r="TRO341" s="114"/>
      <c r="TRP341" s="115"/>
      <c r="TRQ341" s="114"/>
      <c r="TRR341" s="115"/>
      <c r="TRS341" s="114"/>
      <c r="TRT341" s="115"/>
      <c r="TRU341" s="114"/>
      <c r="TRV341" s="115"/>
      <c r="TRW341" s="114"/>
      <c r="TRX341" s="115"/>
      <c r="TRY341" s="114"/>
      <c r="TRZ341" s="115"/>
      <c r="TSA341" s="114"/>
      <c r="TSB341" s="115"/>
      <c r="TSC341" s="114"/>
      <c r="TSD341" s="115"/>
      <c r="TSE341" s="114"/>
      <c r="TSF341" s="115"/>
      <c r="TSG341" s="114"/>
      <c r="TSH341" s="115"/>
      <c r="TSI341" s="114"/>
      <c r="TSJ341" s="115"/>
      <c r="TSK341" s="114"/>
      <c r="TSL341" s="115"/>
      <c r="TSM341" s="114"/>
      <c r="TSN341" s="115"/>
      <c r="TSO341" s="114"/>
      <c r="TSP341" s="115"/>
      <c r="TSQ341" s="114"/>
      <c r="TSR341" s="115"/>
      <c r="TSS341" s="114"/>
      <c r="TST341" s="115"/>
      <c r="TSU341" s="114"/>
      <c r="TSV341" s="115"/>
      <c r="TSW341" s="114"/>
      <c r="TSX341" s="115"/>
      <c r="TSY341" s="114"/>
      <c r="TSZ341" s="115"/>
      <c r="TTA341" s="114"/>
      <c r="TTB341" s="115"/>
      <c r="TTC341" s="114"/>
      <c r="TTD341" s="115"/>
      <c r="TTE341" s="114"/>
      <c r="TTF341" s="115"/>
      <c r="TTG341" s="114"/>
      <c r="TTH341" s="115"/>
      <c r="TTI341" s="114"/>
      <c r="TTJ341" s="115"/>
      <c r="TTK341" s="114"/>
      <c r="TTL341" s="115"/>
      <c r="TTM341" s="114"/>
      <c r="TTN341" s="115"/>
      <c r="TTO341" s="114"/>
      <c r="TTP341" s="115"/>
      <c r="TTQ341" s="114"/>
      <c r="TTR341" s="115"/>
      <c r="TTS341" s="114"/>
      <c r="TTT341" s="115"/>
      <c r="TTU341" s="114"/>
      <c r="TTV341" s="115"/>
      <c r="TTW341" s="114"/>
      <c r="TTX341" s="115"/>
      <c r="TTY341" s="114"/>
      <c r="TTZ341" s="115"/>
      <c r="TUA341" s="114"/>
      <c r="TUB341" s="115"/>
      <c r="TUC341" s="114"/>
      <c r="TUD341" s="115"/>
      <c r="TUE341" s="114"/>
      <c r="TUF341" s="115"/>
      <c r="TUG341" s="114"/>
      <c r="TUH341" s="115"/>
      <c r="TUI341" s="114"/>
      <c r="TUJ341" s="115"/>
      <c r="TUK341" s="114"/>
      <c r="TUL341" s="115"/>
      <c r="TUM341" s="114"/>
      <c r="TUN341" s="115"/>
      <c r="TUO341" s="114"/>
      <c r="TUP341" s="115"/>
      <c r="TUQ341" s="114"/>
      <c r="TUR341" s="115"/>
      <c r="TUS341" s="114"/>
      <c r="TUT341" s="115"/>
      <c r="TUU341" s="114"/>
      <c r="TUV341" s="115"/>
      <c r="TUW341" s="114"/>
      <c r="TUX341" s="115"/>
      <c r="TUY341" s="114"/>
      <c r="TUZ341" s="115"/>
      <c r="TVA341" s="114"/>
      <c r="TVB341" s="115"/>
      <c r="TVC341" s="114"/>
      <c r="TVD341" s="115"/>
      <c r="TVE341" s="114"/>
      <c r="TVF341" s="115"/>
      <c r="TVG341" s="114"/>
      <c r="TVH341" s="115"/>
      <c r="TVI341" s="114"/>
      <c r="TVJ341" s="115"/>
      <c r="TVK341" s="114"/>
      <c r="TVL341" s="115"/>
      <c r="TVM341" s="114"/>
      <c r="TVN341" s="115"/>
      <c r="TVO341" s="114"/>
      <c r="TVP341" s="115"/>
      <c r="TVQ341" s="114"/>
      <c r="TVR341" s="115"/>
      <c r="TVS341" s="114"/>
      <c r="TVT341" s="115"/>
      <c r="TVU341" s="114"/>
      <c r="TVV341" s="115"/>
      <c r="TVW341" s="114"/>
      <c r="TVX341" s="115"/>
      <c r="TVY341" s="114"/>
      <c r="TVZ341" s="115"/>
      <c r="TWA341" s="114"/>
      <c r="TWB341" s="115"/>
      <c r="TWC341" s="114"/>
      <c r="TWD341" s="115"/>
      <c r="TWE341" s="114"/>
      <c r="TWF341" s="115"/>
      <c r="TWG341" s="114"/>
      <c r="TWH341" s="115"/>
      <c r="TWI341" s="114"/>
      <c r="TWJ341" s="115"/>
      <c r="TWK341" s="114"/>
      <c r="TWL341" s="115"/>
      <c r="TWM341" s="114"/>
      <c r="TWN341" s="115"/>
      <c r="TWO341" s="114"/>
      <c r="TWP341" s="115"/>
      <c r="TWQ341" s="114"/>
      <c r="TWR341" s="115"/>
      <c r="TWS341" s="114"/>
      <c r="TWT341" s="115"/>
      <c r="TWU341" s="114"/>
      <c r="TWV341" s="115"/>
      <c r="TWW341" s="114"/>
      <c r="TWX341" s="115"/>
      <c r="TWY341" s="114"/>
      <c r="TWZ341" s="115"/>
      <c r="TXA341" s="114"/>
      <c r="TXB341" s="115"/>
      <c r="TXC341" s="114"/>
      <c r="TXD341" s="115"/>
      <c r="TXE341" s="114"/>
      <c r="TXF341" s="115"/>
      <c r="TXG341" s="114"/>
      <c r="TXH341" s="115"/>
      <c r="TXI341" s="114"/>
      <c r="TXJ341" s="115"/>
      <c r="TXK341" s="114"/>
      <c r="TXL341" s="115"/>
      <c r="TXM341" s="114"/>
      <c r="TXN341" s="115"/>
      <c r="TXO341" s="114"/>
      <c r="TXP341" s="115"/>
      <c r="TXQ341" s="114"/>
      <c r="TXR341" s="115"/>
      <c r="TXS341" s="114"/>
      <c r="TXT341" s="115"/>
      <c r="TXU341" s="114"/>
      <c r="TXV341" s="115"/>
      <c r="TXW341" s="114"/>
      <c r="TXX341" s="115"/>
      <c r="TXY341" s="114"/>
      <c r="TXZ341" s="115"/>
      <c r="TYA341" s="114"/>
      <c r="TYB341" s="115"/>
      <c r="TYC341" s="114"/>
      <c r="TYD341" s="115"/>
      <c r="TYE341" s="114"/>
      <c r="TYF341" s="115"/>
      <c r="TYG341" s="114"/>
      <c r="TYH341" s="115"/>
      <c r="TYI341" s="114"/>
      <c r="TYJ341" s="115"/>
      <c r="TYK341" s="114"/>
      <c r="TYL341" s="115"/>
      <c r="TYM341" s="114"/>
      <c r="TYN341" s="115"/>
      <c r="TYO341" s="114"/>
      <c r="TYP341" s="115"/>
      <c r="TYQ341" s="114"/>
      <c r="TYR341" s="115"/>
      <c r="TYS341" s="114"/>
      <c r="TYT341" s="115"/>
      <c r="TYU341" s="114"/>
      <c r="TYV341" s="115"/>
      <c r="TYW341" s="114"/>
      <c r="TYX341" s="115"/>
      <c r="TYY341" s="114"/>
      <c r="TYZ341" s="115"/>
      <c r="TZA341" s="114"/>
      <c r="TZB341" s="115"/>
      <c r="TZC341" s="114"/>
      <c r="TZD341" s="115"/>
      <c r="TZE341" s="114"/>
      <c r="TZF341" s="115"/>
      <c r="TZG341" s="114"/>
      <c r="TZH341" s="115"/>
      <c r="TZI341" s="114"/>
      <c r="TZJ341" s="115"/>
      <c r="TZK341" s="114"/>
      <c r="TZL341" s="115"/>
      <c r="TZM341" s="114"/>
      <c r="TZN341" s="115"/>
      <c r="TZO341" s="114"/>
      <c r="TZP341" s="115"/>
      <c r="TZQ341" s="114"/>
      <c r="TZR341" s="115"/>
      <c r="TZS341" s="114"/>
      <c r="TZT341" s="115"/>
      <c r="TZU341" s="114"/>
      <c r="TZV341" s="115"/>
      <c r="TZW341" s="114"/>
      <c r="TZX341" s="115"/>
      <c r="TZY341" s="114"/>
      <c r="TZZ341" s="115"/>
      <c r="UAA341" s="114"/>
      <c r="UAB341" s="115"/>
      <c r="UAC341" s="114"/>
      <c r="UAD341" s="115"/>
      <c r="UAE341" s="114"/>
      <c r="UAF341" s="115"/>
      <c r="UAG341" s="114"/>
      <c r="UAH341" s="115"/>
      <c r="UAI341" s="114"/>
      <c r="UAJ341" s="115"/>
      <c r="UAK341" s="114"/>
      <c r="UAL341" s="115"/>
      <c r="UAM341" s="114"/>
      <c r="UAN341" s="115"/>
      <c r="UAO341" s="114"/>
      <c r="UAP341" s="115"/>
      <c r="UAQ341" s="114"/>
      <c r="UAR341" s="115"/>
      <c r="UAS341" s="114"/>
      <c r="UAT341" s="115"/>
      <c r="UAU341" s="114"/>
      <c r="UAV341" s="115"/>
      <c r="UAW341" s="114"/>
      <c r="UAX341" s="115"/>
      <c r="UAY341" s="114"/>
      <c r="UAZ341" s="115"/>
      <c r="UBA341" s="114"/>
      <c r="UBB341" s="115"/>
      <c r="UBC341" s="114"/>
      <c r="UBD341" s="115"/>
      <c r="UBE341" s="114"/>
      <c r="UBF341" s="115"/>
      <c r="UBG341" s="114"/>
      <c r="UBH341" s="115"/>
      <c r="UBI341" s="114"/>
      <c r="UBJ341" s="115"/>
      <c r="UBK341" s="114"/>
      <c r="UBL341" s="115"/>
      <c r="UBM341" s="114"/>
      <c r="UBN341" s="115"/>
      <c r="UBO341" s="114"/>
      <c r="UBP341" s="115"/>
      <c r="UBQ341" s="114"/>
      <c r="UBR341" s="115"/>
      <c r="UBS341" s="114"/>
      <c r="UBT341" s="115"/>
      <c r="UBU341" s="114"/>
      <c r="UBV341" s="115"/>
      <c r="UBW341" s="114"/>
      <c r="UBX341" s="115"/>
      <c r="UBY341" s="114"/>
      <c r="UBZ341" s="115"/>
      <c r="UCA341" s="114"/>
      <c r="UCB341" s="115"/>
      <c r="UCC341" s="114"/>
      <c r="UCD341" s="115"/>
      <c r="UCE341" s="114"/>
      <c r="UCF341" s="115"/>
      <c r="UCG341" s="114"/>
      <c r="UCH341" s="115"/>
      <c r="UCI341" s="114"/>
      <c r="UCJ341" s="115"/>
      <c r="UCK341" s="114"/>
      <c r="UCL341" s="115"/>
      <c r="UCM341" s="114"/>
      <c r="UCN341" s="115"/>
      <c r="UCO341" s="114"/>
      <c r="UCP341" s="115"/>
      <c r="UCQ341" s="114"/>
      <c r="UCR341" s="115"/>
      <c r="UCS341" s="114"/>
      <c r="UCT341" s="115"/>
      <c r="UCU341" s="114"/>
      <c r="UCV341" s="115"/>
      <c r="UCW341" s="114"/>
      <c r="UCX341" s="115"/>
      <c r="UCY341" s="114"/>
      <c r="UCZ341" s="115"/>
      <c r="UDA341" s="114"/>
      <c r="UDB341" s="115"/>
      <c r="UDC341" s="114"/>
      <c r="UDD341" s="115"/>
      <c r="UDE341" s="114"/>
      <c r="UDF341" s="115"/>
      <c r="UDG341" s="114"/>
      <c r="UDH341" s="115"/>
      <c r="UDI341" s="114"/>
      <c r="UDJ341" s="115"/>
      <c r="UDK341" s="114"/>
      <c r="UDL341" s="115"/>
      <c r="UDM341" s="114"/>
      <c r="UDN341" s="115"/>
      <c r="UDO341" s="114"/>
      <c r="UDP341" s="115"/>
      <c r="UDQ341" s="114"/>
      <c r="UDR341" s="115"/>
      <c r="UDS341" s="114"/>
      <c r="UDT341" s="115"/>
      <c r="UDU341" s="114"/>
      <c r="UDV341" s="115"/>
      <c r="UDW341" s="114"/>
      <c r="UDX341" s="115"/>
      <c r="UDY341" s="114"/>
      <c r="UDZ341" s="115"/>
      <c r="UEA341" s="114"/>
      <c r="UEB341" s="115"/>
      <c r="UEC341" s="114"/>
      <c r="UED341" s="115"/>
      <c r="UEE341" s="114"/>
      <c r="UEF341" s="115"/>
      <c r="UEG341" s="114"/>
      <c r="UEH341" s="115"/>
      <c r="UEI341" s="114"/>
      <c r="UEJ341" s="115"/>
      <c r="UEK341" s="114"/>
      <c r="UEL341" s="115"/>
      <c r="UEM341" s="114"/>
      <c r="UEN341" s="115"/>
      <c r="UEO341" s="114"/>
      <c r="UEP341" s="115"/>
      <c r="UEQ341" s="114"/>
      <c r="UER341" s="115"/>
      <c r="UES341" s="114"/>
      <c r="UET341" s="115"/>
      <c r="UEU341" s="114"/>
      <c r="UEV341" s="115"/>
      <c r="UEW341" s="114"/>
      <c r="UEX341" s="115"/>
      <c r="UEY341" s="114"/>
      <c r="UEZ341" s="115"/>
      <c r="UFA341" s="114"/>
      <c r="UFB341" s="115"/>
      <c r="UFC341" s="114"/>
      <c r="UFD341" s="115"/>
      <c r="UFE341" s="114"/>
      <c r="UFF341" s="115"/>
      <c r="UFG341" s="114"/>
      <c r="UFH341" s="115"/>
      <c r="UFI341" s="114"/>
      <c r="UFJ341" s="115"/>
      <c r="UFK341" s="114"/>
      <c r="UFL341" s="115"/>
      <c r="UFM341" s="114"/>
      <c r="UFN341" s="115"/>
      <c r="UFO341" s="114"/>
      <c r="UFP341" s="115"/>
      <c r="UFQ341" s="114"/>
      <c r="UFR341" s="115"/>
      <c r="UFS341" s="114"/>
      <c r="UFT341" s="115"/>
      <c r="UFU341" s="114"/>
      <c r="UFV341" s="115"/>
      <c r="UFW341" s="114"/>
      <c r="UFX341" s="115"/>
      <c r="UFY341" s="114"/>
      <c r="UFZ341" s="115"/>
      <c r="UGA341" s="114"/>
      <c r="UGB341" s="115"/>
      <c r="UGC341" s="114"/>
      <c r="UGD341" s="115"/>
      <c r="UGE341" s="114"/>
      <c r="UGF341" s="115"/>
      <c r="UGG341" s="114"/>
      <c r="UGH341" s="115"/>
      <c r="UGI341" s="114"/>
      <c r="UGJ341" s="115"/>
      <c r="UGK341" s="114"/>
      <c r="UGL341" s="115"/>
      <c r="UGM341" s="114"/>
      <c r="UGN341" s="115"/>
      <c r="UGO341" s="114"/>
      <c r="UGP341" s="115"/>
      <c r="UGQ341" s="114"/>
      <c r="UGR341" s="115"/>
      <c r="UGS341" s="114"/>
      <c r="UGT341" s="115"/>
      <c r="UGU341" s="114"/>
      <c r="UGV341" s="115"/>
      <c r="UGW341" s="114"/>
      <c r="UGX341" s="115"/>
      <c r="UGY341" s="114"/>
      <c r="UGZ341" s="115"/>
      <c r="UHA341" s="114"/>
      <c r="UHB341" s="115"/>
      <c r="UHC341" s="114"/>
      <c r="UHD341" s="115"/>
      <c r="UHE341" s="114"/>
      <c r="UHF341" s="115"/>
      <c r="UHG341" s="114"/>
      <c r="UHH341" s="115"/>
      <c r="UHI341" s="114"/>
      <c r="UHJ341" s="115"/>
      <c r="UHK341" s="114"/>
      <c r="UHL341" s="115"/>
      <c r="UHM341" s="114"/>
      <c r="UHN341" s="115"/>
      <c r="UHO341" s="114"/>
      <c r="UHP341" s="115"/>
      <c r="UHQ341" s="114"/>
      <c r="UHR341" s="115"/>
      <c r="UHS341" s="114"/>
      <c r="UHT341" s="115"/>
      <c r="UHU341" s="114"/>
      <c r="UHV341" s="115"/>
      <c r="UHW341" s="114"/>
      <c r="UHX341" s="115"/>
      <c r="UHY341" s="114"/>
      <c r="UHZ341" s="115"/>
      <c r="UIA341" s="114"/>
      <c r="UIB341" s="115"/>
      <c r="UIC341" s="114"/>
      <c r="UID341" s="115"/>
      <c r="UIE341" s="114"/>
      <c r="UIF341" s="115"/>
      <c r="UIG341" s="114"/>
      <c r="UIH341" s="115"/>
      <c r="UII341" s="114"/>
      <c r="UIJ341" s="115"/>
      <c r="UIK341" s="114"/>
      <c r="UIL341" s="115"/>
      <c r="UIM341" s="114"/>
      <c r="UIN341" s="115"/>
      <c r="UIO341" s="114"/>
      <c r="UIP341" s="115"/>
      <c r="UIQ341" s="114"/>
      <c r="UIR341" s="115"/>
      <c r="UIS341" s="114"/>
      <c r="UIT341" s="115"/>
      <c r="UIU341" s="114"/>
      <c r="UIV341" s="115"/>
      <c r="UIW341" s="114"/>
      <c r="UIX341" s="115"/>
      <c r="UIY341" s="114"/>
      <c r="UIZ341" s="115"/>
      <c r="UJA341" s="114"/>
      <c r="UJB341" s="115"/>
      <c r="UJC341" s="114"/>
      <c r="UJD341" s="115"/>
      <c r="UJE341" s="114"/>
      <c r="UJF341" s="115"/>
      <c r="UJG341" s="114"/>
      <c r="UJH341" s="115"/>
      <c r="UJI341" s="114"/>
      <c r="UJJ341" s="115"/>
      <c r="UJK341" s="114"/>
      <c r="UJL341" s="115"/>
      <c r="UJM341" s="114"/>
      <c r="UJN341" s="115"/>
      <c r="UJO341" s="114"/>
      <c r="UJP341" s="115"/>
      <c r="UJQ341" s="114"/>
      <c r="UJR341" s="115"/>
      <c r="UJS341" s="114"/>
      <c r="UJT341" s="115"/>
      <c r="UJU341" s="114"/>
      <c r="UJV341" s="115"/>
      <c r="UJW341" s="114"/>
      <c r="UJX341" s="115"/>
      <c r="UJY341" s="114"/>
      <c r="UJZ341" s="115"/>
      <c r="UKA341" s="114"/>
      <c r="UKB341" s="115"/>
      <c r="UKC341" s="114"/>
      <c r="UKD341" s="115"/>
      <c r="UKE341" s="114"/>
      <c r="UKF341" s="115"/>
      <c r="UKG341" s="114"/>
      <c r="UKH341" s="115"/>
      <c r="UKI341" s="114"/>
      <c r="UKJ341" s="115"/>
      <c r="UKK341" s="114"/>
      <c r="UKL341" s="115"/>
      <c r="UKM341" s="114"/>
      <c r="UKN341" s="115"/>
      <c r="UKO341" s="114"/>
      <c r="UKP341" s="115"/>
      <c r="UKQ341" s="114"/>
      <c r="UKR341" s="115"/>
      <c r="UKS341" s="114"/>
      <c r="UKT341" s="115"/>
      <c r="UKU341" s="114"/>
      <c r="UKV341" s="115"/>
      <c r="UKW341" s="114"/>
      <c r="UKX341" s="115"/>
      <c r="UKY341" s="114"/>
      <c r="UKZ341" s="115"/>
      <c r="ULA341" s="114"/>
      <c r="ULB341" s="115"/>
      <c r="ULC341" s="114"/>
      <c r="ULD341" s="115"/>
      <c r="ULE341" s="114"/>
      <c r="ULF341" s="115"/>
      <c r="ULG341" s="114"/>
      <c r="ULH341" s="115"/>
      <c r="ULI341" s="114"/>
      <c r="ULJ341" s="115"/>
      <c r="ULK341" s="114"/>
      <c r="ULL341" s="115"/>
      <c r="ULM341" s="114"/>
      <c r="ULN341" s="115"/>
      <c r="ULO341" s="114"/>
      <c r="ULP341" s="115"/>
      <c r="ULQ341" s="114"/>
      <c r="ULR341" s="115"/>
      <c r="ULS341" s="114"/>
      <c r="ULT341" s="115"/>
      <c r="ULU341" s="114"/>
      <c r="ULV341" s="115"/>
      <c r="ULW341" s="114"/>
      <c r="ULX341" s="115"/>
      <c r="ULY341" s="114"/>
      <c r="ULZ341" s="115"/>
      <c r="UMA341" s="114"/>
      <c r="UMB341" s="115"/>
      <c r="UMC341" s="114"/>
      <c r="UMD341" s="115"/>
      <c r="UME341" s="114"/>
      <c r="UMF341" s="115"/>
      <c r="UMG341" s="114"/>
      <c r="UMH341" s="115"/>
      <c r="UMI341" s="114"/>
      <c r="UMJ341" s="115"/>
      <c r="UMK341" s="114"/>
      <c r="UML341" s="115"/>
      <c r="UMM341" s="114"/>
      <c r="UMN341" s="115"/>
      <c r="UMO341" s="114"/>
      <c r="UMP341" s="115"/>
      <c r="UMQ341" s="114"/>
      <c r="UMR341" s="115"/>
      <c r="UMS341" s="114"/>
      <c r="UMT341" s="115"/>
      <c r="UMU341" s="114"/>
      <c r="UMV341" s="115"/>
      <c r="UMW341" s="114"/>
      <c r="UMX341" s="115"/>
      <c r="UMY341" s="114"/>
      <c r="UMZ341" s="115"/>
      <c r="UNA341" s="114"/>
      <c r="UNB341" s="115"/>
      <c r="UNC341" s="114"/>
      <c r="UND341" s="115"/>
      <c r="UNE341" s="114"/>
      <c r="UNF341" s="115"/>
      <c r="UNG341" s="114"/>
      <c r="UNH341" s="115"/>
      <c r="UNI341" s="114"/>
      <c r="UNJ341" s="115"/>
      <c r="UNK341" s="114"/>
      <c r="UNL341" s="115"/>
      <c r="UNM341" s="114"/>
      <c r="UNN341" s="115"/>
      <c r="UNO341" s="114"/>
      <c r="UNP341" s="115"/>
      <c r="UNQ341" s="114"/>
      <c r="UNR341" s="115"/>
      <c r="UNS341" s="114"/>
      <c r="UNT341" s="115"/>
      <c r="UNU341" s="114"/>
      <c r="UNV341" s="115"/>
      <c r="UNW341" s="114"/>
      <c r="UNX341" s="115"/>
      <c r="UNY341" s="114"/>
      <c r="UNZ341" s="115"/>
      <c r="UOA341" s="114"/>
      <c r="UOB341" s="115"/>
      <c r="UOC341" s="114"/>
      <c r="UOD341" s="115"/>
      <c r="UOE341" s="114"/>
      <c r="UOF341" s="115"/>
      <c r="UOG341" s="114"/>
      <c r="UOH341" s="115"/>
      <c r="UOI341" s="114"/>
      <c r="UOJ341" s="115"/>
      <c r="UOK341" s="114"/>
      <c r="UOL341" s="115"/>
      <c r="UOM341" s="114"/>
      <c r="UON341" s="115"/>
      <c r="UOO341" s="114"/>
      <c r="UOP341" s="115"/>
      <c r="UOQ341" s="114"/>
      <c r="UOR341" s="115"/>
      <c r="UOS341" s="114"/>
      <c r="UOT341" s="115"/>
      <c r="UOU341" s="114"/>
      <c r="UOV341" s="115"/>
      <c r="UOW341" s="114"/>
      <c r="UOX341" s="115"/>
      <c r="UOY341" s="114"/>
      <c r="UOZ341" s="115"/>
      <c r="UPA341" s="114"/>
      <c r="UPB341" s="115"/>
      <c r="UPC341" s="114"/>
      <c r="UPD341" s="115"/>
      <c r="UPE341" s="114"/>
      <c r="UPF341" s="115"/>
      <c r="UPG341" s="114"/>
      <c r="UPH341" s="115"/>
      <c r="UPI341" s="114"/>
      <c r="UPJ341" s="115"/>
      <c r="UPK341" s="114"/>
      <c r="UPL341" s="115"/>
      <c r="UPM341" s="114"/>
      <c r="UPN341" s="115"/>
      <c r="UPO341" s="114"/>
      <c r="UPP341" s="115"/>
      <c r="UPQ341" s="114"/>
      <c r="UPR341" s="115"/>
      <c r="UPS341" s="114"/>
      <c r="UPT341" s="115"/>
      <c r="UPU341" s="114"/>
      <c r="UPV341" s="115"/>
      <c r="UPW341" s="114"/>
      <c r="UPX341" s="115"/>
      <c r="UPY341" s="114"/>
      <c r="UPZ341" s="115"/>
      <c r="UQA341" s="114"/>
      <c r="UQB341" s="115"/>
      <c r="UQC341" s="114"/>
      <c r="UQD341" s="115"/>
      <c r="UQE341" s="114"/>
      <c r="UQF341" s="115"/>
      <c r="UQG341" s="114"/>
      <c r="UQH341" s="115"/>
      <c r="UQI341" s="114"/>
      <c r="UQJ341" s="115"/>
      <c r="UQK341" s="114"/>
      <c r="UQL341" s="115"/>
      <c r="UQM341" s="114"/>
      <c r="UQN341" s="115"/>
      <c r="UQO341" s="114"/>
      <c r="UQP341" s="115"/>
      <c r="UQQ341" s="114"/>
      <c r="UQR341" s="115"/>
      <c r="UQS341" s="114"/>
      <c r="UQT341" s="115"/>
      <c r="UQU341" s="114"/>
      <c r="UQV341" s="115"/>
      <c r="UQW341" s="114"/>
      <c r="UQX341" s="115"/>
      <c r="UQY341" s="114"/>
      <c r="UQZ341" s="115"/>
      <c r="URA341" s="114"/>
      <c r="URB341" s="115"/>
      <c r="URC341" s="114"/>
      <c r="URD341" s="115"/>
      <c r="URE341" s="114"/>
      <c r="URF341" s="115"/>
      <c r="URG341" s="114"/>
      <c r="URH341" s="115"/>
      <c r="URI341" s="114"/>
      <c r="URJ341" s="115"/>
      <c r="URK341" s="114"/>
      <c r="URL341" s="115"/>
      <c r="URM341" s="114"/>
      <c r="URN341" s="115"/>
      <c r="URO341" s="114"/>
      <c r="URP341" s="115"/>
      <c r="URQ341" s="114"/>
      <c r="URR341" s="115"/>
      <c r="URS341" s="114"/>
      <c r="URT341" s="115"/>
      <c r="URU341" s="114"/>
      <c r="URV341" s="115"/>
      <c r="URW341" s="114"/>
      <c r="URX341" s="115"/>
      <c r="URY341" s="114"/>
      <c r="URZ341" s="115"/>
      <c r="USA341" s="114"/>
      <c r="USB341" s="115"/>
      <c r="USC341" s="114"/>
      <c r="USD341" s="115"/>
      <c r="USE341" s="114"/>
      <c r="USF341" s="115"/>
      <c r="USG341" s="114"/>
      <c r="USH341" s="115"/>
      <c r="USI341" s="114"/>
      <c r="USJ341" s="115"/>
      <c r="USK341" s="114"/>
      <c r="USL341" s="115"/>
      <c r="USM341" s="114"/>
      <c r="USN341" s="115"/>
      <c r="USO341" s="114"/>
      <c r="USP341" s="115"/>
      <c r="USQ341" s="114"/>
      <c r="USR341" s="115"/>
      <c r="USS341" s="114"/>
      <c r="UST341" s="115"/>
      <c r="USU341" s="114"/>
      <c r="USV341" s="115"/>
      <c r="USW341" s="114"/>
      <c r="USX341" s="115"/>
      <c r="USY341" s="114"/>
      <c r="USZ341" s="115"/>
      <c r="UTA341" s="114"/>
      <c r="UTB341" s="115"/>
      <c r="UTC341" s="114"/>
      <c r="UTD341" s="115"/>
      <c r="UTE341" s="114"/>
      <c r="UTF341" s="115"/>
      <c r="UTG341" s="114"/>
      <c r="UTH341" s="115"/>
      <c r="UTI341" s="114"/>
      <c r="UTJ341" s="115"/>
      <c r="UTK341" s="114"/>
      <c r="UTL341" s="115"/>
      <c r="UTM341" s="114"/>
      <c r="UTN341" s="115"/>
      <c r="UTO341" s="114"/>
      <c r="UTP341" s="115"/>
      <c r="UTQ341" s="114"/>
      <c r="UTR341" s="115"/>
      <c r="UTS341" s="114"/>
      <c r="UTT341" s="115"/>
      <c r="UTU341" s="114"/>
      <c r="UTV341" s="115"/>
      <c r="UTW341" s="114"/>
      <c r="UTX341" s="115"/>
      <c r="UTY341" s="114"/>
      <c r="UTZ341" s="115"/>
      <c r="UUA341" s="114"/>
      <c r="UUB341" s="115"/>
      <c r="UUC341" s="114"/>
      <c r="UUD341" s="115"/>
      <c r="UUE341" s="114"/>
      <c r="UUF341" s="115"/>
      <c r="UUG341" s="114"/>
      <c r="UUH341" s="115"/>
      <c r="UUI341" s="114"/>
      <c r="UUJ341" s="115"/>
      <c r="UUK341" s="114"/>
      <c r="UUL341" s="115"/>
      <c r="UUM341" s="114"/>
      <c r="UUN341" s="115"/>
      <c r="UUO341" s="114"/>
      <c r="UUP341" s="115"/>
      <c r="UUQ341" s="114"/>
      <c r="UUR341" s="115"/>
      <c r="UUS341" s="114"/>
      <c r="UUT341" s="115"/>
      <c r="UUU341" s="114"/>
      <c r="UUV341" s="115"/>
      <c r="UUW341" s="114"/>
      <c r="UUX341" s="115"/>
      <c r="UUY341" s="114"/>
      <c r="UUZ341" s="115"/>
      <c r="UVA341" s="114"/>
      <c r="UVB341" s="115"/>
      <c r="UVC341" s="114"/>
      <c r="UVD341" s="115"/>
      <c r="UVE341" s="114"/>
      <c r="UVF341" s="115"/>
      <c r="UVG341" s="114"/>
      <c r="UVH341" s="115"/>
      <c r="UVI341" s="114"/>
      <c r="UVJ341" s="115"/>
      <c r="UVK341" s="114"/>
      <c r="UVL341" s="115"/>
      <c r="UVM341" s="114"/>
      <c r="UVN341" s="115"/>
      <c r="UVO341" s="114"/>
      <c r="UVP341" s="115"/>
      <c r="UVQ341" s="114"/>
      <c r="UVR341" s="115"/>
      <c r="UVS341" s="114"/>
      <c r="UVT341" s="115"/>
      <c r="UVU341" s="114"/>
      <c r="UVV341" s="115"/>
      <c r="UVW341" s="114"/>
      <c r="UVX341" s="115"/>
      <c r="UVY341" s="114"/>
      <c r="UVZ341" s="115"/>
      <c r="UWA341" s="114"/>
      <c r="UWB341" s="115"/>
      <c r="UWC341" s="114"/>
      <c r="UWD341" s="115"/>
      <c r="UWE341" s="114"/>
      <c r="UWF341" s="115"/>
      <c r="UWG341" s="114"/>
      <c r="UWH341" s="115"/>
      <c r="UWI341" s="114"/>
      <c r="UWJ341" s="115"/>
      <c r="UWK341" s="114"/>
      <c r="UWL341" s="115"/>
      <c r="UWM341" s="114"/>
      <c r="UWN341" s="115"/>
      <c r="UWO341" s="114"/>
      <c r="UWP341" s="115"/>
      <c r="UWQ341" s="114"/>
      <c r="UWR341" s="115"/>
      <c r="UWS341" s="114"/>
      <c r="UWT341" s="115"/>
      <c r="UWU341" s="114"/>
      <c r="UWV341" s="115"/>
      <c r="UWW341" s="114"/>
      <c r="UWX341" s="115"/>
      <c r="UWY341" s="114"/>
      <c r="UWZ341" s="115"/>
      <c r="UXA341" s="114"/>
      <c r="UXB341" s="115"/>
      <c r="UXC341" s="114"/>
      <c r="UXD341" s="115"/>
      <c r="UXE341" s="114"/>
      <c r="UXF341" s="115"/>
      <c r="UXG341" s="114"/>
      <c r="UXH341" s="115"/>
      <c r="UXI341" s="114"/>
      <c r="UXJ341" s="115"/>
      <c r="UXK341" s="114"/>
      <c r="UXL341" s="115"/>
      <c r="UXM341" s="114"/>
      <c r="UXN341" s="115"/>
      <c r="UXO341" s="114"/>
      <c r="UXP341" s="115"/>
      <c r="UXQ341" s="114"/>
      <c r="UXR341" s="115"/>
      <c r="UXS341" s="114"/>
      <c r="UXT341" s="115"/>
      <c r="UXU341" s="114"/>
      <c r="UXV341" s="115"/>
      <c r="UXW341" s="114"/>
      <c r="UXX341" s="115"/>
      <c r="UXY341" s="114"/>
      <c r="UXZ341" s="115"/>
      <c r="UYA341" s="114"/>
      <c r="UYB341" s="115"/>
      <c r="UYC341" s="114"/>
      <c r="UYD341" s="115"/>
      <c r="UYE341" s="114"/>
      <c r="UYF341" s="115"/>
      <c r="UYG341" s="114"/>
      <c r="UYH341" s="115"/>
      <c r="UYI341" s="114"/>
      <c r="UYJ341" s="115"/>
      <c r="UYK341" s="114"/>
      <c r="UYL341" s="115"/>
      <c r="UYM341" s="114"/>
      <c r="UYN341" s="115"/>
      <c r="UYO341" s="114"/>
      <c r="UYP341" s="115"/>
      <c r="UYQ341" s="114"/>
      <c r="UYR341" s="115"/>
      <c r="UYS341" s="114"/>
      <c r="UYT341" s="115"/>
      <c r="UYU341" s="114"/>
      <c r="UYV341" s="115"/>
      <c r="UYW341" s="114"/>
      <c r="UYX341" s="115"/>
      <c r="UYY341" s="114"/>
      <c r="UYZ341" s="115"/>
      <c r="UZA341" s="114"/>
      <c r="UZB341" s="115"/>
      <c r="UZC341" s="114"/>
      <c r="UZD341" s="115"/>
      <c r="UZE341" s="114"/>
      <c r="UZF341" s="115"/>
      <c r="UZG341" s="114"/>
      <c r="UZH341" s="115"/>
      <c r="UZI341" s="114"/>
      <c r="UZJ341" s="115"/>
      <c r="UZK341" s="114"/>
      <c r="UZL341" s="115"/>
      <c r="UZM341" s="114"/>
      <c r="UZN341" s="115"/>
      <c r="UZO341" s="114"/>
      <c r="UZP341" s="115"/>
      <c r="UZQ341" s="114"/>
      <c r="UZR341" s="115"/>
      <c r="UZS341" s="114"/>
      <c r="UZT341" s="115"/>
      <c r="UZU341" s="114"/>
      <c r="UZV341" s="115"/>
      <c r="UZW341" s="114"/>
      <c r="UZX341" s="115"/>
      <c r="UZY341" s="114"/>
      <c r="UZZ341" s="115"/>
      <c r="VAA341" s="114"/>
      <c r="VAB341" s="115"/>
      <c r="VAC341" s="114"/>
      <c r="VAD341" s="115"/>
      <c r="VAE341" s="114"/>
      <c r="VAF341" s="115"/>
      <c r="VAG341" s="114"/>
      <c r="VAH341" s="115"/>
      <c r="VAI341" s="114"/>
      <c r="VAJ341" s="115"/>
      <c r="VAK341" s="114"/>
      <c r="VAL341" s="115"/>
      <c r="VAM341" s="114"/>
      <c r="VAN341" s="115"/>
      <c r="VAO341" s="114"/>
      <c r="VAP341" s="115"/>
      <c r="VAQ341" s="114"/>
      <c r="VAR341" s="115"/>
      <c r="VAS341" s="114"/>
      <c r="VAT341" s="115"/>
      <c r="VAU341" s="114"/>
      <c r="VAV341" s="115"/>
      <c r="VAW341" s="114"/>
      <c r="VAX341" s="115"/>
      <c r="VAY341" s="114"/>
      <c r="VAZ341" s="115"/>
      <c r="VBA341" s="114"/>
      <c r="VBB341" s="115"/>
      <c r="VBC341" s="114"/>
      <c r="VBD341" s="115"/>
      <c r="VBE341" s="114"/>
      <c r="VBF341" s="115"/>
      <c r="VBG341" s="114"/>
      <c r="VBH341" s="115"/>
      <c r="VBI341" s="114"/>
      <c r="VBJ341" s="115"/>
      <c r="VBK341" s="114"/>
      <c r="VBL341" s="115"/>
      <c r="VBM341" s="114"/>
      <c r="VBN341" s="115"/>
      <c r="VBO341" s="114"/>
      <c r="VBP341" s="115"/>
      <c r="VBQ341" s="114"/>
      <c r="VBR341" s="115"/>
      <c r="VBS341" s="114"/>
      <c r="VBT341" s="115"/>
      <c r="VBU341" s="114"/>
      <c r="VBV341" s="115"/>
      <c r="VBW341" s="114"/>
      <c r="VBX341" s="115"/>
      <c r="VBY341" s="114"/>
      <c r="VBZ341" s="115"/>
      <c r="VCA341" s="114"/>
      <c r="VCB341" s="115"/>
      <c r="VCC341" s="114"/>
      <c r="VCD341" s="115"/>
      <c r="VCE341" s="114"/>
      <c r="VCF341" s="115"/>
      <c r="VCG341" s="114"/>
      <c r="VCH341" s="115"/>
      <c r="VCI341" s="114"/>
      <c r="VCJ341" s="115"/>
      <c r="VCK341" s="114"/>
      <c r="VCL341" s="115"/>
      <c r="VCM341" s="114"/>
      <c r="VCN341" s="115"/>
      <c r="VCO341" s="114"/>
      <c r="VCP341" s="115"/>
      <c r="VCQ341" s="114"/>
      <c r="VCR341" s="115"/>
      <c r="VCS341" s="114"/>
      <c r="VCT341" s="115"/>
      <c r="VCU341" s="114"/>
      <c r="VCV341" s="115"/>
      <c r="VCW341" s="114"/>
      <c r="VCX341" s="115"/>
      <c r="VCY341" s="114"/>
      <c r="VCZ341" s="115"/>
      <c r="VDA341" s="114"/>
      <c r="VDB341" s="115"/>
      <c r="VDC341" s="114"/>
      <c r="VDD341" s="115"/>
      <c r="VDE341" s="114"/>
      <c r="VDF341" s="115"/>
      <c r="VDG341" s="114"/>
      <c r="VDH341" s="115"/>
      <c r="VDI341" s="114"/>
      <c r="VDJ341" s="115"/>
      <c r="VDK341" s="114"/>
      <c r="VDL341" s="115"/>
      <c r="VDM341" s="114"/>
      <c r="VDN341" s="115"/>
      <c r="VDO341" s="114"/>
      <c r="VDP341" s="115"/>
      <c r="VDQ341" s="114"/>
      <c r="VDR341" s="115"/>
      <c r="VDS341" s="114"/>
      <c r="VDT341" s="115"/>
      <c r="VDU341" s="114"/>
      <c r="VDV341" s="115"/>
      <c r="VDW341" s="114"/>
      <c r="VDX341" s="115"/>
      <c r="VDY341" s="114"/>
      <c r="VDZ341" s="115"/>
      <c r="VEA341" s="114"/>
      <c r="VEB341" s="115"/>
      <c r="VEC341" s="114"/>
      <c r="VED341" s="115"/>
      <c r="VEE341" s="114"/>
      <c r="VEF341" s="115"/>
      <c r="VEG341" s="114"/>
      <c r="VEH341" s="115"/>
      <c r="VEI341" s="114"/>
      <c r="VEJ341" s="115"/>
      <c r="VEK341" s="114"/>
      <c r="VEL341" s="115"/>
      <c r="VEM341" s="114"/>
      <c r="VEN341" s="115"/>
      <c r="VEO341" s="114"/>
      <c r="VEP341" s="115"/>
      <c r="VEQ341" s="114"/>
      <c r="VER341" s="115"/>
      <c r="VES341" s="114"/>
      <c r="VET341" s="115"/>
      <c r="VEU341" s="114"/>
      <c r="VEV341" s="115"/>
      <c r="VEW341" s="114"/>
      <c r="VEX341" s="115"/>
      <c r="VEY341" s="114"/>
      <c r="VEZ341" s="115"/>
      <c r="VFA341" s="114"/>
      <c r="VFB341" s="115"/>
      <c r="VFC341" s="114"/>
      <c r="VFD341" s="115"/>
      <c r="VFE341" s="114"/>
      <c r="VFF341" s="115"/>
      <c r="VFG341" s="114"/>
      <c r="VFH341" s="115"/>
      <c r="VFI341" s="114"/>
      <c r="VFJ341" s="115"/>
      <c r="VFK341" s="114"/>
      <c r="VFL341" s="115"/>
      <c r="VFM341" s="114"/>
      <c r="VFN341" s="115"/>
      <c r="VFO341" s="114"/>
      <c r="VFP341" s="115"/>
      <c r="VFQ341" s="114"/>
      <c r="VFR341" s="115"/>
      <c r="VFS341" s="114"/>
      <c r="VFT341" s="115"/>
      <c r="VFU341" s="114"/>
      <c r="VFV341" s="115"/>
      <c r="VFW341" s="114"/>
      <c r="VFX341" s="115"/>
      <c r="VFY341" s="114"/>
      <c r="VFZ341" s="115"/>
      <c r="VGA341" s="114"/>
      <c r="VGB341" s="115"/>
      <c r="VGC341" s="114"/>
      <c r="VGD341" s="115"/>
      <c r="VGE341" s="114"/>
      <c r="VGF341" s="115"/>
      <c r="VGG341" s="114"/>
      <c r="VGH341" s="115"/>
      <c r="VGI341" s="114"/>
      <c r="VGJ341" s="115"/>
      <c r="VGK341" s="114"/>
      <c r="VGL341" s="115"/>
      <c r="VGM341" s="114"/>
      <c r="VGN341" s="115"/>
      <c r="VGO341" s="114"/>
      <c r="VGP341" s="115"/>
      <c r="VGQ341" s="114"/>
      <c r="VGR341" s="115"/>
      <c r="VGS341" s="114"/>
      <c r="VGT341" s="115"/>
      <c r="VGU341" s="114"/>
      <c r="VGV341" s="115"/>
      <c r="VGW341" s="114"/>
      <c r="VGX341" s="115"/>
      <c r="VGY341" s="114"/>
      <c r="VGZ341" s="115"/>
      <c r="VHA341" s="114"/>
      <c r="VHB341" s="115"/>
      <c r="VHC341" s="114"/>
      <c r="VHD341" s="115"/>
      <c r="VHE341" s="114"/>
      <c r="VHF341" s="115"/>
      <c r="VHG341" s="114"/>
      <c r="VHH341" s="115"/>
      <c r="VHI341" s="114"/>
      <c r="VHJ341" s="115"/>
      <c r="VHK341" s="114"/>
      <c r="VHL341" s="115"/>
      <c r="VHM341" s="114"/>
      <c r="VHN341" s="115"/>
      <c r="VHO341" s="114"/>
      <c r="VHP341" s="115"/>
      <c r="VHQ341" s="114"/>
      <c r="VHR341" s="115"/>
      <c r="VHS341" s="114"/>
      <c r="VHT341" s="115"/>
      <c r="VHU341" s="114"/>
      <c r="VHV341" s="115"/>
      <c r="VHW341" s="114"/>
      <c r="VHX341" s="115"/>
      <c r="VHY341" s="114"/>
      <c r="VHZ341" s="115"/>
      <c r="VIA341" s="114"/>
      <c r="VIB341" s="115"/>
      <c r="VIC341" s="114"/>
      <c r="VID341" s="115"/>
      <c r="VIE341" s="114"/>
      <c r="VIF341" s="115"/>
      <c r="VIG341" s="114"/>
      <c r="VIH341" s="115"/>
      <c r="VII341" s="114"/>
      <c r="VIJ341" s="115"/>
      <c r="VIK341" s="114"/>
      <c r="VIL341" s="115"/>
      <c r="VIM341" s="114"/>
      <c r="VIN341" s="115"/>
      <c r="VIO341" s="114"/>
      <c r="VIP341" s="115"/>
      <c r="VIQ341" s="114"/>
      <c r="VIR341" s="115"/>
      <c r="VIS341" s="114"/>
      <c r="VIT341" s="115"/>
      <c r="VIU341" s="114"/>
      <c r="VIV341" s="115"/>
      <c r="VIW341" s="114"/>
      <c r="VIX341" s="115"/>
      <c r="VIY341" s="114"/>
      <c r="VIZ341" s="115"/>
      <c r="VJA341" s="114"/>
      <c r="VJB341" s="115"/>
      <c r="VJC341" s="114"/>
      <c r="VJD341" s="115"/>
      <c r="VJE341" s="114"/>
      <c r="VJF341" s="115"/>
      <c r="VJG341" s="114"/>
      <c r="VJH341" s="115"/>
      <c r="VJI341" s="114"/>
      <c r="VJJ341" s="115"/>
      <c r="VJK341" s="114"/>
      <c r="VJL341" s="115"/>
      <c r="VJM341" s="114"/>
      <c r="VJN341" s="115"/>
      <c r="VJO341" s="114"/>
      <c r="VJP341" s="115"/>
      <c r="VJQ341" s="114"/>
      <c r="VJR341" s="115"/>
      <c r="VJS341" s="114"/>
      <c r="VJT341" s="115"/>
      <c r="VJU341" s="114"/>
      <c r="VJV341" s="115"/>
      <c r="VJW341" s="114"/>
      <c r="VJX341" s="115"/>
      <c r="VJY341" s="114"/>
      <c r="VJZ341" s="115"/>
      <c r="VKA341" s="114"/>
      <c r="VKB341" s="115"/>
      <c r="VKC341" s="114"/>
      <c r="VKD341" s="115"/>
      <c r="VKE341" s="114"/>
      <c r="VKF341" s="115"/>
      <c r="VKG341" s="114"/>
      <c r="VKH341" s="115"/>
      <c r="VKI341" s="114"/>
      <c r="VKJ341" s="115"/>
      <c r="VKK341" s="114"/>
      <c r="VKL341" s="115"/>
      <c r="VKM341" s="114"/>
      <c r="VKN341" s="115"/>
      <c r="VKO341" s="114"/>
      <c r="VKP341" s="115"/>
      <c r="VKQ341" s="114"/>
      <c r="VKR341" s="115"/>
      <c r="VKS341" s="114"/>
      <c r="VKT341" s="115"/>
      <c r="VKU341" s="114"/>
      <c r="VKV341" s="115"/>
      <c r="VKW341" s="114"/>
      <c r="VKX341" s="115"/>
      <c r="VKY341" s="114"/>
      <c r="VKZ341" s="115"/>
      <c r="VLA341" s="114"/>
      <c r="VLB341" s="115"/>
      <c r="VLC341" s="114"/>
      <c r="VLD341" s="115"/>
      <c r="VLE341" s="114"/>
      <c r="VLF341" s="115"/>
      <c r="VLG341" s="114"/>
      <c r="VLH341" s="115"/>
      <c r="VLI341" s="114"/>
      <c r="VLJ341" s="115"/>
      <c r="VLK341" s="114"/>
      <c r="VLL341" s="115"/>
      <c r="VLM341" s="114"/>
      <c r="VLN341" s="115"/>
      <c r="VLO341" s="114"/>
      <c r="VLP341" s="115"/>
      <c r="VLQ341" s="114"/>
      <c r="VLR341" s="115"/>
      <c r="VLS341" s="114"/>
      <c r="VLT341" s="115"/>
      <c r="VLU341" s="114"/>
      <c r="VLV341" s="115"/>
      <c r="VLW341" s="114"/>
      <c r="VLX341" s="115"/>
      <c r="VLY341" s="114"/>
      <c r="VLZ341" s="115"/>
      <c r="VMA341" s="114"/>
      <c r="VMB341" s="115"/>
      <c r="VMC341" s="114"/>
      <c r="VMD341" s="115"/>
      <c r="VME341" s="114"/>
      <c r="VMF341" s="115"/>
      <c r="VMG341" s="114"/>
      <c r="VMH341" s="115"/>
      <c r="VMI341" s="114"/>
      <c r="VMJ341" s="115"/>
      <c r="VMK341" s="114"/>
      <c r="VML341" s="115"/>
      <c r="VMM341" s="114"/>
      <c r="VMN341" s="115"/>
      <c r="VMO341" s="114"/>
      <c r="VMP341" s="115"/>
      <c r="VMQ341" s="114"/>
      <c r="VMR341" s="115"/>
      <c r="VMS341" s="114"/>
      <c r="VMT341" s="115"/>
      <c r="VMU341" s="114"/>
      <c r="VMV341" s="115"/>
      <c r="VMW341" s="114"/>
      <c r="VMX341" s="115"/>
      <c r="VMY341" s="114"/>
      <c r="VMZ341" s="115"/>
      <c r="VNA341" s="114"/>
      <c r="VNB341" s="115"/>
      <c r="VNC341" s="114"/>
      <c r="VND341" s="115"/>
      <c r="VNE341" s="114"/>
      <c r="VNF341" s="115"/>
      <c r="VNG341" s="114"/>
      <c r="VNH341" s="115"/>
      <c r="VNI341" s="114"/>
      <c r="VNJ341" s="115"/>
      <c r="VNK341" s="114"/>
      <c r="VNL341" s="115"/>
      <c r="VNM341" s="114"/>
      <c r="VNN341" s="115"/>
      <c r="VNO341" s="114"/>
      <c r="VNP341" s="115"/>
      <c r="VNQ341" s="114"/>
      <c r="VNR341" s="115"/>
      <c r="VNS341" s="114"/>
      <c r="VNT341" s="115"/>
      <c r="VNU341" s="114"/>
      <c r="VNV341" s="115"/>
      <c r="VNW341" s="114"/>
      <c r="VNX341" s="115"/>
      <c r="VNY341" s="114"/>
      <c r="VNZ341" s="115"/>
      <c r="VOA341" s="114"/>
      <c r="VOB341" s="115"/>
      <c r="VOC341" s="114"/>
      <c r="VOD341" s="115"/>
      <c r="VOE341" s="114"/>
      <c r="VOF341" s="115"/>
      <c r="VOG341" s="114"/>
      <c r="VOH341" s="115"/>
      <c r="VOI341" s="114"/>
      <c r="VOJ341" s="115"/>
      <c r="VOK341" s="114"/>
      <c r="VOL341" s="115"/>
      <c r="VOM341" s="114"/>
      <c r="VON341" s="115"/>
      <c r="VOO341" s="114"/>
      <c r="VOP341" s="115"/>
      <c r="VOQ341" s="114"/>
      <c r="VOR341" s="115"/>
      <c r="VOS341" s="114"/>
      <c r="VOT341" s="115"/>
      <c r="VOU341" s="114"/>
      <c r="VOV341" s="115"/>
      <c r="VOW341" s="114"/>
      <c r="VOX341" s="115"/>
      <c r="VOY341" s="114"/>
      <c r="VOZ341" s="115"/>
      <c r="VPA341" s="114"/>
      <c r="VPB341" s="115"/>
      <c r="VPC341" s="114"/>
      <c r="VPD341" s="115"/>
      <c r="VPE341" s="114"/>
      <c r="VPF341" s="115"/>
      <c r="VPG341" s="114"/>
      <c r="VPH341" s="115"/>
      <c r="VPI341" s="114"/>
      <c r="VPJ341" s="115"/>
      <c r="VPK341" s="114"/>
      <c r="VPL341" s="115"/>
      <c r="VPM341" s="114"/>
      <c r="VPN341" s="115"/>
      <c r="VPO341" s="114"/>
      <c r="VPP341" s="115"/>
      <c r="VPQ341" s="114"/>
      <c r="VPR341" s="115"/>
      <c r="VPS341" s="114"/>
      <c r="VPT341" s="115"/>
      <c r="VPU341" s="114"/>
      <c r="VPV341" s="115"/>
      <c r="VPW341" s="114"/>
      <c r="VPX341" s="115"/>
      <c r="VPY341" s="114"/>
      <c r="VPZ341" s="115"/>
      <c r="VQA341" s="114"/>
      <c r="VQB341" s="115"/>
      <c r="VQC341" s="114"/>
      <c r="VQD341" s="115"/>
      <c r="VQE341" s="114"/>
      <c r="VQF341" s="115"/>
      <c r="VQG341" s="114"/>
      <c r="VQH341" s="115"/>
      <c r="VQI341" s="114"/>
      <c r="VQJ341" s="115"/>
      <c r="VQK341" s="114"/>
      <c r="VQL341" s="115"/>
      <c r="VQM341" s="114"/>
      <c r="VQN341" s="115"/>
      <c r="VQO341" s="114"/>
      <c r="VQP341" s="115"/>
      <c r="VQQ341" s="114"/>
      <c r="VQR341" s="115"/>
      <c r="VQS341" s="114"/>
      <c r="VQT341" s="115"/>
      <c r="VQU341" s="114"/>
      <c r="VQV341" s="115"/>
      <c r="VQW341" s="114"/>
      <c r="VQX341" s="115"/>
      <c r="VQY341" s="114"/>
      <c r="VQZ341" s="115"/>
      <c r="VRA341" s="114"/>
      <c r="VRB341" s="115"/>
      <c r="VRC341" s="114"/>
      <c r="VRD341" s="115"/>
      <c r="VRE341" s="114"/>
      <c r="VRF341" s="115"/>
      <c r="VRG341" s="114"/>
      <c r="VRH341" s="115"/>
      <c r="VRI341" s="114"/>
      <c r="VRJ341" s="115"/>
      <c r="VRK341" s="114"/>
      <c r="VRL341" s="115"/>
      <c r="VRM341" s="114"/>
      <c r="VRN341" s="115"/>
      <c r="VRO341" s="114"/>
      <c r="VRP341" s="115"/>
      <c r="VRQ341" s="114"/>
      <c r="VRR341" s="115"/>
      <c r="VRS341" s="114"/>
      <c r="VRT341" s="115"/>
      <c r="VRU341" s="114"/>
      <c r="VRV341" s="115"/>
      <c r="VRW341" s="114"/>
      <c r="VRX341" s="115"/>
      <c r="VRY341" s="114"/>
      <c r="VRZ341" s="115"/>
      <c r="VSA341" s="114"/>
      <c r="VSB341" s="115"/>
      <c r="VSC341" s="114"/>
      <c r="VSD341" s="115"/>
      <c r="VSE341" s="114"/>
      <c r="VSF341" s="115"/>
      <c r="VSG341" s="114"/>
      <c r="VSH341" s="115"/>
      <c r="VSI341" s="114"/>
      <c r="VSJ341" s="115"/>
      <c r="VSK341" s="114"/>
      <c r="VSL341" s="115"/>
      <c r="VSM341" s="114"/>
      <c r="VSN341" s="115"/>
      <c r="VSO341" s="114"/>
      <c r="VSP341" s="115"/>
      <c r="VSQ341" s="114"/>
      <c r="VSR341" s="115"/>
      <c r="VSS341" s="114"/>
      <c r="VST341" s="115"/>
      <c r="VSU341" s="114"/>
      <c r="VSV341" s="115"/>
      <c r="VSW341" s="114"/>
      <c r="VSX341" s="115"/>
      <c r="VSY341" s="114"/>
      <c r="VSZ341" s="115"/>
      <c r="VTA341" s="114"/>
      <c r="VTB341" s="115"/>
      <c r="VTC341" s="114"/>
      <c r="VTD341" s="115"/>
      <c r="VTE341" s="114"/>
      <c r="VTF341" s="115"/>
      <c r="VTG341" s="114"/>
      <c r="VTH341" s="115"/>
      <c r="VTI341" s="114"/>
      <c r="VTJ341" s="115"/>
      <c r="VTK341" s="114"/>
      <c r="VTL341" s="115"/>
      <c r="VTM341" s="114"/>
      <c r="VTN341" s="115"/>
      <c r="VTO341" s="114"/>
      <c r="VTP341" s="115"/>
      <c r="VTQ341" s="114"/>
      <c r="VTR341" s="115"/>
      <c r="VTS341" s="114"/>
      <c r="VTT341" s="115"/>
      <c r="VTU341" s="114"/>
      <c r="VTV341" s="115"/>
      <c r="VTW341" s="114"/>
      <c r="VTX341" s="115"/>
      <c r="VTY341" s="114"/>
      <c r="VTZ341" s="115"/>
      <c r="VUA341" s="114"/>
      <c r="VUB341" s="115"/>
      <c r="VUC341" s="114"/>
      <c r="VUD341" s="115"/>
      <c r="VUE341" s="114"/>
      <c r="VUF341" s="115"/>
      <c r="VUG341" s="114"/>
      <c r="VUH341" s="115"/>
      <c r="VUI341" s="114"/>
      <c r="VUJ341" s="115"/>
      <c r="VUK341" s="114"/>
      <c r="VUL341" s="115"/>
      <c r="VUM341" s="114"/>
      <c r="VUN341" s="115"/>
      <c r="VUO341" s="114"/>
      <c r="VUP341" s="115"/>
      <c r="VUQ341" s="114"/>
      <c r="VUR341" s="115"/>
      <c r="VUS341" s="114"/>
      <c r="VUT341" s="115"/>
      <c r="VUU341" s="114"/>
      <c r="VUV341" s="115"/>
      <c r="VUW341" s="114"/>
      <c r="VUX341" s="115"/>
      <c r="VUY341" s="114"/>
      <c r="VUZ341" s="115"/>
      <c r="VVA341" s="114"/>
      <c r="VVB341" s="115"/>
      <c r="VVC341" s="114"/>
      <c r="VVD341" s="115"/>
      <c r="VVE341" s="114"/>
      <c r="VVF341" s="115"/>
      <c r="VVG341" s="114"/>
      <c r="VVH341" s="115"/>
      <c r="VVI341" s="114"/>
      <c r="VVJ341" s="115"/>
      <c r="VVK341" s="114"/>
      <c r="VVL341" s="115"/>
      <c r="VVM341" s="114"/>
      <c r="VVN341" s="115"/>
      <c r="VVO341" s="114"/>
      <c r="VVP341" s="115"/>
      <c r="VVQ341" s="114"/>
      <c r="VVR341" s="115"/>
      <c r="VVS341" s="114"/>
      <c r="VVT341" s="115"/>
      <c r="VVU341" s="114"/>
      <c r="VVV341" s="115"/>
      <c r="VVW341" s="114"/>
      <c r="VVX341" s="115"/>
      <c r="VVY341" s="114"/>
      <c r="VVZ341" s="115"/>
      <c r="VWA341" s="114"/>
      <c r="VWB341" s="115"/>
      <c r="VWC341" s="114"/>
      <c r="VWD341" s="115"/>
      <c r="VWE341" s="114"/>
      <c r="VWF341" s="115"/>
      <c r="VWG341" s="114"/>
      <c r="VWH341" s="115"/>
      <c r="VWI341" s="114"/>
      <c r="VWJ341" s="115"/>
      <c r="VWK341" s="114"/>
      <c r="VWL341" s="115"/>
      <c r="VWM341" s="114"/>
      <c r="VWN341" s="115"/>
      <c r="VWO341" s="114"/>
      <c r="VWP341" s="115"/>
      <c r="VWQ341" s="114"/>
      <c r="VWR341" s="115"/>
      <c r="VWS341" s="114"/>
      <c r="VWT341" s="115"/>
      <c r="VWU341" s="114"/>
      <c r="VWV341" s="115"/>
      <c r="VWW341" s="114"/>
      <c r="VWX341" s="115"/>
      <c r="VWY341" s="114"/>
      <c r="VWZ341" s="115"/>
      <c r="VXA341" s="114"/>
      <c r="VXB341" s="115"/>
      <c r="VXC341" s="114"/>
      <c r="VXD341" s="115"/>
      <c r="VXE341" s="114"/>
      <c r="VXF341" s="115"/>
      <c r="VXG341" s="114"/>
      <c r="VXH341" s="115"/>
      <c r="VXI341" s="114"/>
      <c r="VXJ341" s="115"/>
      <c r="VXK341" s="114"/>
      <c r="VXL341" s="115"/>
      <c r="VXM341" s="114"/>
      <c r="VXN341" s="115"/>
      <c r="VXO341" s="114"/>
      <c r="VXP341" s="115"/>
      <c r="VXQ341" s="114"/>
      <c r="VXR341" s="115"/>
      <c r="VXS341" s="114"/>
      <c r="VXT341" s="115"/>
      <c r="VXU341" s="114"/>
      <c r="VXV341" s="115"/>
      <c r="VXW341" s="114"/>
      <c r="VXX341" s="115"/>
      <c r="VXY341" s="114"/>
      <c r="VXZ341" s="115"/>
      <c r="VYA341" s="114"/>
      <c r="VYB341" s="115"/>
      <c r="VYC341" s="114"/>
      <c r="VYD341" s="115"/>
      <c r="VYE341" s="114"/>
      <c r="VYF341" s="115"/>
      <c r="VYG341" s="114"/>
      <c r="VYH341" s="115"/>
      <c r="VYI341" s="114"/>
      <c r="VYJ341" s="115"/>
      <c r="VYK341" s="114"/>
      <c r="VYL341" s="115"/>
      <c r="VYM341" s="114"/>
      <c r="VYN341" s="115"/>
      <c r="VYO341" s="114"/>
      <c r="VYP341" s="115"/>
      <c r="VYQ341" s="114"/>
      <c r="VYR341" s="115"/>
      <c r="VYS341" s="114"/>
      <c r="VYT341" s="115"/>
      <c r="VYU341" s="114"/>
      <c r="VYV341" s="115"/>
      <c r="VYW341" s="114"/>
      <c r="VYX341" s="115"/>
      <c r="VYY341" s="114"/>
      <c r="VYZ341" s="115"/>
      <c r="VZA341" s="114"/>
      <c r="VZB341" s="115"/>
      <c r="VZC341" s="114"/>
      <c r="VZD341" s="115"/>
      <c r="VZE341" s="114"/>
      <c r="VZF341" s="115"/>
      <c r="VZG341" s="114"/>
      <c r="VZH341" s="115"/>
      <c r="VZI341" s="114"/>
      <c r="VZJ341" s="115"/>
      <c r="VZK341" s="114"/>
      <c r="VZL341" s="115"/>
      <c r="VZM341" s="114"/>
      <c r="VZN341" s="115"/>
      <c r="VZO341" s="114"/>
      <c r="VZP341" s="115"/>
      <c r="VZQ341" s="114"/>
      <c r="VZR341" s="115"/>
      <c r="VZS341" s="114"/>
      <c r="VZT341" s="115"/>
      <c r="VZU341" s="114"/>
      <c r="VZV341" s="115"/>
      <c r="VZW341" s="114"/>
      <c r="VZX341" s="115"/>
      <c r="VZY341" s="114"/>
      <c r="VZZ341" s="115"/>
      <c r="WAA341" s="114"/>
      <c r="WAB341" s="115"/>
      <c r="WAC341" s="114"/>
      <c r="WAD341" s="115"/>
      <c r="WAE341" s="114"/>
      <c r="WAF341" s="115"/>
      <c r="WAG341" s="114"/>
      <c r="WAH341" s="115"/>
      <c r="WAI341" s="114"/>
      <c r="WAJ341" s="115"/>
      <c r="WAK341" s="114"/>
      <c r="WAL341" s="115"/>
      <c r="WAM341" s="114"/>
      <c r="WAN341" s="115"/>
      <c r="WAO341" s="114"/>
      <c r="WAP341" s="115"/>
      <c r="WAQ341" s="114"/>
      <c r="WAR341" s="115"/>
      <c r="WAS341" s="114"/>
      <c r="WAT341" s="115"/>
      <c r="WAU341" s="114"/>
      <c r="WAV341" s="115"/>
      <c r="WAW341" s="114"/>
      <c r="WAX341" s="115"/>
      <c r="WAY341" s="114"/>
      <c r="WAZ341" s="115"/>
      <c r="WBA341" s="114"/>
      <c r="WBB341" s="115"/>
      <c r="WBC341" s="114"/>
      <c r="WBD341" s="115"/>
      <c r="WBE341" s="114"/>
      <c r="WBF341" s="115"/>
      <c r="WBG341" s="114"/>
      <c r="WBH341" s="115"/>
      <c r="WBI341" s="114"/>
      <c r="WBJ341" s="115"/>
      <c r="WBK341" s="114"/>
      <c r="WBL341" s="115"/>
      <c r="WBM341" s="114"/>
      <c r="WBN341" s="115"/>
      <c r="WBO341" s="114"/>
      <c r="WBP341" s="115"/>
      <c r="WBQ341" s="114"/>
      <c r="WBR341" s="115"/>
      <c r="WBS341" s="114"/>
      <c r="WBT341" s="115"/>
      <c r="WBU341" s="114"/>
      <c r="WBV341" s="115"/>
      <c r="WBW341" s="114"/>
      <c r="WBX341" s="115"/>
      <c r="WBY341" s="114"/>
      <c r="WBZ341" s="115"/>
      <c r="WCA341" s="114"/>
      <c r="WCB341" s="115"/>
      <c r="WCC341" s="114"/>
      <c r="WCD341" s="115"/>
      <c r="WCE341" s="114"/>
      <c r="WCF341" s="115"/>
      <c r="WCG341" s="114"/>
      <c r="WCH341" s="115"/>
      <c r="WCI341" s="114"/>
      <c r="WCJ341" s="115"/>
      <c r="WCK341" s="114"/>
      <c r="WCL341" s="115"/>
      <c r="WCM341" s="114"/>
      <c r="WCN341" s="115"/>
      <c r="WCO341" s="114"/>
      <c r="WCP341" s="115"/>
      <c r="WCQ341" s="114"/>
      <c r="WCR341" s="115"/>
      <c r="WCS341" s="114"/>
      <c r="WCT341" s="115"/>
      <c r="WCU341" s="114"/>
      <c r="WCV341" s="115"/>
      <c r="WCW341" s="114"/>
      <c r="WCX341" s="115"/>
      <c r="WCY341" s="114"/>
      <c r="WCZ341" s="115"/>
      <c r="WDA341" s="114"/>
      <c r="WDB341" s="115"/>
      <c r="WDC341" s="114"/>
      <c r="WDD341" s="115"/>
      <c r="WDE341" s="114"/>
      <c r="WDF341" s="115"/>
      <c r="WDG341" s="114"/>
      <c r="WDH341" s="115"/>
      <c r="WDI341" s="114"/>
      <c r="WDJ341" s="115"/>
      <c r="WDK341" s="114"/>
      <c r="WDL341" s="115"/>
      <c r="WDM341" s="114"/>
      <c r="WDN341" s="115"/>
      <c r="WDO341" s="114"/>
      <c r="WDP341" s="115"/>
      <c r="WDQ341" s="114"/>
      <c r="WDR341" s="115"/>
      <c r="WDS341" s="114"/>
      <c r="WDT341" s="115"/>
      <c r="WDU341" s="114"/>
      <c r="WDV341" s="115"/>
      <c r="WDW341" s="114"/>
      <c r="WDX341" s="115"/>
      <c r="WDY341" s="114"/>
      <c r="WDZ341" s="115"/>
      <c r="WEA341" s="114"/>
      <c r="WEB341" s="115"/>
      <c r="WEC341" s="114"/>
      <c r="WED341" s="115"/>
      <c r="WEE341" s="114"/>
      <c r="WEF341" s="115"/>
      <c r="WEG341" s="114"/>
      <c r="WEH341" s="115"/>
      <c r="WEI341" s="114"/>
      <c r="WEJ341" s="115"/>
      <c r="WEK341" s="114"/>
      <c r="WEL341" s="115"/>
      <c r="WEM341" s="114"/>
      <c r="WEN341" s="115"/>
      <c r="WEO341" s="114"/>
      <c r="WEP341" s="115"/>
      <c r="WEQ341" s="114"/>
      <c r="WER341" s="115"/>
      <c r="WES341" s="114"/>
      <c r="WET341" s="115"/>
      <c r="WEU341" s="114"/>
      <c r="WEV341" s="115"/>
      <c r="WEW341" s="114"/>
      <c r="WEX341" s="115"/>
      <c r="WEY341" s="114"/>
      <c r="WEZ341" s="115"/>
      <c r="WFA341" s="114"/>
      <c r="WFB341" s="115"/>
      <c r="WFC341" s="114"/>
      <c r="WFD341" s="115"/>
      <c r="WFE341" s="114"/>
      <c r="WFF341" s="115"/>
      <c r="WFG341" s="114"/>
      <c r="WFH341" s="115"/>
      <c r="WFI341" s="114"/>
      <c r="WFJ341" s="115"/>
      <c r="WFK341" s="114"/>
      <c r="WFL341" s="115"/>
      <c r="WFM341" s="114"/>
      <c r="WFN341" s="115"/>
      <c r="WFO341" s="114"/>
      <c r="WFP341" s="115"/>
      <c r="WFQ341" s="114"/>
      <c r="WFR341" s="115"/>
      <c r="WFS341" s="114"/>
      <c r="WFT341" s="115"/>
      <c r="WFU341" s="114"/>
      <c r="WFV341" s="115"/>
      <c r="WFW341" s="114"/>
      <c r="WFX341" s="115"/>
      <c r="WFY341" s="114"/>
      <c r="WFZ341" s="115"/>
      <c r="WGA341" s="114"/>
      <c r="WGB341" s="115"/>
      <c r="WGC341" s="114"/>
      <c r="WGD341" s="115"/>
      <c r="WGE341" s="114"/>
      <c r="WGF341" s="115"/>
      <c r="WGG341" s="114"/>
      <c r="WGH341" s="115"/>
      <c r="WGI341" s="114"/>
      <c r="WGJ341" s="115"/>
      <c r="WGK341" s="114"/>
      <c r="WGL341" s="115"/>
      <c r="WGM341" s="114"/>
      <c r="WGN341" s="115"/>
      <c r="WGO341" s="114"/>
      <c r="WGP341" s="115"/>
      <c r="WGQ341" s="114"/>
      <c r="WGR341" s="115"/>
      <c r="WGS341" s="114"/>
      <c r="WGT341" s="115"/>
      <c r="WGU341" s="114"/>
      <c r="WGV341" s="115"/>
      <c r="WGW341" s="114"/>
      <c r="WGX341" s="115"/>
      <c r="WGY341" s="114"/>
      <c r="WGZ341" s="115"/>
      <c r="WHA341" s="114"/>
      <c r="WHB341" s="115"/>
      <c r="WHC341" s="114"/>
      <c r="WHD341" s="115"/>
      <c r="WHE341" s="114"/>
      <c r="WHF341" s="115"/>
      <c r="WHG341" s="114"/>
      <c r="WHH341" s="115"/>
      <c r="WHI341" s="114"/>
      <c r="WHJ341" s="115"/>
      <c r="WHK341" s="114"/>
      <c r="WHL341" s="115"/>
      <c r="WHM341" s="114"/>
      <c r="WHN341" s="115"/>
      <c r="WHO341" s="114"/>
      <c r="WHP341" s="115"/>
      <c r="WHQ341" s="114"/>
      <c r="WHR341" s="115"/>
      <c r="WHS341" s="114"/>
      <c r="WHT341" s="115"/>
      <c r="WHU341" s="114"/>
      <c r="WHV341" s="115"/>
      <c r="WHW341" s="114"/>
      <c r="WHX341" s="115"/>
      <c r="WHY341" s="114"/>
      <c r="WHZ341" s="115"/>
      <c r="WIA341" s="114"/>
      <c r="WIB341" s="115"/>
      <c r="WIC341" s="114"/>
      <c r="WID341" s="115"/>
      <c r="WIE341" s="114"/>
      <c r="WIF341" s="115"/>
      <c r="WIG341" s="114"/>
      <c r="WIH341" s="115"/>
      <c r="WII341" s="114"/>
      <c r="WIJ341" s="115"/>
      <c r="WIK341" s="114"/>
      <c r="WIL341" s="115"/>
      <c r="WIM341" s="114"/>
      <c r="WIN341" s="115"/>
      <c r="WIO341" s="114"/>
      <c r="WIP341" s="115"/>
      <c r="WIQ341" s="114"/>
      <c r="WIR341" s="115"/>
      <c r="WIS341" s="114"/>
      <c r="WIT341" s="115"/>
      <c r="WIU341" s="114"/>
      <c r="WIV341" s="115"/>
      <c r="WIW341" s="114"/>
      <c r="WIX341" s="115"/>
      <c r="WIY341" s="114"/>
      <c r="WIZ341" s="115"/>
      <c r="WJA341" s="114"/>
      <c r="WJB341" s="115"/>
      <c r="WJC341" s="114"/>
      <c r="WJD341" s="115"/>
      <c r="WJE341" s="114"/>
      <c r="WJF341" s="115"/>
      <c r="WJG341" s="114"/>
      <c r="WJH341" s="115"/>
      <c r="WJI341" s="114"/>
      <c r="WJJ341" s="115"/>
      <c r="WJK341" s="114"/>
      <c r="WJL341" s="115"/>
      <c r="WJM341" s="114"/>
      <c r="WJN341" s="115"/>
      <c r="WJO341" s="114"/>
      <c r="WJP341" s="115"/>
      <c r="WJQ341" s="114"/>
      <c r="WJR341" s="115"/>
      <c r="WJS341" s="114"/>
      <c r="WJT341" s="115"/>
      <c r="WJU341" s="114"/>
      <c r="WJV341" s="115"/>
      <c r="WJW341" s="114"/>
      <c r="WJX341" s="115"/>
      <c r="WJY341" s="114"/>
      <c r="WJZ341" s="115"/>
      <c r="WKA341" s="114"/>
      <c r="WKB341" s="115"/>
      <c r="WKC341" s="114"/>
      <c r="WKD341" s="115"/>
      <c r="WKE341" s="114"/>
      <c r="WKF341" s="115"/>
      <c r="WKG341" s="114"/>
      <c r="WKH341" s="115"/>
      <c r="WKI341" s="114"/>
      <c r="WKJ341" s="115"/>
      <c r="WKK341" s="114"/>
      <c r="WKL341" s="115"/>
      <c r="WKM341" s="114"/>
      <c r="WKN341" s="115"/>
      <c r="WKO341" s="114"/>
      <c r="WKP341" s="115"/>
      <c r="WKQ341" s="114"/>
      <c r="WKR341" s="115"/>
      <c r="WKS341" s="114"/>
      <c r="WKT341" s="115"/>
      <c r="WKU341" s="114"/>
      <c r="WKV341" s="115"/>
      <c r="WKW341" s="114"/>
      <c r="WKX341" s="115"/>
      <c r="WKY341" s="114"/>
      <c r="WKZ341" s="115"/>
      <c r="WLA341" s="114"/>
      <c r="WLB341" s="115"/>
      <c r="WLC341" s="114"/>
      <c r="WLD341" s="115"/>
      <c r="WLE341" s="114"/>
      <c r="WLF341" s="115"/>
      <c r="WLG341" s="114"/>
      <c r="WLH341" s="115"/>
      <c r="WLI341" s="114"/>
      <c r="WLJ341" s="115"/>
      <c r="WLK341" s="114"/>
      <c r="WLL341" s="115"/>
      <c r="WLM341" s="114"/>
      <c r="WLN341" s="115"/>
      <c r="WLO341" s="114"/>
      <c r="WLP341" s="115"/>
      <c r="WLQ341" s="114"/>
      <c r="WLR341" s="115"/>
      <c r="WLS341" s="114"/>
      <c r="WLT341" s="115"/>
      <c r="WLU341" s="114"/>
      <c r="WLV341" s="115"/>
      <c r="WLW341" s="114"/>
      <c r="WLX341" s="115"/>
      <c r="WLY341" s="114"/>
      <c r="WLZ341" s="115"/>
      <c r="WMA341" s="114"/>
      <c r="WMB341" s="115"/>
      <c r="WMC341" s="114"/>
      <c r="WMD341" s="115"/>
      <c r="WME341" s="114"/>
      <c r="WMF341" s="115"/>
      <c r="WMG341" s="114"/>
      <c r="WMH341" s="115"/>
      <c r="WMI341" s="114"/>
      <c r="WMJ341" s="115"/>
      <c r="WMK341" s="114"/>
      <c r="WML341" s="115"/>
      <c r="WMM341" s="114"/>
      <c r="WMN341" s="115"/>
      <c r="WMO341" s="114"/>
      <c r="WMP341" s="115"/>
      <c r="WMQ341" s="114"/>
      <c r="WMR341" s="115"/>
      <c r="WMS341" s="114"/>
      <c r="WMT341" s="115"/>
      <c r="WMU341" s="114"/>
      <c r="WMV341" s="115"/>
      <c r="WMW341" s="114"/>
      <c r="WMX341" s="115"/>
      <c r="WMY341" s="114"/>
      <c r="WMZ341" s="115"/>
      <c r="WNA341" s="114"/>
      <c r="WNB341" s="115"/>
      <c r="WNC341" s="114"/>
      <c r="WND341" s="115"/>
      <c r="WNE341" s="114"/>
      <c r="WNF341" s="115"/>
      <c r="WNG341" s="114"/>
      <c r="WNH341" s="115"/>
      <c r="WNI341" s="114"/>
      <c r="WNJ341" s="115"/>
      <c r="WNK341" s="114"/>
      <c r="WNL341" s="115"/>
      <c r="WNM341" s="114"/>
      <c r="WNN341" s="115"/>
      <c r="WNO341" s="114"/>
      <c r="WNP341" s="115"/>
      <c r="WNQ341" s="114"/>
      <c r="WNR341" s="115"/>
      <c r="WNS341" s="114"/>
      <c r="WNT341" s="115"/>
      <c r="WNU341" s="114"/>
      <c r="WNV341" s="115"/>
      <c r="WNW341" s="114"/>
      <c r="WNX341" s="115"/>
      <c r="WNY341" s="114"/>
      <c r="WNZ341" s="115"/>
      <c r="WOA341" s="114"/>
      <c r="WOB341" s="115"/>
      <c r="WOC341" s="114"/>
      <c r="WOD341" s="115"/>
      <c r="WOE341" s="114"/>
      <c r="WOF341" s="115"/>
      <c r="WOG341" s="114"/>
      <c r="WOH341" s="115"/>
      <c r="WOI341" s="114"/>
      <c r="WOJ341" s="115"/>
      <c r="WOK341" s="114"/>
      <c r="WOL341" s="115"/>
      <c r="WOM341" s="114"/>
      <c r="WON341" s="115"/>
      <c r="WOO341" s="114"/>
      <c r="WOP341" s="115"/>
      <c r="WOQ341" s="114"/>
      <c r="WOR341" s="115"/>
      <c r="WOS341" s="114"/>
      <c r="WOT341" s="115"/>
      <c r="WOU341" s="114"/>
      <c r="WOV341" s="115"/>
      <c r="WOW341" s="114"/>
      <c r="WOX341" s="115"/>
      <c r="WOY341" s="114"/>
      <c r="WOZ341" s="115"/>
      <c r="WPA341" s="114"/>
      <c r="WPB341" s="115"/>
      <c r="WPC341" s="114"/>
      <c r="WPD341" s="115"/>
      <c r="WPE341" s="114"/>
      <c r="WPF341" s="115"/>
      <c r="WPG341" s="114"/>
      <c r="WPH341" s="115"/>
      <c r="WPI341" s="114"/>
      <c r="WPJ341" s="115"/>
      <c r="WPK341" s="114"/>
      <c r="WPL341" s="115"/>
      <c r="WPM341" s="114"/>
      <c r="WPN341" s="115"/>
      <c r="WPO341" s="114"/>
      <c r="WPP341" s="115"/>
      <c r="WPQ341" s="114"/>
      <c r="WPR341" s="115"/>
      <c r="WPS341" s="114"/>
      <c r="WPT341" s="115"/>
      <c r="WPU341" s="114"/>
      <c r="WPV341" s="115"/>
      <c r="WPW341" s="114"/>
      <c r="WPX341" s="115"/>
      <c r="WPY341" s="114"/>
      <c r="WPZ341" s="115"/>
      <c r="WQA341" s="114"/>
      <c r="WQB341" s="115"/>
      <c r="WQC341" s="114"/>
      <c r="WQD341" s="115"/>
      <c r="WQE341" s="114"/>
      <c r="WQF341" s="115"/>
      <c r="WQG341" s="114"/>
      <c r="WQH341" s="115"/>
      <c r="WQI341" s="114"/>
      <c r="WQJ341" s="115"/>
      <c r="WQK341" s="114"/>
      <c r="WQL341" s="115"/>
      <c r="WQM341" s="114"/>
      <c r="WQN341" s="115"/>
      <c r="WQO341" s="114"/>
      <c r="WQP341" s="115"/>
      <c r="WQQ341" s="114"/>
      <c r="WQR341" s="115"/>
      <c r="WQS341" s="114"/>
      <c r="WQT341" s="115"/>
      <c r="WQU341" s="114"/>
      <c r="WQV341" s="115"/>
      <c r="WQW341" s="114"/>
      <c r="WQX341" s="115"/>
      <c r="WQY341" s="114"/>
      <c r="WQZ341" s="115"/>
      <c r="WRA341" s="114"/>
      <c r="WRB341" s="115"/>
      <c r="WRC341" s="114"/>
      <c r="WRD341" s="115"/>
      <c r="WRE341" s="114"/>
      <c r="WRF341" s="115"/>
      <c r="WRG341" s="114"/>
      <c r="WRH341" s="115"/>
      <c r="WRI341" s="114"/>
      <c r="WRJ341" s="115"/>
      <c r="WRK341" s="114"/>
      <c r="WRL341" s="115"/>
      <c r="WRM341" s="114"/>
      <c r="WRN341" s="115"/>
      <c r="WRO341" s="114"/>
      <c r="WRP341" s="115"/>
      <c r="WRQ341" s="114"/>
      <c r="WRR341" s="115"/>
      <c r="WRS341" s="114"/>
      <c r="WRT341" s="115"/>
      <c r="WRU341" s="114"/>
      <c r="WRV341" s="115"/>
      <c r="WRW341" s="114"/>
      <c r="WRX341" s="115"/>
      <c r="WRY341" s="114"/>
      <c r="WRZ341" s="115"/>
      <c r="WSA341" s="114"/>
      <c r="WSB341" s="115"/>
      <c r="WSC341" s="114"/>
      <c r="WSD341" s="115"/>
      <c r="WSE341" s="114"/>
      <c r="WSF341" s="115"/>
      <c r="WSG341" s="114"/>
      <c r="WSH341" s="115"/>
      <c r="WSI341" s="114"/>
      <c r="WSJ341" s="115"/>
      <c r="WSK341" s="114"/>
      <c r="WSL341" s="115"/>
      <c r="WSM341" s="114"/>
      <c r="WSN341" s="115"/>
      <c r="WSO341" s="114"/>
      <c r="WSP341" s="115"/>
      <c r="WSQ341" s="114"/>
      <c r="WSR341" s="115"/>
      <c r="WSS341" s="114"/>
      <c r="WST341" s="115"/>
      <c r="WSU341" s="114"/>
      <c r="WSV341" s="115"/>
      <c r="WSW341" s="114"/>
      <c r="WSX341" s="115"/>
      <c r="WSY341" s="114"/>
      <c r="WSZ341" s="115"/>
      <c r="WTA341" s="114"/>
      <c r="WTB341" s="115"/>
      <c r="WTC341" s="114"/>
      <c r="WTD341" s="115"/>
      <c r="WTE341" s="114"/>
      <c r="WTF341" s="115"/>
      <c r="WTG341" s="114"/>
      <c r="WTH341" s="115"/>
      <c r="WTI341" s="114"/>
      <c r="WTJ341" s="115"/>
      <c r="WTK341" s="114"/>
      <c r="WTL341" s="115"/>
      <c r="WTM341" s="114"/>
      <c r="WTN341" s="115"/>
      <c r="WTO341" s="114"/>
      <c r="WTP341" s="115"/>
      <c r="WTQ341" s="114"/>
      <c r="WTR341" s="115"/>
      <c r="WTS341" s="114"/>
      <c r="WTT341" s="115"/>
      <c r="WTU341" s="114"/>
      <c r="WTV341" s="115"/>
      <c r="WTW341" s="114"/>
      <c r="WTX341" s="115"/>
      <c r="WTY341" s="114"/>
      <c r="WTZ341" s="115"/>
      <c r="WUA341" s="114"/>
      <c r="WUB341" s="115"/>
      <c r="WUC341" s="114"/>
      <c r="WUD341" s="115"/>
      <c r="WUE341" s="114"/>
      <c r="WUF341" s="115"/>
      <c r="WUG341" s="114"/>
      <c r="WUH341" s="115"/>
      <c r="WUI341" s="114"/>
      <c r="WUJ341" s="115"/>
      <c r="WUK341" s="114"/>
      <c r="WUL341" s="115"/>
      <c r="WUM341" s="114"/>
      <c r="WUN341" s="115"/>
      <c r="WUO341" s="114"/>
      <c r="WUP341" s="115"/>
      <c r="WUQ341" s="114"/>
      <c r="WUR341" s="115"/>
      <c r="WUS341" s="114"/>
      <c r="WUT341" s="115"/>
      <c r="WUU341" s="114"/>
      <c r="WUV341" s="115"/>
      <c r="WUW341" s="114"/>
      <c r="WUX341" s="115"/>
      <c r="WUY341" s="114"/>
      <c r="WUZ341" s="115"/>
      <c r="WVA341" s="114"/>
      <c r="WVB341" s="115"/>
      <c r="WVC341" s="114"/>
      <c r="WVD341" s="115"/>
      <c r="WVE341" s="114"/>
      <c r="WVF341" s="115"/>
      <c r="WVG341" s="114"/>
      <c r="WVH341" s="115"/>
      <c r="WVI341" s="114"/>
      <c r="WVJ341" s="115"/>
      <c r="WVK341" s="114"/>
      <c r="WVL341" s="115"/>
      <c r="WVM341" s="114"/>
      <c r="WVN341" s="115"/>
      <c r="WVO341" s="114"/>
      <c r="WVP341" s="115"/>
      <c r="WVQ341" s="114"/>
      <c r="WVR341" s="115"/>
      <c r="WVS341" s="114"/>
      <c r="WVT341" s="115"/>
      <c r="WVU341" s="114"/>
      <c r="WVV341" s="115"/>
      <c r="WVW341" s="114"/>
      <c r="WVX341" s="115"/>
      <c r="WVY341" s="114"/>
      <c r="WVZ341" s="115"/>
      <c r="WWA341" s="114"/>
      <c r="WWB341" s="115"/>
      <c r="WWC341" s="114"/>
      <c r="WWD341" s="115"/>
      <c r="WWE341" s="114"/>
      <c r="WWF341" s="115"/>
      <c r="WWG341" s="114"/>
      <c r="WWH341" s="115"/>
      <c r="WWI341" s="114"/>
      <c r="WWJ341" s="115"/>
      <c r="WWK341" s="114"/>
      <c r="WWL341" s="115"/>
      <c r="WWM341" s="114"/>
      <c r="WWN341" s="115"/>
      <c r="WWO341" s="114"/>
      <c r="WWP341" s="115"/>
      <c r="WWQ341" s="114"/>
      <c r="WWR341" s="115"/>
      <c r="WWS341" s="114"/>
      <c r="WWT341" s="115"/>
      <c r="WWU341" s="114"/>
      <c r="WWV341" s="115"/>
      <c r="WWW341" s="114"/>
      <c r="WWX341" s="115"/>
      <c r="WWY341" s="114"/>
      <c r="WWZ341" s="115"/>
      <c r="WXA341" s="114"/>
      <c r="WXB341" s="115"/>
      <c r="WXC341" s="114"/>
      <c r="WXD341" s="115"/>
      <c r="WXE341" s="114"/>
      <c r="WXF341" s="115"/>
      <c r="WXG341" s="114"/>
      <c r="WXH341" s="115"/>
      <c r="WXI341" s="114"/>
      <c r="WXJ341" s="115"/>
      <c r="WXK341" s="114"/>
      <c r="WXL341" s="115"/>
      <c r="WXM341" s="114"/>
      <c r="WXN341" s="115"/>
      <c r="WXO341" s="114"/>
      <c r="WXP341" s="115"/>
      <c r="WXQ341" s="114"/>
      <c r="WXR341" s="115"/>
      <c r="WXS341" s="114"/>
      <c r="WXT341" s="115"/>
      <c r="WXU341" s="114"/>
      <c r="WXV341" s="115"/>
      <c r="WXW341" s="114"/>
      <c r="WXX341" s="115"/>
      <c r="WXY341" s="114"/>
      <c r="WXZ341" s="115"/>
      <c r="WYA341" s="114"/>
      <c r="WYB341" s="115"/>
      <c r="WYC341" s="114"/>
      <c r="WYD341" s="115"/>
      <c r="WYE341" s="114"/>
      <c r="WYF341" s="115"/>
      <c r="WYG341" s="114"/>
      <c r="WYH341" s="115"/>
      <c r="WYI341" s="114"/>
      <c r="WYJ341" s="115"/>
      <c r="WYK341" s="114"/>
      <c r="WYL341" s="115"/>
      <c r="WYM341" s="114"/>
      <c r="WYN341" s="115"/>
      <c r="WYO341" s="114"/>
      <c r="WYP341" s="115"/>
      <c r="WYQ341" s="114"/>
      <c r="WYR341" s="115"/>
      <c r="WYS341" s="114"/>
      <c r="WYT341" s="115"/>
      <c r="WYU341" s="114"/>
      <c r="WYV341" s="115"/>
      <c r="WYW341" s="114"/>
      <c r="WYX341" s="115"/>
      <c r="WYY341" s="114"/>
      <c r="WYZ341" s="115"/>
      <c r="WZA341" s="114"/>
      <c r="WZB341" s="115"/>
      <c r="WZC341" s="114"/>
      <c r="WZD341" s="115"/>
      <c r="WZE341" s="114"/>
      <c r="WZF341" s="115"/>
      <c r="WZG341" s="114"/>
      <c r="WZH341" s="115"/>
      <c r="WZI341" s="114"/>
      <c r="WZJ341" s="115"/>
      <c r="WZK341" s="114"/>
      <c r="WZL341" s="115"/>
      <c r="WZM341" s="114"/>
      <c r="WZN341" s="115"/>
      <c r="WZO341" s="114"/>
      <c r="WZP341" s="115"/>
      <c r="WZQ341" s="114"/>
      <c r="WZR341" s="115"/>
      <c r="WZS341" s="114"/>
      <c r="WZT341" s="115"/>
      <c r="WZU341" s="114"/>
      <c r="WZV341" s="115"/>
      <c r="WZW341" s="114"/>
      <c r="WZX341" s="115"/>
      <c r="WZY341" s="114"/>
      <c r="WZZ341" s="115"/>
      <c r="XAA341" s="114"/>
      <c r="XAB341" s="115"/>
      <c r="XAC341" s="114"/>
      <c r="XAD341" s="115"/>
      <c r="XAE341" s="114"/>
      <c r="XAF341" s="115"/>
      <c r="XAG341" s="114"/>
      <c r="XAH341" s="115"/>
      <c r="XAI341" s="114"/>
      <c r="XAJ341" s="115"/>
      <c r="XAK341" s="114"/>
      <c r="XAL341" s="115"/>
      <c r="XAM341" s="114"/>
      <c r="XAN341" s="115"/>
      <c r="XAO341" s="114"/>
      <c r="XAP341" s="115"/>
      <c r="XAQ341" s="114"/>
      <c r="XAR341" s="115"/>
      <c r="XAS341" s="114"/>
      <c r="XAT341" s="115"/>
      <c r="XAU341" s="114"/>
      <c r="XAV341" s="115"/>
      <c r="XAW341" s="114"/>
      <c r="XAX341" s="115"/>
      <c r="XAY341" s="114"/>
      <c r="XAZ341" s="115"/>
      <c r="XBA341" s="114"/>
      <c r="XBB341" s="115"/>
      <c r="XBC341" s="114"/>
      <c r="XBD341" s="115"/>
      <c r="XBE341" s="114"/>
      <c r="XBF341" s="115"/>
      <c r="XBG341" s="114"/>
      <c r="XBH341" s="115"/>
      <c r="XBI341" s="114"/>
      <c r="XBJ341" s="115"/>
      <c r="XBK341" s="114"/>
      <c r="XBL341" s="115"/>
      <c r="XBM341" s="114"/>
      <c r="XBN341" s="115"/>
      <c r="XBO341" s="114"/>
      <c r="XBP341" s="115"/>
      <c r="XBQ341" s="114"/>
      <c r="XBR341" s="115"/>
      <c r="XBS341" s="114"/>
      <c r="XBT341" s="115"/>
      <c r="XBU341" s="114"/>
      <c r="XBV341" s="115"/>
      <c r="XBW341" s="114"/>
      <c r="XBX341" s="115"/>
      <c r="XBY341" s="114"/>
      <c r="XBZ341" s="115"/>
      <c r="XCA341" s="114"/>
      <c r="XCB341" s="115"/>
      <c r="XCC341" s="114"/>
      <c r="XCD341" s="115"/>
      <c r="XCE341" s="114"/>
      <c r="XCF341" s="115"/>
      <c r="XCG341" s="114"/>
      <c r="XCH341" s="115"/>
      <c r="XCI341" s="114"/>
      <c r="XCJ341" s="115"/>
      <c r="XCK341" s="114"/>
      <c r="XCL341" s="115"/>
      <c r="XCM341" s="114"/>
      <c r="XCN341" s="115"/>
      <c r="XCO341" s="114"/>
      <c r="XCP341" s="115"/>
      <c r="XCQ341" s="114"/>
      <c r="XCR341" s="115"/>
      <c r="XCS341" s="114"/>
      <c r="XCT341" s="115"/>
      <c r="XCU341" s="114"/>
      <c r="XCV341" s="115"/>
      <c r="XCW341" s="114"/>
      <c r="XCX341" s="115"/>
      <c r="XCY341" s="114"/>
      <c r="XCZ341" s="115"/>
      <c r="XDA341" s="114"/>
      <c r="XDB341" s="115"/>
      <c r="XDC341" s="114"/>
      <c r="XDD341" s="115"/>
      <c r="XDE341" s="114"/>
      <c r="XDF341" s="115"/>
      <c r="XDG341" s="114"/>
      <c r="XDH341" s="115"/>
      <c r="XDI341" s="114"/>
      <c r="XDJ341" s="115"/>
      <c r="XDK341" s="114"/>
      <c r="XDL341" s="115"/>
      <c r="XDM341" s="114"/>
      <c r="XDN341" s="115"/>
      <c r="XDO341" s="114"/>
      <c r="XDP341" s="115"/>
      <c r="XDQ341" s="114"/>
      <c r="XDR341" s="115"/>
      <c r="XDS341" s="114"/>
      <c r="XDT341" s="115"/>
      <c r="XDU341" s="114"/>
      <c r="XDV341" s="115"/>
      <c r="XDW341" s="114"/>
      <c r="XDX341" s="115"/>
      <c r="XDY341" s="114"/>
      <c r="XDZ341" s="115"/>
      <c r="XEA341" s="114"/>
      <c r="XEB341" s="115"/>
      <c r="XEC341" s="114"/>
      <c r="XED341" s="115"/>
      <c r="XEE341" s="114"/>
      <c r="XEF341" s="115"/>
      <c r="XEG341" s="114"/>
      <c r="XEH341" s="115"/>
      <c r="XEI341" s="114"/>
      <c r="XEJ341" s="115"/>
      <c r="XEK341" s="114"/>
      <c r="XEL341" s="115"/>
      <c r="XEM341" s="114"/>
      <c r="XEN341" s="115"/>
      <c r="XEO341" s="114"/>
      <c r="XEP341" s="115"/>
      <c r="XEQ341" s="114"/>
      <c r="XER341" s="115"/>
      <c r="XES341" s="114"/>
      <c r="XET341" s="115"/>
      <c r="XEU341" s="114"/>
      <c r="XEV341" s="115"/>
      <c r="XEW341" s="114"/>
      <c r="XEX341" s="115"/>
      <c r="XEY341" s="114"/>
      <c r="XEZ341" s="115"/>
      <c r="XFA341" s="114"/>
      <c r="XFB341" s="115"/>
      <c r="XFC341" s="114"/>
      <c r="XFD341" s="115"/>
    </row>
    <row r="342" spans="1:16384" s="70" customFormat="1" ht="15.75" customHeight="1">
      <c r="A342" s="83"/>
      <c r="B342" s="246" t="s">
        <v>795</v>
      </c>
      <c r="C342" s="246"/>
      <c r="D342" s="246"/>
      <c r="E342" s="246"/>
      <c r="F342" s="246"/>
      <c r="G342" s="246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</row>
    <row r="343" spans="1:16384" s="70" customFormat="1" ht="89.25">
      <c r="A343" s="83"/>
      <c r="B343" s="83" t="s">
        <v>796</v>
      </c>
      <c r="C343" s="53" t="s">
        <v>35</v>
      </c>
      <c r="D343" s="84">
        <v>2.46</v>
      </c>
      <c r="E343" s="84">
        <v>2.2000000000000002</v>
      </c>
      <c r="F343" s="85">
        <f>E343/D343</f>
        <v>0.89430894308943099</v>
      </c>
      <c r="G343" s="53" t="s">
        <v>866</v>
      </c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</row>
    <row r="344" spans="1:16384" s="70" customFormat="1" ht="28.5" customHeight="1">
      <c r="A344" s="109" t="s">
        <v>797</v>
      </c>
      <c r="B344" s="88" t="s">
        <v>798</v>
      </c>
      <c r="C344" s="88"/>
      <c r="D344" s="88"/>
      <c r="E344" s="88"/>
      <c r="F344" s="100">
        <f>(F346+F348)/2</f>
        <v>0.95</v>
      </c>
      <c r="G344" s="88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</row>
    <row r="345" spans="1:16384" s="70" customFormat="1" ht="12.75" customHeight="1">
      <c r="A345" s="83"/>
      <c r="B345" s="240" t="s">
        <v>799</v>
      </c>
      <c r="C345" s="241"/>
      <c r="D345" s="241"/>
      <c r="E345" s="241"/>
      <c r="F345" s="241"/>
      <c r="G345" s="242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</row>
    <row r="346" spans="1:16384" s="70" customFormat="1" ht="63.75" customHeight="1">
      <c r="A346" s="83"/>
      <c r="B346" s="83" t="s">
        <v>800</v>
      </c>
      <c r="C346" s="53" t="s">
        <v>36</v>
      </c>
      <c r="D346" s="84">
        <v>10</v>
      </c>
      <c r="E346" s="84">
        <v>9</v>
      </c>
      <c r="F346" s="85">
        <f>E346/D346</f>
        <v>0.9</v>
      </c>
      <c r="G346" s="53" t="s">
        <v>868</v>
      </c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</row>
    <row r="347" spans="1:16384" s="70" customFormat="1" ht="16.5" customHeight="1">
      <c r="A347" s="83"/>
      <c r="B347" s="240" t="s">
        <v>801</v>
      </c>
      <c r="C347" s="241"/>
      <c r="D347" s="241"/>
      <c r="E347" s="241"/>
      <c r="F347" s="241"/>
      <c r="G347" s="241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</row>
    <row r="348" spans="1:16384" s="70" customFormat="1">
      <c r="A348" s="83"/>
      <c r="B348" s="83" t="s">
        <v>802</v>
      </c>
      <c r="C348" s="53" t="s">
        <v>36</v>
      </c>
      <c r="D348" s="84">
        <v>1</v>
      </c>
      <c r="E348" s="84">
        <v>1</v>
      </c>
      <c r="F348" s="85">
        <f>E348/D348</f>
        <v>1</v>
      </c>
      <c r="G348" s="53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</row>
    <row r="349" spans="1:16384" s="70" customFormat="1">
      <c r="A349" s="114" t="s">
        <v>165</v>
      </c>
      <c r="B349" s="115" t="s">
        <v>166</v>
      </c>
      <c r="C349" s="115"/>
      <c r="D349" s="115"/>
      <c r="E349" s="115"/>
      <c r="F349" s="116">
        <f>100%/2</f>
        <v>0.5</v>
      </c>
      <c r="G349" s="115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</row>
    <row r="350" spans="1:16384" s="70" customFormat="1" ht="15.75" customHeight="1">
      <c r="A350" s="83"/>
      <c r="B350" s="246" t="s">
        <v>412</v>
      </c>
      <c r="C350" s="246"/>
      <c r="D350" s="246"/>
      <c r="E350" s="246"/>
      <c r="F350" s="246"/>
      <c r="G350" s="246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</row>
    <row r="351" spans="1:16384" s="70" customFormat="1" ht="51">
      <c r="A351" s="83"/>
      <c r="B351" s="83" t="s">
        <v>372</v>
      </c>
      <c r="C351" s="131" t="s">
        <v>35</v>
      </c>
      <c r="D351" s="111">
        <v>28.9</v>
      </c>
      <c r="E351" s="111">
        <v>29.2</v>
      </c>
      <c r="F351" s="85">
        <f>E351/D351</f>
        <v>1.0103806228373702</v>
      </c>
      <c r="G351" s="132" t="s">
        <v>534</v>
      </c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</row>
    <row r="352" spans="1:16384" s="70" customFormat="1" ht="72.75" customHeight="1">
      <c r="A352" s="83"/>
      <c r="B352" s="83" t="s">
        <v>793</v>
      </c>
      <c r="C352" s="131" t="s">
        <v>35</v>
      </c>
      <c r="D352" s="111">
        <v>3.4</v>
      </c>
      <c r="E352" s="133">
        <v>-6.1</v>
      </c>
      <c r="F352" s="133">
        <v>0</v>
      </c>
      <c r="G352" s="134" t="s">
        <v>853</v>
      </c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</row>
    <row r="353" spans="1:21" s="70" customFormat="1" ht="25.5">
      <c r="A353" s="135" t="s">
        <v>805</v>
      </c>
      <c r="B353" s="88" t="s">
        <v>830</v>
      </c>
      <c r="C353" s="88"/>
      <c r="D353" s="88"/>
      <c r="E353" s="88"/>
      <c r="F353" s="100">
        <f>(600%+F356+F364+F365)/9</f>
        <v>0.91700450450450455</v>
      </c>
      <c r="G353" s="88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</row>
    <row r="354" spans="1:21" s="70" customFormat="1" ht="30.75" customHeight="1">
      <c r="A354" s="83"/>
      <c r="B354" s="240" t="s">
        <v>831</v>
      </c>
      <c r="C354" s="241"/>
      <c r="D354" s="241"/>
      <c r="E354" s="241"/>
      <c r="F354" s="241"/>
      <c r="G354" s="242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</row>
    <row r="355" spans="1:21" s="70" customFormat="1" ht="38.25">
      <c r="A355" s="83"/>
      <c r="B355" s="83" t="s">
        <v>374</v>
      </c>
      <c r="C355" s="131" t="s">
        <v>35</v>
      </c>
      <c r="D355" s="111">
        <v>1.3</v>
      </c>
      <c r="E355" s="111">
        <v>1.3</v>
      </c>
      <c r="F355" s="85">
        <f t="shared" ref="F355:F359" si="39">E355/D355</f>
        <v>1</v>
      </c>
      <c r="G355" s="132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</row>
    <row r="356" spans="1:21" s="70" customFormat="1" ht="89.25">
      <c r="A356" s="83"/>
      <c r="B356" s="83" t="s">
        <v>375</v>
      </c>
      <c r="C356" s="131" t="s">
        <v>35</v>
      </c>
      <c r="D356" s="111">
        <v>2</v>
      </c>
      <c r="E356" s="111">
        <v>-1.2</v>
      </c>
      <c r="F356" s="85">
        <v>0</v>
      </c>
      <c r="G356" s="132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</row>
    <row r="357" spans="1:21" s="70" customFormat="1" ht="51">
      <c r="A357" s="83"/>
      <c r="B357" s="83" t="s">
        <v>376</v>
      </c>
      <c r="C357" s="131" t="s">
        <v>377</v>
      </c>
      <c r="D357" s="133">
        <v>1</v>
      </c>
      <c r="E357" s="133">
        <v>1</v>
      </c>
      <c r="F357" s="85">
        <f t="shared" si="39"/>
        <v>1</v>
      </c>
      <c r="G357" s="132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</row>
    <row r="358" spans="1:21" s="70" customFormat="1" ht="16.5" customHeight="1">
      <c r="A358" s="83"/>
      <c r="B358" s="240" t="s">
        <v>792</v>
      </c>
      <c r="C358" s="241"/>
      <c r="D358" s="241"/>
      <c r="E358" s="241"/>
      <c r="F358" s="241"/>
      <c r="G358" s="241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</row>
    <row r="359" spans="1:21" s="70" customFormat="1" ht="38.25">
      <c r="A359" s="83"/>
      <c r="B359" s="83" t="s">
        <v>378</v>
      </c>
      <c r="C359" s="53" t="s">
        <v>379</v>
      </c>
      <c r="D359" s="133">
        <v>24</v>
      </c>
      <c r="E359" s="133">
        <v>31</v>
      </c>
      <c r="F359" s="85">
        <f t="shared" si="39"/>
        <v>1.2916666666666667</v>
      </c>
      <c r="G359" s="53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</row>
    <row r="360" spans="1:21" s="70" customFormat="1" ht="13.5" customHeight="1">
      <c r="A360" s="83"/>
      <c r="B360" s="240" t="s">
        <v>380</v>
      </c>
      <c r="C360" s="241"/>
      <c r="D360" s="241"/>
      <c r="E360" s="241"/>
      <c r="F360" s="241"/>
      <c r="G360" s="241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</row>
    <row r="361" spans="1:21" s="70" customFormat="1" ht="25.5">
      <c r="A361" s="83"/>
      <c r="B361" s="83" t="s">
        <v>381</v>
      </c>
      <c r="C361" s="53" t="s">
        <v>385</v>
      </c>
      <c r="D361" s="127" t="s">
        <v>535</v>
      </c>
      <c r="E361" s="127" t="s">
        <v>536</v>
      </c>
      <c r="F361" s="133" t="s">
        <v>537</v>
      </c>
      <c r="G361" s="53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</row>
    <row r="362" spans="1:21" s="70" customFormat="1" ht="51">
      <c r="A362" s="83"/>
      <c r="B362" s="83" t="s">
        <v>382</v>
      </c>
      <c r="C362" s="53" t="s">
        <v>36</v>
      </c>
      <c r="D362" s="133">
        <v>10</v>
      </c>
      <c r="E362" s="133">
        <v>39</v>
      </c>
      <c r="F362" s="85">
        <f t="shared" ref="F362" si="40">E362/D362</f>
        <v>3.9</v>
      </c>
      <c r="G362" s="53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</row>
    <row r="363" spans="1:21" s="70" customFormat="1" ht="14.25" customHeight="1">
      <c r="A363" s="83"/>
      <c r="B363" s="240" t="s">
        <v>383</v>
      </c>
      <c r="C363" s="241"/>
      <c r="D363" s="241"/>
      <c r="E363" s="241"/>
      <c r="F363" s="241"/>
      <c r="G363" s="241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</row>
    <row r="364" spans="1:21" s="70" customFormat="1" ht="51">
      <c r="A364" s="83"/>
      <c r="B364" s="83" t="s">
        <v>386</v>
      </c>
      <c r="C364" s="53" t="s">
        <v>36</v>
      </c>
      <c r="D364" s="111">
        <v>80</v>
      </c>
      <c r="E364" s="133">
        <v>57</v>
      </c>
      <c r="F364" s="85">
        <f>E364/D364</f>
        <v>0.71250000000000002</v>
      </c>
      <c r="G364" s="134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</row>
    <row r="365" spans="1:21" s="70" customFormat="1" ht="15.75" customHeight="1">
      <c r="A365" s="83"/>
      <c r="B365" s="83" t="s">
        <v>384</v>
      </c>
      <c r="C365" s="53" t="s">
        <v>35</v>
      </c>
      <c r="D365" s="111">
        <v>7.4</v>
      </c>
      <c r="E365" s="111">
        <v>11.4</v>
      </c>
      <c r="F365" s="85">
        <f>E365/D365</f>
        <v>1.5405405405405406</v>
      </c>
      <c r="G365" s="136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</row>
    <row r="366" spans="1:21" s="70" customFormat="1" ht="25.5">
      <c r="A366" s="135" t="s">
        <v>804</v>
      </c>
      <c r="B366" s="88" t="s">
        <v>388</v>
      </c>
      <c r="C366" s="88"/>
      <c r="D366" s="88"/>
      <c r="E366" s="88"/>
      <c r="F366" s="100">
        <f>(F368+F369+300%)/5</f>
        <v>0.91325301204819276</v>
      </c>
      <c r="G366" s="88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</row>
    <row r="367" spans="1:21" s="70" customFormat="1" ht="16.5" customHeight="1">
      <c r="A367" s="83"/>
      <c r="B367" s="243" t="s">
        <v>832</v>
      </c>
      <c r="C367" s="244"/>
      <c r="D367" s="244"/>
      <c r="E367" s="244"/>
      <c r="F367" s="244"/>
      <c r="G367" s="245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</row>
    <row r="368" spans="1:21" s="70" customFormat="1" ht="45" customHeight="1">
      <c r="A368" s="83"/>
      <c r="B368" s="83" t="s">
        <v>389</v>
      </c>
      <c r="C368" s="53" t="s">
        <v>130</v>
      </c>
      <c r="D368" s="111">
        <v>24.9</v>
      </c>
      <c r="E368" s="111">
        <v>22.4</v>
      </c>
      <c r="F368" s="85">
        <f>E368/D368</f>
        <v>0.89959839357429716</v>
      </c>
      <c r="G368" s="134" t="s">
        <v>849</v>
      </c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</row>
    <row r="369" spans="1:21" s="70" customFormat="1" ht="57.75" customHeight="1">
      <c r="A369" s="83"/>
      <c r="B369" s="83" t="s">
        <v>390</v>
      </c>
      <c r="C369" s="53" t="s">
        <v>391</v>
      </c>
      <c r="D369" s="133">
        <v>6</v>
      </c>
      <c r="E369" s="133">
        <v>9</v>
      </c>
      <c r="F369" s="85">
        <f>D369/E369</f>
        <v>0.66666666666666663</v>
      </c>
      <c r="G369" s="134" t="s">
        <v>784</v>
      </c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</row>
    <row r="370" spans="1:21" s="70" customFormat="1" ht="15.75" customHeight="1">
      <c r="A370" s="83"/>
      <c r="B370" s="240" t="s">
        <v>833</v>
      </c>
      <c r="C370" s="241"/>
      <c r="D370" s="241"/>
      <c r="E370" s="241"/>
      <c r="F370" s="241"/>
      <c r="G370" s="241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</row>
    <row r="371" spans="1:21" s="70" customFormat="1" ht="25.5" customHeight="1">
      <c r="A371" s="83"/>
      <c r="B371" s="83" t="s">
        <v>392</v>
      </c>
      <c r="C371" s="53" t="s">
        <v>36</v>
      </c>
      <c r="D371" s="133">
        <v>18</v>
      </c>
      <c r="E371" s="133">
        <v>19</v>
      </c>
      <c r="F371" s="85">
        <f>E371/D371</f>
        <v>1.0555555555555556</v>
      </c>
      <c r="G371" s="53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</row>
    <row r="372" spans="1:21" s="70" customFormat="1" ht="15.75" customHeight="1">
      <c r="A372" s="83"/>
      <c r="B372" s="240" t="s">
        <v>834</v>
      </c>
      <c r="C372" s="241"/>
      <c r="D372" s="241"/>
      <c r="E372" s="241"/>
      <c r="F372" s="241"/>
      <c r="G372" s="241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</row>
    <row r="373" spans="1:21" s="70" customFormat="1" ht="29.25" customHeight="1">
      <c r="A373" s="83"/>
      <c r="B373" s="83" t="s">
        <v>393</v>
      </c>
      <c r="C373" s="53" t="s">
        <v>395</v>
      </c>
      <c r="D373" s="111" t="s">
        <v>532</v>
      </c>
      <c r="E373" s="111" t="s">
        <v>532</v>
      </c>
      <c r="F373" s="85">
        <v>1</v>
      </c>
      <c r="G373" s="53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</row>
    <row r="374" spans="1:21" s="70" customFormat="1" ht="38.25">
      <c r="A374" s="83"/>
      <c r="B374" s="83" t="s">
        <v>394</v>
      </c>
      <c r="C374" s="53" t="s">
        <v>36</v>
      </c>
      <c r="D374" s="133">
        <v>1</v>
      </c>
      <c r="E374" s="133">
        <v>1</v>
      </c>
      <c r="F374" s="85">
        <f>E374/D374</f>
        <v>1</v>
      </c>
      <c r="G374" s="53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</row>
    <row r="375" spans="1:21" s="70" customFormat="1" ht="19.5" customHeight="1">
      <c r="A375" s="135" t="s">
        <v>803</v>
      </c>
      <c r="B375" s="88" t="s">
        <v>527</v>
      </c>
      <c r="C375" s="88"/>
      <c r="D375" s="88"/>
      <c r="E375" s="88"/>
      <c r="F375" s="100">
        <f>(300%+F377+F378+F382+F385)/7</f>
        <v>0.75688074424148233</v>
      </c>
      <c r="G375" s="88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</row>
    <row r="376" spans="1:21" s="70" customFormat="1">
      <c r="A376" s="83"/>
      <c r="B376" s="240" t="s">
        <v>396</v>
      </c>
      <c r="C376" s="241"/>
      <c r="D376" s="241"/>
      <c r="E376" s="241"/>
      <c r="F376" s="241"/>
      <c r="G376" s="242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</row>
    <row r="377" spans="1:21" s="70" customFormat="1" ht="38.25">
      <c r="A377" s="83"/>
      <c r="B377" s="83" t="s">
        <v>399</v>
      </c>
      <c r="C377" s="53" t="s">
        <v>397</v>
      </c>
      <c r="D377" s="111">
        <v>32.15</v>
      </c>
      <c r="E377" s="111">
        <v>19.3</v>
      </c>
      <c r="F377" s="85">
        <f t="shared" ref="F377:F378" si="41">E377/D377</f>
        <v>0.60031104199066876</v>
      </c>
      <c r="G377" s="53" t="s">
        <v>851</v>
      </c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</row>
    <row r="378" spans="1:21" s="70" customFormat="1" ht="45.75" customHeight="1">
      <c r="A378" s="83"/>
      <c r="B378" s="83" t="s">
        <v>400</v>
      </c>
      <c r="C378" s="53" t="s">
        <v>398</v>
      </c>
      <c r="D378" s="111">
        <v>172</v>
      </c>
      <c r="E378" s="111">
        <v>29.3</v>
      </c>
      <c r="F378" s="85">
        <f t="shared" si="41"/>
        <v>0.17034883720930233</v>
      </c>
      <c r="G378" s="53" t="s">
        <v>850</v>
      </c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</row>
    <row r="379" spans="1:21" s="70" customFormat="1" ht="18" customHeight="1">
      <c r="A379" s="83"/>
      <c r="B379" s="240" t="s">
        <v>835</v>
      </c>
      <c r="C379" s="241"/>
      <c r="D379" s="241"/>
      <c r="E379" s="241"/>
      <c r="F379" s="241"/>
      <c r="G379" s="241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</row>
    <row r="380" spans="1:21" s="70" customFormat="1">
      <c r="A380" s="83"/>
      <c r="B380" s="83" t="s">
        <v>401</v>
      </c>
      <c r="C380" s="53" t="s">
        <v>36</v>
      </c>
      <c r="D380" s="133">
        <v>15</v>
      </c>
      <c r="E380" s="133">
        <v>18</v>
      </c>
      <c r="F380" s="85">
        <f t="shared" ref="F380:F382" si="42">E380/D380</f>
        <v>1.2</v>
      </c>
      <c r="G380" s="83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</row>
    <row r="381" spans="1:21" s="70" customFormat="1">
      <c r="A381" s="83"/>
      <c r="B381" s="83" t="s">
        <v>402</v>
      </c>
      <c r="C381" s="53" t="s">
        <v>36</v>
      </c>
      <c r="D381" s="133">
        <v>16</v>
      </c>
      <c r="E381" s="133">
        <v>16</v>
      </c>
      <c r="F381" s="85">
        <f t="shared" si="42"/>
        <v>1</v>
      </c>
      <c r="G381" s="83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</row>
    <row r="382" spans="1:21" s="70" customFormat="1">
      <c r="A382" s="83"/>
      <c r="B382" s="83" t="s">
        <v>403</v>
      </c>
      <c r="C382" s="53" t="s">
        <v>36</v>
      </c>
      <c r="D382" s="133">
        <v>469</v>
      </c>
      <c r="E382" s="133">
        <v>435</v>
      </c>
      <c r="F382" s="85">
        <f t="shared" si="42"/>
        <v>0.92750533049040507</v>
      </c>
      <c r="G382" s="83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</row>
    <row r="383" spans="1:21" s="70" customFormat="1" ht="18" customHeight="1">
      <c r="A383" s="137"/>
      <c r="B383" s="240" t="s">
        <v>836</v>
      </c>
      <c r="C383" s="241"/>
      <c r="D383" s="241"/>
      <c r="E383" s="241"/>
      <c r="F383" s="241"/>
      <c r="G383" s="241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</row>
    <row r="384" spans="1:21" s="70" customFormat="1" ht="25.5">
      <c r="A384" s="83"/>
      <c r="B384" s="125" t="s">
        <v>405</v>
      </c>
      <c r="C384" s="93" t="s">
        <v>36</v>
      </c>
      <c r="D384" s="133">
        <v>9</v>
      </c>
      <c r="E384" s="133">
        <v>10</v>
      </c>
      <c r="F384" s="85">
        <f t="shared" ref="F384:F385" si="43">E384/D384</f>
        <v>1.1111111111111112</v>
      </c>
      <c r="G384" s="83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</row>
    <row r="385" spans="1:21" s="70" customFormat="1">
      <c r="A385" s="83"/>
      <c r="B385" s="125" t="s">
        <v>404</v>
      </c>
      <c r="C385" s="93" t="s">
        <v>36</v>
      </c>
      <c r="D385" s="133">
        <v>5</v>
      </c>
      <c r="E385" s="133">
        <v>3</v>
      </c>
      <c r="F385" s="85">
        <f t="shared" si="43"/>
        <v>0.6</v>
      </c>
      <c r="G385" s="83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</row>
    <row r="386" spans="1:21" s="70" customFormat="1" ht="25.5">
      <c r="A386" s="135" t="s">
        <v>806</v>
      </c>
      <c r="B386" s="88" t="s">
        <v>837</v>
      </c>
      <c r="C386" s="88"/>
      <c r="D386" s="88"/>
      <c r="E386" s="88"/>
      <c r="F386" s="100">
        <f>(F388+400%)/5</f>
        <v>0.9</v>
      </c>
      <c r="G386" s="88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</row>
    <row r="387" spans="1:21" s="70" customFormat="1" ht="29.25" customHeight="1">
      <c r="A387" s="138"/>
      <c r="B387" s="240" t="s">
        <v>406</v>
      </c>
      <c r="C387" s="241"/>
      <c r="D387" s="241"/>
      <c r="E387" s="241"/>
      <c r="F387" s="241"/>
      <c r="G387" s="242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</row>
    <row r="388" spans="1:21" s="70" customFormat="1" ht="41.25" customHeight="1">
      <c r="A388" s="138"/>
      <c r="B388" s="125" t="s">
        <v>407</v>
      </c>
      <c r="C388" s="93" t="s">
        <v>36</v>
      </c>
      <c r="D388" s="133">
        <v>2</v>
      </c>
      <c r="E388" s="133">
        <v>1</v>
      </c>
      <c r="F388" s="85">
        <f t="shared" ref="F388:F389" si="44">E388/D388</f>
        <v>0.5</v>
      </c>
      <c r="G388" s="133" t="s">
        <v>852</v>
      </c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</row>
    <row r="389" spans="1:21" s="70" customFormat="1" ht="26.25" customHeight="1">
      <c r="A389" s="138"/>
      <c r="B389" s="125" t="s">
        <v>408</v>
      </c>
      <c r="C389" s="53" t="s">
        <v>379</v>
      </c>
      <c r="D389" s="133">
        <v>4</v>
      </c>
      <c r="E389" s="133">
        <v>4</v>
      </c>
      <c r="F389" s="85">
        <f t="shared" si="44"/>
        <v>1</v>
      </c>
      <c r="G389" s="138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</row>
    <row r="390" spans="1:21" s="70" customFormat="1" ht="15.75" customHeight="1">
      <c r="A390" s="138"/>
      <c r="B390" s="240" t="s">
        <v>838</v>
      </c>
      <c r="C390" s="241"/>
      <c r="D390" s="241"/>
      <c r="E390" s="241"/>
      <c r="F390" s="241"/>
      <c r="G390" s="241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</row>
    <row r="391" spans="1:21" s="70" customFormat="1" ht="57.75" customHeight="1">
      <c r="A391" s="138"/>
      <c r="B391" s="125" t="s">
        <v>409</v>
      </c>
      <c r="C391" s="53" t="s">
        <v>379</v>
      </c>
      <c r="D391" s="127" t="s">
        <v>788</v>
      </c>
      <c r="E391" s="127" t="s">
        <v>789</v>
      </c>
      <c r="F391" s="85" t="s">
        <v>790</v>
      </c>
      <c r="G391" s="138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</row>
    <row r="392" spans="1:21" s="70" customFormat="1" ht="16.5" customHeight="1">
      <c r="A392" s="138"/>
      <c r="B392" s="240" t="s">
        <v>410</v>
      </c>
      <c r="C392" s="241"/>
      <c r="D392" s="241"/>
      <c r="E392" s="241"/>
      <c r="F392" s="241"/>
      <c r="G392" s="241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</row>
    <row r="393" spans="1:21" s="70" customFormat="1" ht="42" customHeight="1">
      <c r="A393" s="138"/>
      <c r="B393" s="125" t="s">
        <v>411</v>
      </c>
      <c r="C393" s="53" t="s">
        <v>36</v>
      </c>
      <c r="D393" s="133">
        <v>2</v>
      </c>
      <c r="E393" s="133">
        <v>2</v>
      </c>
      <c r="F393" s="85">
        <f>E393/D393</f>
        <v>1</v>
      </c>
      <c r="G393" s="134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</row>
    <row r="394" spans="1:21">
      <c r="A394" s="15" t="s">
        <v>167</v>
      </c>
      <c r="B394" s="14" t="s">
        <v>168</v>
      </c>
      <c r="C394" s="14"/>
      <c r="D394" s="14"/>
      <c r="E394" s="14"/>
      <c r="F394" s="116">
        <f>(400%+F399)/5</f>
        <v>0.90100000000000002</v>
      </c>
      <c r="G394" s="1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>
      <c r="A395" s="8"/>
      <c r="B395" s="246" t="s">
        <v>413</v>
      </c>
      <c r="C395" s="246"/>
      <c r="D395" s="246"/>
      <c r="E395" s="246"/>
      <c r="F395" s="246"/>
      <c r="G395" s="24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38.25">
      <c r="A396" s="83"/>
      <c r="B396" s="125" t="s">
        <v>414</v>
      </c>
      <c r="C396" s="53" t="s">
        <v>419</v>
      </c>
      <c r="D396" s="118" t="s">
        <v>532</v>
      </c>
      <c r="E396" s="118" t="s">
        <v>532</v>
      </c>
      <c r="F396" s="85">
        <v>1</v>
      </c>
      <c r="G396" s="5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38.25">
      <c r="A397" s="83"/>
      <c r="B397" s="125" t="s">
        <v>415</v>
      </c>
      <c r="C397" s="53" t="s">
        <v>416</v>
      </c>
      <c r="D397" s="118" t="s">
        <v>862</v>
      </c>
      <c r="E397" s="118" t="s">
        <v>863</v>
      </c>
      <c r="F397" s="85" t="s">
        <v>864</v>
      </c>
      <c r="G397" s="5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25.5">
      <c r="A398" s="83"/>
      <c r="B398" s="125" t="s">
        <v>417</v>
      </c>
      <c r="C398" s="53" t="s">
        <v>35</v>
      </c>
      <c r="D398" s="171">
        <v>90</v>
      </c>
      <c r="E398" s="171">
        <v>90</v>
      </c>
      <c r="F398" s="85">
        <f t="shared" ref="F398" si="45">E398/D398</f>
        <v>1</v>
      </c>
      <c r="G398" s="5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51">
      <c r="A399" s="83"/>
      <c r="B399" s="125" t="s">
        <v>418</v>
      </c>
      <c r="C399" s="53" t="s">
        <v>35</v>
      </c>
      <c r="D399" s="133">
        <v>20</v>
      </c>
      <c r="E399" s="111">
        <v>10.1</v>
      </c>
      <c r="F399" s="85">
        <f>E399/D399</f>
        <v>0.505</v>
      </c>
      <c r="G399" s="4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54" customHeight="1">
      <c r="A400" s="109" t="s">
        <v>487</v>
      </c>
      <c r="B400" s="88" t="s">
        <v>423</v>
      </c>
      <c r="C400" s="88"/>
      <c r="D400" s="88"/>
      <c r="E400" s="88"/>
      <c r="F400" s="100">
        <f>(400%+F404+F409)/8</f>
        <v>0.66198979591836737</v>
      </c>
      <c r="G400" s="8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3.5" customHeight="1">
      <c r="A401" s="8"/>
      <c r="B401" s="246" t="s">
        <v>421</v>
      </c>
      <c r="C401" s="246"/>
      <c r="D401" s="246"/>
      <c r="E401" s="246"/>
      <c r="F401" s="246"/>
      <c r="G401" s="24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29.25" customHeight="1">
      <c r="A402" s="8"/>
      <c r="B402" s="125" t="s">
        <v>422</v>
      </c>
      <c r="C402" s="53" t="s">
        <v>35</v>
      </c>
      <c r="D402" s="84">
        <v>11</v>
      </c>
      <c r="E402" s="84">
        <v>0</v>
      </c>
      <c r="F402" s="85">
        <v>0</v>
      </c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24.75" customHeight="1">
      <c r="A403" s="8"/>
      <c r="B403" s="240" t="s">
        <v>424</v>
      </c>
      <c r="C403" s="241"/>
      <c r="D403" s="241"/>
      <c r="E403" s="241"/>
      <c r="F403" s="241"/>
      <c r="G403" s="24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63.75">
      <c r="A404" s="8"/>
      <c r="B404" s="125" t="s">
        <v>425</v>
      </c>
      <c r="C404" s="53" t="s">
        <v>35</v>
      </c>
      <c r="D404" s="84">
        <v>28</v>
      </c>
      <c r="E404" s="84">
        <v>22</v>
      </c>
      <c r="F404" s="85">
        <f>E404/D404</f>
        <v>0.7857142857142857</v>
      </c>
      <c r="G404" s="5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38.25">
      <c r="A405" s="8"/>
      <c r="B405" s="125" t="s">
        <v>426</v>
      </c>
      <c r="C405" s="53" t="s">
        <v>35</v>
      </c>
      <c r="D405" s="84">
        <v>28</v>
      </c>
      <c r="E405" s="84">
        <v>100</v>
      </c>
      <c r="F405" s="85">
        <f>E405/D405</f>
        <v>3.5714285714285716</v>
      </c>
      <c r="G405" s="4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25" customHeight="1">
      <c r="A406" s="8"/>
      <c r="B406" s="240" t="s">
        <v>427</v>
      </c>
      <c r="C406" s="241"/>
      <c r="D406" s="241"/>
      <c r="E406" s="241"/>
      <c r="F406" s="241"/>
      <c r="G406" s="24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28.5" customHeight="1">
      <c r="A407" s="8"/>
      <c r="B407" s="125" t="s">
        <v>428</v>
      </c>
      <c r="C407" s="53" t="s">
        <v>35</v>
      </c>
      <c r="D407" s="84">
        <v>100</v>
      </c>
      <c r="E407" s="84">
        <v>100</v>
      </c>
      <c r="F407" s="85">
        <f t="shared" ref="F407:F409" si="46">E407/D407</f>
        <v>1</v>
      </c>
      <c r="G407" s="5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38.25">
      <c r="A408" s="8"/>
      <c r="B408" s="125" t="s">
        <v>429</v>
      </c>
      <c r="C408" s="53" t="s">
        <v>35</v>
      </c>
      <c r="D408" s="84">
        <v>100</v>
      </c>
      <c r="E408" s="84">
        <v>0</v>
      </c>
      <c r="F408" s="85">
        <f t="shared" si="46"/>
        <v>0</v>
      </c>
      <c r="G408" s="53" t="s">
        <v>547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38.25">
      <c r="A409" s="8"/>
      <c r="B409" s="125" t="s">
        <v>430</v>
      </c>
      <c r="C409" s="53" t="s">
        <v>35</v>
      </c>
      <c r="D409" s="84">
        <v>49</v>
      </c>
      <c r="E409" s="84">
        <v>25</v>
      </c>
      <c r="F409" s="85">
        <f t="shared" si="46"/>
        <v>0.51020408163265307</v>
      </c>
      <c r="G409" s="5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8" customHeight="1">
      <c r="A410" s="8"/>
      <c r="B410" s="240" t="s">
        <v>431</v>
      </c>
      <c r="C410" s="241"/>
      <c r="D410" s="241"/>
      <c r="E410" s="241"/>
      <c r="F410" s="241"/>
      <c r="G410" s="24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40.5" customHeight="1">
      <c r="A411" s="8"/>
      <c r="B411" s="125" t="s">
        <v>432</v>
      </c>
      <c r="C411" s="53" t="s">
        <v>35</v>
      </c>
      <c r="D411" s="84">
        <v>100</v>
      </c>
      <c r="E411" s="84">
        <v>100</v>
      </c>
      <c r="F411" s="85">
        <f>E411/D411</f>
        <v>1</v>
      </c>
      <c r="G411" s="5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6.5" customHeight="1">
      <c r="A412" s="8"/>
      <c r="B412" s="240" t="s">
        <v>433</v>
      </c>
      <c r="C412" s="241"/>
      <c r="D412" s="241"/>
      <c r="E412" s="241"/>
      <c r="F412" s="241"/>
      <c r="G412" s="24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>
      <c r="A413" s="8"/>
      <c r="B413" s="125" t="s">
        <v>434</v>
      </c>
      <c r="C413" s="53" t="s">
        <v>211</v>
      </c>
      <c r="D413" s="84">
        <v>1</v>
      </c>
      <c r="E413" s="84">
        <v>1</v>
      </c>
      <c r="F413" s="85">
        <f>E413/D413</f>
        <v>1</v>
      </c>
      <c r="G413" s="5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s="70" customFormat="1" ht="39" customHeight="1">
      <c r="A414" s="109" t="s">
        <v>807</v>
      </c>
      <c r="B414" s="88" t="s">
        <v>839</v>
      </c>
      <c r="C414" s="88"/>
      <c r="D414" s="88"/>
      <c r="E414" s="88"/>
      <c r="F414" s="100">
        <f>(300%+F420+F422)/5</f>
        <v>0.88636363636363635</v>
      </c>
      <c r="G414" s="88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</row>
    <row r="415" spans="1:21" s="70" customFormat="1" ht="27" customHeight="1">
      <c r="A415" s="83"/>
      <c r="B415" s="246" t="s">
        <v>840</v>
      </c>
      <c r="C415" s="246"/>
      <c r="D415" s="246"/>
      <c r="E415" s="246"/>
      <c r="F415" s="246"/>
      <c r="G415" s="246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</row>
    <row r="416" spans="1:21" s="70" customFormat="1">
      <c r="A416" s="83"/>
      <c r="B416" s="125" t="s">
        <v>436</v>
      </c>
      <c r="C416" s="53" t="s">
        <v>35</v>
      </c>
      <c r="D416" s="133">
        <v>80</v>
      </c>
      <c r="E416" s="133">
        <v>80</v>
      </c>
      <c r="F416" s="85">
        <f t="shared" ref="F416:F417" si="47">E416/D416</f>
        <v>1</v>
      </c>
      <c r="G416" s="53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</row>
    <row r="417" spans="1:21" s="70" customFormat="1" ht="38.25">
      <c r="A417" s="83"/>
      <c r="B417" s="125" t="s">
        <v>437</v>
      </c>
      <c r="C417" s="53" t="s">
        <v>35</v>
      </c>
      <c r="D417" s="133">
        <v>85</v>
      </c>
      <c r="E417" s="133">
        <v>85</v>
      </c>
      <c r="F417" s="85">
        <f t="shared" si="47"/>
        <v>1</v>
      </c>
      <c r="G417" s="53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</row>
    <row r="418" spans="1:21" s="70" customFormat="1" ht="28.5" customHeight="1">
      <c r="A418" s="83"/>
      <c r="B418" s="240" t="s">
        <v>438</v>
      </c>
      <c r="C418" s="241"/>
      <c r="D418" s="241"/>
      <c r="E418" s="241"/>
      <c r="F418" s="241"/>
      <c r="G418" s="241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</row>
    <row r="419" spans="1:21" s="70" customFormat="1">
      <c r="A419" s="83"/>
      <c r="B419" s="125" t="s">
        <v>439</v>
      </c>
      <c r="C419" s="53" t="s">
        <v>35</v>
      </c>
      <c r="D419" s="133">
        <v>100</v>
      </c>
      <c r="E419" s="133">
        <v>100</v>
      </c>
      <c r="F419" s="85">
        <f t="shared" ref="F419:F420" si="48">E419/D419</f>
        <v>1</v>
      </c>
      <c r="G419" s="53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</row>
    <row r="420" spans="1:21" s="70" customFormat="1" ht="25.5">
      <c r="A420" s="83"/>
      <c r="B420" s="125" t="s">
        <v>440</v>
      </c>
      <c r="C420" s="53" t="s">
        <v>35</v>
      </c>
      <c r="D420" s="133">
        <v>100</v>
      </c>
      <c r="E420" s="133">
        <v>50</v>
      </c>
      <c r="F420" s="85">
        <f t="shared" si="48"/>
        <v>0.5</v>
      </c>
      <c r="G420" s="53" t="s">
        <v>688</v>
      </c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</row>
    <row r="421" spans="1:21" s="70" customFormat="1" ht="16.5" customHeight="1">
      <c r="A421" s="83"/>
      <c r="B421" s="240" t="s">
        <v>441</v>
      </c>
      <c r="C421" s="241"/>
      <c r="D421" s="241"/>
      <c r="E421" s="241"/>
      <c r="F421" s="241"/>
      <c r="G421" s="241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</row>
    <row r="422" spans="1:21" s="70" customFormat="1" ht="27.75" customHeight="1">
      <c r="A422" s="83"/>
      <c r="B422" s="125" t="s">
        <v>442</v>
      </c>
      <c r="C422" s="53" t="s">
        <v>35</v>
      </c>
      <c r="D422" s="111">
        <v>4.4000000000000004</v>
      </c>
      <c r="E422" s="111">
        <v>4.0999999999999996</v>
      </c>
      <c r="F422" s="85">
        <f>E422/D422</f>
        <v>0.93181818181818166</v>
      </c>
      <c r="G422" s="53" t="s">
        <v>689</v>
      </c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</row>
    <row r="423" spans="1:21" s="70" customFormat="1" ht="38.25">
      <c r="A423" s="109" t="s">
        <v>808</v>
      </c>
      <c r="B423" s="88" t="s">
        <v>443</v>
      </c>
      <c r="C423" s="88"/>
      <c r="D423" s="88"/>
      <c r="E423" s="88"/>
      <c r="F423" s="100">
        <f>(600%+F431)/7</f>
        <v>0.98681651177869034</v>
      </c>
      <c r="G423" s="88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</row>
    <row r="424" spans="1:21" s="70" customFormat="1" ht="17.25" customHeight="1">
      <c r="A424" s="83"/>
      <c r="B424" s="247" t="s">
        <v>841</v>
      </c>
      <c r="C424" s="248"/>
      <c r="D424" s="248"/>
      <c r="E424" s="248"/>
      <c r="F424" s="248"/>
      <c r="G424" s="24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</row>
    <row r="425" spans="1:21" s="70" customFormat="1" ht="51">
      <c r="A425" s="83"/>
      <c r="B425" s="125" t="s">
        <v>445</v>
      </c>
      <c r="C425" s="53" t="s">
        <v>42</v>
      </c>
      <c r="D425" s="133">
        <v>1063</v>
      </c>
      <c r="E425" s="133">
        <v>812</v>
      </c>
      <c r="F425" s="85">
        <f>D425/E425</f>
        <v>1.3091133004926108</v>
      </c>
      <c r="G425" s="53" t="s">
        <v>713</v>
      </c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</row>
    <row r="426" spans="1:21" s="70" customFormat="1" ht="38.25">
      <c r="A426" s="83"/>
      <c r="B426" s="125" t="s">
        <v>446</v>
      </c>
      <c r="C426" s="53" t="s">
        <v>42</v>
      </c>
      <c r="D426" s="133">
        <v>6</v>
      </c>
      <c r="E426" s="133">
        <v>6</v>
      </c>
      <c r="F426" s="85">
        <f>E426/D426</f>
        <v>1</v>
      </c>
      <c r="G426" s="53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</row>
    <row r="427" spans="1:21" s="70" customFormat="1" ht="38.25">
      <c r="A427" s="83"/>
      <c r="B427" s="125" t="s">
        <v>447</v>
      </c>
      <c r="C427" s="53" t="s">
        <v>215</v>
      </c>
      <c r="D427" s="133">
        <v>112</v>
      </c>
      <c r="E427" s="133">
        <v>116</v>
      </c>
      <c r="F427" s="85">
        <f>E427/D427</f>
        <v>1.0357142857142858</v>
      </c>
      <c r="G427" s="53" t="s">
        <v>546</v>
      </c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</row>
    <row r="428" spans="1:21" s="70" customFormat="1" ht="27.75" customHeight="1">
      <c r="A428" s="83"/>
      <c r="B428" s="247" t="s">
        <v>842</v>
      </c>
      <c r="C428" s="248"/>
      <c r="D428" s="248"/>
      <c r="E428" s="248"/>
      <c r="F428" s="248"/>
      <c r="G428" s="24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</row>
    <row r="429" spans="1:21" s="70" customFormat="1" ht="29.25" customHeight="1">
      <c r="A429" s="83"/>
      <c r="B429" s="125" t="s">
        <v>448</v>
      </c>
      <c r="C429" s="53" t="s">
        <v>42</v>
      </c>
      <c r="D429" s="133">
        <v>120</v>
      </c>
      <c r="E429" s="133">
        <v>30</v>
      </c>
      <c r="F429" s="85">
        <f>D429/E429</f>
        <v>4</v>
      </c>
      <c r="G429" s="237" t="s">
        <v>714</v>
      </c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</row>
    <row r="430" spans="1:21" s="70" customFormat="1" ht="51">
      <c r="A430" s="83"/>
      <c r="B430" s="125" t="s">
        <v>449</v>
      </c>
      <c r="C430" s="53" t="s">
        <v>42</v>
      </c>
      <c r="D430" s="133">
        <v>150</v>
      </c>
      <c r="E430" s="133">
        <v>25</v>
      </c>
      <c r="F430" s="85">
        <f t="shared" ref="F430:F432" si="49">D430/E430</f>
        <v>6</v>
      </c>
      <c r="G430" s="238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</row>
    <row r="431" spans="1:21" s="70" customFormat="1" ht="54.75" customHeight="1">
      <c r="A431" s="83"/>
      <c r="B431" s="125" t="s">
        <v>450</v>
      </c>
      <c r="C431" s="53" t="s">
        <v>42</v>
      </c>
      <c r="D431" s="133">
        <v>600</v>
      </c>
      <c r="E431" s="133">
        <v>661</v>
      </c>
      <c r="F431" s="85">
        <f t="shared" si="49"/>
        <v>0.90771558245083206</v>
      </c>
      <c r="G431" s="238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</row>
    <row r="432" spans="1:21" s="70" customFormat="1" ht="40.5" customHeight="1">
      <c r="A432" s="83"/>
      <c r="B432" s="125" t="s">
        <v>451</v>
      </c>
      <c r="C432" s="53" t="s">
        <v>42</v>
      </c>
      <c r="D432" s="133">
        <v>193</v>
      </c>
      <c r="E432" s="133">
        <v>96</v>
      </c>
      <c r="F432" s="85">
        <f t="shared" si="49"/>
        <v>2.0104166666666665</v>
      </c>
      <c r="G432" s="23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</row>
    <row r="433" spans="1:21" s="70" customFormat="1" ht="51">
      <c r="A433" s="109" t="s">
        <v>809</v>
      </c>
      <c r="B433" s="88" t="s">
        <v>717</v>
      </c>
      <c r="C433" s="88"/>
      <c r="D433" s="88"/>
      <c r="E433" s="88"/>
      <c r="F433" s="100">
        <f>(600%+F440+F441)/8</f>
        <v>0.9150743099787686</v>
      </c>
      <c r="G433" s="88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</row>
    <row r="434" spans="1:21" s="70" customFormat="1" ht="27.75" customHeight="1">
      <c r="A434" s="83"/>
      <c r="B434" s="247" t="s">
        <v>718</v>
      </c>
      <c r="C434" s="248"/>
      <c r="D434" s="248"/>
      <c r="E434" s="248"/>
      <c r="F434" s="248"/>
      <c r="G434" s="24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</row>
    <row r="435" spans="1:21" s="70" customFormat="1" ht="28.5" customHeight="1">
      <c r="A435" s="83"/>
      <c r="B435" s="125" t="s">
        <v>719</v>
      </c>
      <c r="C435" s="53" t="s">
        <v>35</v>
      </c>
      <c r="D435" s="133">
        <v>100</v>
      </c>
      <c r="E435" s="133">
        <v>100</v>
      </c>
      <c r="F435" s="85">
        <v>1</v>
      </c>
      <c r="G435" s="13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</row>
    <row r="436" spans="1:21" s="70" customFormat="1" ht="15.75" customHeight="1">
      <c r="A436" s="83"/>
      <c r="B436" s="247" t="s">
        <v>720</v>
      </c>
      <c r="C436" s="248"/>
      <c r="D436" s="248"/>
      <c r="E436" s="248"/>
      <c r="F436" s="248"/>
      <c r="G436" s="24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</row>
    <row r="437" spans="1:21" s="70" customFormat="1" ht="15.75" customHeight="1">
      <c r="A437" s="83"/>
      <c r="B437" s="125" t="s">
        <v>721</v>
      </c>
      <c r="C437" s="53" t="s">
        <v>35</v>
      </c>
      <c r="D437" s="133">
        <v>100</v>
      </c>
      <c r="E437" s="133">
        <v>100</v>
      </c>
      <c r="F437" s="85">
        <v>1</v>
      </c>
      <c r="G437" s="13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</row>
    <row r="438" spans="1:21" s="70" customFormat="1" ht="28.5" customHeight="1">
      <c r="A438" s="83"/>
      <c r="B438" s="125" t="s">
        <v>722</v>
      </c>
      <c r="C438" s="53" t="s">
        <v>730</v>
      </c>
      <c r="D438" s="133">
        <v>1</v>
      </c>
      <c r="E438" s="133">
        <v>1</v>
      </c>
      <c r="F438" s="85">
        <v>1</v>
      </c>
      <c r="G438" s="13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</row>
    <row r="439" spans="1:21" s="70" customFormat="1" ht="26.25" customHeight="1">
      <c r="A439" s="83"/>
      <c r="B439" s="125" t="s">
        <v>723</v>
      </c>
      <c r="C439" s="53" t="s">
        <v>36</v>
      </c>
      <c r="D439" s="133">
        <v>80</v>
      </c>
      <c r="E439" s="133">
        <v>110</v>
      </c>
      <c r="F439" s="85">
        <f>E439/D439</f>
        <v>1.375</v>
      </c>
      <c r="G439" s="139" t="s">
        <v>728</v>
      </c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</row>
    <row r="440" spans="1:21" s="70" customFormat="1" ht="27.75" customHeight="1">
      <c r="A440" s="83"/>
      <c r="B440" s="125" t="s">
        <v>724</v>
      </c>
      <c r="C440" s="53" t="s">
        <v>36</v>
      </c>
      <c r="D440" s="133">
        <v>3</v>
      </c>
      <c r="E440" s="133">
        <v>1</v>
      </c>
      <c r="F440" s="85">
        <f>E440/D440</f>
        <v>0.33333333333333331</v>
      </c>
      <c r="G440" s="139" t="s">
        <v>729</v>
      </c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</row>
    <row r="441" spans="1:21" s="70" customFormat="1" ht="18" customHeight="1">
      <c r="A441" s="83"/>
      <c r="B441" s="125" t="s">
        <v>725</v>
      </c>
      <c r="C441" s="53" t="s">
        <v>42</v>
      </c>
      <c r="D441" s="133">
        <v>157</v>
      </c>
      <c r="E441" s="133">
        <v>155</v>
      </c>
      <c r="F441" s="85">
        <f>E441/D441</f>
        <v>0.98726114649681529</v>
      </c>
      <c r="G441" s="13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</row>
    <row r="442" spans="1:21" s="70" customFormat="1" ht="28.5" customHeight="1">
      <c r="A442" s="83"/>
      <c r="B442" s="125" t="s">
        <v>726</v>
      </c>
      <c r="C442" s="53" t="s">
        <v>730</v>
      </c>
      <c r="D442" s="133">
        <v>1</v>
      </c>
      <c r="E442" s="133">
        <v>1</v>
      </c>
      <c r="F442" s="85">
        <v>1</v>
      </c>
      <c r="G442" s="13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</row>
    <row r="443" spans="1:21" s="70" customFormat="1" ht="27" customHeight="1">
      <c r="A443" s="83"/>
      <c r="B443" s="125" t="s">
        <v>727</v>
      </c>
      <c r="C443" s="53" t="s">
        <v>730</v>
      </c>
      <c r="D443" s="133">
        <v>1</v>
      </c>
      <c r="E443" s="133">
        <v>1</v>
      </c>
      <c r="F443" s="85">
        <v>1</v>
      </c>
      <c r="G443" s="13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</row>
    <row r="444" spans="1:21" s="70" customFormat="1">
      <c r="A444" s="114" t="s">
        <v>169</v>
      </c>
      <c r="B444" s="115" t="s">
        <v>170</v>
      </c>
      <c r="C444" s="115"/>
      <c r="D444" s="115"/>
      <c r="E444" s="115"/>
      <c r="F444" s="129">
        <v>1</v>
      </c>
      <c r="G444" s="115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</row>
    <row r="445" spans="1:21" s="70" customFormat="1" ht="15" customHeight="1">
      <c r="A445" s="83"/>
      <c r="B445" s="246" t="s">
        <v>456</v>
      </c>
      <c r="C445" s="246"/>
      <c r="D445" s="246"/>
      <c r="E445" s="246"/>
      <c r="F445" s="246"/>
      <c r="G445" s="246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</row>
    <row r="446" spans="1:21" s="70" customFormat="1" ht="53.25" customHeight="1">
      <c r="A446" s="83"/>
      <c r="B446" s="125" t="s">
        <v>452</v>
      </c>
      <c r="C446" s="53" t="s">
        <v>130</v>
      </c>
      <c r="D446" s="53">
        <v>855794</v>
      </c>
      <c r="E446" s="53">
        <v>1313279</v>
      </c>
      <c r="F446" s="85">
        <f t="shared" ref="F446:F448" si="50">E446/D446</f>
        <v>1.5345737408768934</v>
      </c>
      <c r="G446" s="53" t="s">
        <v>576</v>
      </c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</row>
    <row r="447" spans="1:21" s="70" customFormat="1" ht="38.25">
      <c r="A447" s="83"/>
      <c r="B447" s="125" t="s">
        <v>453</v>
      </c>
      <c r="C447" s="53" t="s">
        <v>454</v>
      </c>
      <c r="D447" s="53" t="s">
        <v>531</v>
      </c>
      <c r="E447" s="53" t="s">
        <v>531</v>
      </c>
      <c r="F447" s="85">
        <v>1</v>
      </c>
      <c r="G447" s="53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</row>
    <row r="448" spans="1:21" s="70" customFormat="1" ht="25.5">
      <c r="A448" s="83"/>
      <c r="B448" s="125" t="s">
        <v>455</v>
      </c>
      <c r="C448" s="53" t="s">
        <v>35</v>
      </c>
      <c r="D448" s="53">
        <v>88.1</v>
      </c>
      <c r="E448" s="53">
        <v>97.7</v>
      </c>
      <c r="F448" s="85">
        <f t="shared" si="50"/>
        <v>1.1089670828603859</v>
      </c>
      <c r="G448" s="53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</row>
    <row r="449" spans="1:21" s="70" customFormat="1" ht="16.5" customHeight="1">
      <c r="A449" s="109" t="s">
        <v>488</v>
      </c>
      <c r="B449" s="88" t="s">
        <v>483</v>
      </c>
      <c r="C449" s="88"/>
      <c r="D449" s="88"/>
      <c r="E449" s="88"/>
      <c r="F449" s="119">
        <f>(3700%+F461+F462+F467+F473+F476+F479)/43</f>
        <v>0.92034883720930238</v>
      </c>
      <c r="G449" s="88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</row>
    <row r="450" spans="1:21" s="70" customFormat="1" ht="27.75" customHeight="1">
      <c r="A450" s="83"/>
      <c r="B450" s="246" t="s">
        <v>484</v>
      </c>
      <c r="C450" s="246"/>
      <c r="D450" s="246"/>
      <c r="E450" s="246"/>
      <c r="F450" s="246"/>
      <c r="G450" s="246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</row>
    <row r="451" spans="1:21" s="70" customFormat="1" ht="51">
      <c r="A451" s="83"/>
      <c r="B451" s="125" t="s">
        <v>457</v>
      </c>
      <c r="C451" s="53" t="s">
        <v>35</v>
      </c>
      <c r="D451" s="53">
        <v>0</v>
      </c>
      <c r="E451" s="53">
        <v>0</v>
      </c>
      <c r="F451" s="85">
        <v>1</v>
      </c>
      <c r="G451" s="53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</row>
    <row r="452" spans="1:21" s="70" customFormat="1" ht="114.75">
      <c r="A452" s="83"/>
      <c r="B452" s="125" t="s">
        <v>458</v>
      </c>
      <c r="C452" s="53" t="s">
        <v>35</v>
      </c>
      <c r="D452" s="53">
        <v>100</v>
      </c>
      <c r="E452" s="53">
        <v>100</v>
      </c>
      <c r="F452" s="85">
        <f t="shared" ref="F452" si="51">E452/D452</f>
        <v>1</v>
      </c>
      <c r="G452" s="53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</row>
    <row r="453" spans="1:21" s="70" customFormat="1" ht="18" customHeight="1">
      <c r="A453" s="83"/>
      <c r="B453" s="247" t="s">
        <v>485</v>
      </c>
      <c r="C453" s="248"/>
      <c r="D453" s="248"/>
      <c r="E453" s="248"/>
      <c r="F453" s="248"/>
      <c r="G453" s="24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</row>
    <row r="454" spans="1:21" s="70" customFormat="1" ht="38.25">
      <c r="A454" s="83"/>
      <c r="B454" s="125" t="s">
        <v>459</v>
      </c>
      <c r="C454" s="53" t="s">
        <v>35</v>
      </c>
      <c r="D454" s="53">
        <v>87.5</v>
      </c>
      <c r="E454" s="53">
        <v>87.5</v>
      </c>
      <c r="F454" s="85">
        <f t="shared" ref="F454" si="52">E454/D454</f>
        <v>1</v>
      </c>
      <c r="G454" s="53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</row>
    <row r="455" spans="1:21" s="70" customFormat="1" ht="38.25">
      <c r="A455" s="83"/>
      <c r="B455" s="125" t="s">
        <v>460</v>
      </c>
      <c r="C455" s="53" t="s">
        <v>35</v>
      </c>
      <c r="D455" s="53">
        <v>0</v>
      </c>
      <c r="E455" s="53">
        <v>0</v>
      </c>
      <c r="F455" s="85">
        <v>1</v>
      </c>
      <c r="G455" s="53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</row>
    <row r="456" spans="1:21" s="70" customFormat="1" ht="61.5" customHeight="1">
      <c r="A456" s="83"/>
      <c r="B456" s="125" t="s">
        <v>461</v>
      </c>
      <c r="C456" s="53" t="s">
        <v>462</v>
      </c>
      <c r="D456" s="53">
        <v>1</v>
      </c>
      <c r="E456" s="53">
        <v>1</v>
      </c>
      <c r="F456" s="85">
        <v>1</v>
      </c>
      <c r="G456" s="68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</row>
    <row r="457" spans="1:21" s="70" customFormat="1" ht="16.5" customHeight="1">
      <c r="A457" s="83"/>
      <c r="B457" s="247" t="s">
        <v>463</v>
      </c>
      <c r="C457" s="248"/>
      <c r="D457" s="248"/>
      <c r="E457" s="248"/>
      <c r="F457" s="248"/>
      <c r="G457" s="24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</row>
    <row r="458" spans="1:21" s="70" customFormat="1" ht="16.5" customHeight="1">
      <c r="A458" s="83"/>
      <c r="B458" s="125" t="s">
        <v>577</v>
      </c>
      <c r="C458" s="53" t="s">
        <v>462</v>
      </c>
      <c r="D458" s="140" t="s">
        <v>578</v>
      </c>
      <c r="E458" s="53">
        <v>0</v>
      </c>
      <c r="F458" s="85">
        <v>1</v>
      </c>
      <c r="G458" s="53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</row>
    <row r="459" spans="1:21" s="70" customFormat="1" ht="25.5">
      <c r="A459" s="83"/>
      <c r="B459" s="125" t="s">
        <v>464</v>
      </c>
      <c r="C459" s="53" t="s">
        <v>35</v>
      </c>
      <c r="D459" s="140" t="s">
        <v>579</v>
      </c>
      <c r="E459" s="53">
        <v>41.1</v>
      </c>
      <c r="F459" s="85">
        <v>1</v>
      </c>
      <c r="G459" s="53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</row>
    <row r="460" spans="1:21" s="70" customFormat="1" ht="25.5">
      <c r="A460" s="83"/>
      <c r="B460" s="125" t="s">
        <v>465</v>
      </c>
      <c r="C460" s="53" t="s">
        <v>35</v>
      </c>
      <c r="D460" s="53">
        <v>1</v>
      </c>
      <c r="E460" s="53">
        <v>1</v>
      </c>
      <c r="F460" s="85">
        <v>1</v>
      </c>
      <c r="G460" s="68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</row>
    <row r="461" spans="1:21" s="70" customFormat="1" ht="51">
      <c r="A461" s="83"/>
      <c r="B461" s="125" t="s">
        <v>466</v>
      </c>
      <c r="C461" s="53" t="s">
        <v>35</v>
      </c>
      <c r="D461" s="140" t="s">
        <v>580</v>
      </c>
      <c r="E461" s="140" t="s">
        <v>581</v>
      </c>
      <c r="F461" s="85">
        <v>0.49</v>
      </c>
      <c r="G461" s="68" t="s">
        <v>533</v>
      </c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</row>
    <row r="462" spans="1:21" s="70" customFormat="1" ht="72">
      <c r="A462" s="83"/>
      <c r="B462" s="125" t="s">
        <v>467</v>
      </c>
      <c r="C462" s="53" t="s">
        <v>35</v>
      </c>
      <c r="D462" s="140" t="s">
        <v>637</v>
      </c>
      <c r="E462" s="140" t="s">
        <v>638</v>
      </c>
      <c r="F462" s="85">
        <v>0</v>
      </c>
      <c r="G462" s="68" t="s">
        <v>639</v>
      </c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</row>
    <row r="463" spans="1:21" s="70" customFormat="1" ht="25.5">
      <c r="A463" s="83"/>
      <c r="B463" s="125" t="s">
        <v>640</v>
      </c>
      <c r="C463" s="53" t="s">
        <v>35</v>
      </c>
      <c r="D463" s="140" t="s">
        <v>641</v>
      </c>
      <c r="E463" s="140" t="s">
        <v>642</v>
      </c>
      <c r="F463" s="85">
        <v>1</v>
      </c>
      <c r="G463" s="68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</row>
    <row r="464" spans="1:21" s="70" customFormat="1" ht="69" customHeight="1">
      <c r="A464" s="83"/>
      <c r="B464" s="125" t="s">
        <v>643</v>
      </c>
      <c r="C464" s="53" t="s">
        <v>35</v>
      </c>
      <c r="D464" s="140" t="s">
        <v>644</v>
      </c>
      <c r="E464" s="53">
        <v>92.5</v>
      </c>
      <c r="F464" s="85">
        <v>1</v>
      </c>
      <c r="G464" s="68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</row>
    <row r="465" spans="1:21" s="70" customFormat="1" ht="25.5">
      <c r="A465" s="83"/>
      <c r="B465" s="125" t="s">
        <v>645</v>
      </c>
      <c r="C465" s="53" t="s">
        <v>646</v>
      </c>
      <c r="D465" s="53">
        <v>1</v>
      </c>
      <c r="E465" s="53">
        <v>1</v>
      </c>
      <c r="F465" s="85">
        <v>1</v>
      </c>
      <c r="G465" s="68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</row>
    <row r="466" spans="1:21" s="70" customFormat="1" ht="66" customHeight="1">
      <c r="A466" s="83"/>
      <c r="B466" s="125" t="s">
        <v>647</v>
      </c>
      <c r="C466" s="53" t="s">
        <v>646</v>
      </c>
      <c r="D466" s="53">
        <v>1</v>
      </c>
      <c r="E466" s="53">
        <v>1</v>
      </c>
      <c r="F466" s="85">
        <v>1</v>
      </c>
      <c r="G466" s="68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</row>
    <row r="467" spans="1:21" s="70" customFormat="1" ht="42" customHeight="1">
      <c r="A467" s="83"/>
      <c r="B467" s="125" t="s">
        <v>648</v>
      </c>
      <c r="C467" s="53" t="s">
        <v>35</v>
      </c>
      <c r="D467" s="140" t="s">
        <v>649</v>
      </c>
      <c r="E467" s="53">
        <v>62.5</v>
      </c>
      <c r="F467" s="85">
        <v>0.08</v>
      </c>
      <c r="G467" s="53" t="s">
        <v>650</v>
      </c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</row>
    <row r="468" spans="1:21" s="70" customFormat="1" ht="53.25" customHeight="1">
      <c r="A468" s="83"/>
      <c r="B468" s="125" t="s">
        <v>651</v>
      </c>
      <c r="C468" s="53" t="s">
        <v>35</v>
      </c>
      <c r="D468" s="53" t="s">
        <v>652</v>
      </c>
      <c r="E468" s="53">
        <v>-102</v>
      </c>
      <c r="F468" s="85">
        <v>1</v>
      </c>
      <c r="G468" s="53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</row>
    <row r="469" spans="1:21" s="70" customFormat="1" ht="27.75" customHeight="1">
      <c r="A469" s="83"/>
      <c r="B469" s="125" t="s">
        <v>654</v>
      </c>
      <c r="C469" s="53" t="s">
        <v>35</v>
      </c>
      <c r="D469" s="53" t="s">
        <v>653</v>
      </c>
      <c r="E469" s="53">
        <v>100</v>
      </c>
      <c r="F469" s="85">
        <v>1</v>
      </c>
      <c r="G469" s="53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</row>
    <row r="470" spans="1:21" s="70" customFormat="1" ht="39" customHeight="1">
      <c r="A470" s="83"/>
      <c r="B470" s="125" t="s">
        <v>655</v>
      </c>
      <c r="C470" s="53" t="s">
        <v>646</v>
      </c>
      <c r="D470" s="53">
        <v>1</v>
      </c>
      <c r="E470" s="53">
        <v>1</v>
      </c>
      <c r="F470" s="85">
        <v>1</v>
      </c>
      <c r="G470" s="53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</row>
    <row r="471" spans="1:21" s="70" customFormat="1" ht="38.25">
      <c r="A471" s="83"/>
      <c r="B471" s="125" t="s">
        <v>469</v>
      </c>
      <c r="C471" s="53" t="s">
        <v>646</v>
      </c>
      <c r="D471" s="53">
        <v>1</v>
      </c>
      <c r="E471" s="53">
        <v>1</v>
      </c>
      <c r="F471" s="85">
        <v>1</v>
      </c>
      <c r="G471" s="53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</row>
    <row r="472" spans="1:21" s="70" customFormat="1" ht="65.25" customHeight="1">
      <c r="A472" s="83"/>
      <c r="B472" s="141" t="s">
        <v>656</v>
      </c>
      <c r="C472" s="53" t="s">
        <v>646</v>
      </c>
      <c r="D472" s="53">
        <v>1</v>
      </c>
      <c r="E472" s="53">
        <v>1</v>
      </c>
      <c r="F472" s="85">
        <v>1</v>
      </c>
      <c r="G472" s="53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</row>
    <row r="473" spans="1:21" s="70" customFormat="1" ht="38.25">
      <c r="A473" s="83"/>
      <c r="B473" s="125" t="s">
        <v>658</v>
      </c>
      <c r="C473" s="53" t="s">
        <v>35</v>
      </c>
      <c r="D473" s="53" t="s">
        <v>657</v>
      </c>
      <c r="E473" s="53">
        <v>24.14</v>
      </c>
      <c r="F473" s="85">
        <v>0.34499999999999997</v>
      </c>
      <c r="G473" s="53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</row>
    <row r="474" spans="1:21" s="70" customFormat="1" ht="38.25">
      <c r="A474" s="83"/>
      <c r="B474" s="125" t="s">
        <v>471</v>
      </c>
      <c r="C474" s="53" t="s">
        <v>35</v>
      </c>
      <c r="D474" s="140" t="s">
        <v>659</v>
      </c>
      <c r="E474" s="53">
        <v>80</v>
      </c>
      <c r="F474" s="85">
        <v>1</v>
      </c>
      <c r="G474" s="68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</row>
    <row r="475" spans="1:21" s="70" customFormat="1" ht="38.25">
      <c r="A475" s="83"/>
      <c r="B475" s="125" t="s">
        <v>470</v>
      </c>
      <c r="C475" s="53" t="s">
        <v>646</v>
      </c>
      <c r="D475" s="53">
        <v>1</v>
      </c>
      <c r="E475" s="53">
        <v>1</v>
      </c>
      <c r="F475" s="85">
        <v>1</v>
      </c>
      <c r="G475" s="53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</row>
    <row r="476" spans="1:21" s="70" customFormat="1" ht="25.5">
      <c r="A476" s="83"/>
      <c r="B476" s="125" t="s">
        <v>468</v>
      </c>
      <c r="C476" s="53" t="s">
        <v>35</v>
      </c>
      <c r="D476" s="140" t="s">
        <v>659</v>
      </c>
      <c r="E476" s="53">
        <v>66.7</v>
      </c>
      <c r="F476" s="85">
        <v>0.83399999999999996</v>
      </c>
      <c r="G476" s="53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</row>
    <row r="477" spans="1:21" s="70" customFormat="1" ht="51">
      <c r="A477" s="83"/>
      <c r="B477" s="125" t="s">
        <v>660</v>
      </c>
      <c r="C477" s="53" t="s">
        <v>646</v>
      </c>
      <c r="D477" s="53">
        <v>1</v>
      </c>
      <c r="E477" s="53">
        <v>1</v>
      </c>
      <c r="F477" s="85">
        <v>1</v>
      </c>
      <c r="G477" s="53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</row>
    <row r="478" spans="1:21" s="70" customFormat="1" ht="63.75">
      <c r="A478" s="83"/>
      <c r="B478" s="125" t="s">
        <v>661</v>
      </c>
      <c r="C478" s="53" t="s">
        <v>646</v>
      </c>
      <c r="D478" s="53">
        <v>1</v>
      </c>
      <c r="E478" s="53">
        <v>1</v>
      </c>
      <c r="F478" s="85">
        <v>1</v>
      </c>
      <c r="G478" s="53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</row>
    <row r="479" spans="1:21" s="70" customFormat="1" ht="38.25">
      <c r="A479" s="83"/>
      <c r="B479" s="125" t="s">
        <v>662</v>
      </c>
      <c r="C479" s="53" t="s">
        <v>35</v>
      </c>
      <c r="D479" s="53">
        <v>100</v>
      </c>
      <c r="E479" s="53">
        <v>82.6</v>
      </c>
      <c r="F479" s="85">
        <f>E479/D479</f>
        <v>0.82599999999999996</v>
      </c>
      <c r="G479" s="53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</row>
    <row r="480" spans="1:21" s="70" customFormat="1" ht="38.25">
      <c r="A480" s="83"/>
      <c r="B480" s="125" t="s">
        <v>663</v>
      </c>
      <c r="C480" s="53" t="s">
        <v>35</v>
      </c>
      <c r="D480" s="53">
        <v>100</v>
      </c>
      <c r="E480" s="53">
        <v>100</v>
      </c>
      <c r="F480" s="85">
        <f>E480/D480</f>
        <v>1</v>
      </c>
      <c r="G480" s="53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</row>
    <row r="481" spans="1:21" s="70" customFormat="1" ht="38.25">
      <c r="A481" s="83"/>
      <c r="B481" s="125" t="s">
        <v>664</v>
      </c>
      <c r="C481" s="53" t="s">
        <v>35</v>
      </c>
      <c r="D481" s="53" t="s">
        <v>665</v>
      </c>
      <c r="E481" s="53">
        <v>0</v>
      </c>
      <c r="F481" s="85">
        <v>1</v>
      </c>
      <c r="G481" s="53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</row>
    <row r="482" spans="1:21" s="70" customFormat="1" ht="16.5" customHeight="1">
      <c r="A482" s="83"/>
      <c r="B482" s="247" t="s">
        <v>472</v>
      </c>
      <c r="C482" s="248"/>
      <c r="D482" s="248"/>
      <c r="E482" s="248"/>
      <c r="F482" s="248"/>
      <c r="G482" s="24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</row>
    <row r="483" spans="1:21" s="70" customFormat="1" ht="51">
      <c r="A483" s="83"/>
      <c r="B483" s="125" t="s">
        <v>473</v>
      </c>
      <c r="C483" s="53" t="s">
        <v>474</v>
      </c>
      <c r="D483" s="140" t="s">
        <v>666</v>
      </c>
      <c r="E483" s="53">
        <v>0</v>
      </c>
      <c r="F483" s="85">
        <v>1</v>
      </c>
      <c r="G483" s="53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</row>
    <row r="484" spans="1:21" s="70" customFormat="1" ht="25.5">
      <c r="A484" s="83"/>
      <c r="B484" s="125" t="s">
        <v>475</v>
      </c>
      <c r="C484" s="53" t="s">
        <v>35</v>
      </c>
      <c r="D484" s="53">
        <v>1</v>
      </c>
      <c r="E484" s="53">
        <v>1</v>
      </c>
      <c r="F484" s="85">
        <f t="shared" ref="F484:F489" si="53">E484/D484</f>
        <v>1</v>
      </c>
      <c r="G484" s="53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</row>
    <row r="485" spans="1:21" s="70" customFormat="1">
      <c r="A485" s="83"/>
      <c r="B485" s="125" t="s">
        <v>476</v>
      </c>
      <c r="C485" s="53" t="s">
        <v>35</v>
      </c>
      <c r="D485" s="53">
        <v>3.86</v>
      </c>
      <c r="E485" s="53">
        <v>0</v>
      </c>
      <c r="F485" s="85">
        <v>1</v>
      </c>
      <c r="G485" s="53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</row>
    <row r="486" spans="1:21" s="70" customFormat="1" ht="25.5">
      <c r="A486" s="83"/>
      <c r="B486" s="125" t="s">
        <v>667</v>
      </c>
      <c r="C486" s="53" t="s">
        <v>35</v>
      </c>
      <c r="D486" s="53" t="s">
        <v>668</v>
      </c>
      <c r="E486" s="53">
        <v>0.7</v>
      </c>
      <c r="F486" s="85">
        <v>1</v>
      </c>
      <c r="G486" s="53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</row>
    <row r="487" spans="1:21" s="70" customFormat="1" ht="63.75">
      <c r="A487" s="83"/>
      <c r="B487" s="125" t="s">
        <v>477</v>
      </c>
      <c r="C487" s="53" t="s">
        <v>35</v>
      </c>
      <c r="D487" s="53">
        <v>1.5</v>
      </c>
      <c r="E487" s="53">
        <v>0.1</v>
      </c>
      <c r="F487" s="85">
        <v>1</v>
      </c>
      <c r="G487" s="68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</row>
    <row r="488" spans="1:21" s="70" customFormat="1" ht="18.75" customHeight="1">
      <c r="A488" s="83"/>
      <c r="B488" s="247" t="s">
        <v>478</v>
      </c>
      <c r="C488" s="248"/>
      <c r="D488" s="248"/>
      <c r="E488" s="248"/>
      <c r="F488" s="248"/>
      <c r="G488" s="24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</row>
    <row r="489" spans="1:21" s="70" customFormat="1" ht="25.5">
      <c r="A489" s="83"/>
      <c r="B489" s="125" t="s">
        <v>669</v>
      </c>
      <c r="C489" s="53" t="s">
        <v>462</v>
      </c>
      <c r="D489" s="53">
        <v>1</v>
      </c>
      <c r="E489" s="53">
        <v>1</v>
      </c>
      <c r="F489" s="85">
        <f t="shared" si="53"/>
        <v>1</v>
      </c>
      <c r="G489" s="53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</row>
    <row r="490" spans="1:21" s="70" customFormat="1" ht="38.25">
      <c r="A490" s="83"/>
      <c r="B490" s="125" t="s">
        <v>670</v>
      </c>
      <c r="C490" s="53" t="s">
        <v>462</v>
      </c>
      <c r="D490" s="53">
        <v>1</v>
      </c>
      <c r="E490" s="53">
        <v>1</v>
      </c>
      <c r="F490" s="85">
        <f t="shared" ref="F490" si="54">E490/D490</f>
        <v>1</v>
      </c>
      <c r="G490" s="53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</row>
    <row r="491" spans="1:21" s="70" customFormat="1" ht="38.25">
      <c r="A491" s="83"/>
      <c r="B491" s="125" t="s">
        <v>671</v>
      </c>
      <c r="C491" s="53" t="s">
        <v>462</v>
      </c>
      <c r="D491" s="53">
        <v>1</v>
      </c>
      <c r="E491" s="53">
        <v>1</v>
      </c>
      <c r="F491" s="85">
        <f t="shared" ref="F491" si="55">E491/D491</f>
        <v>1</v>
      </c>
      <c r="G491" s="53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</row>
    <row r="492" spans="1:21" s="70" customFormat="1" ht="38.25">
      <c r="A492" s="83"/>
      <c r="B492" s="125" t="s">
        <v>479</v>
      </c>
      <c r="C492" s="53" t="s">
        <v>35</v>
      </c>
      <c r="D492" s="140" t="s">
        <v>653</v>
      </c>
      <c r="E492" s="53">
        <v>100</v>
      </c>
      <c r="F492" s="85">
        <v>1</v>
      </c>
      <c r="G492" s="53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</row>
    <row r="493" spans="1:21" s="70" customFormat="1" ht="38.25">
      <c r="A493" s="83"/>
      <c r="B493" s="125" t="s">
        <v>672</v>
      </c>
      <c r="C493" s="53" t="s">
        <v>35</v>
      </c>
      <c r="D493" s="140" t="s">
        <v>653</v>
      </c>
      <c r="E493" s="53">
        <v>100</v>
      </c>
      <c r="F493" s="85">
        <v>1</v>
      </c>
      <c r="G493" s="53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</row>
    <row r="494" spans="1:21" s="70" customFormat="1" ht="25.5">
      <c r="A494" s="83"/>
      <c r="B494" s="125" t="s">
        <v>673</v>
      </c>
      <c r="C494" s="53" t="s">
        <v>35</v>
      </c>
      <c r="D494" s="140" t="s">
        <v>674</v>
      </c>
      <c r="E494" s="53">
        <v>0.998</v>
      </c>
      <c r="F494" s="85">
        <v>1.05</v>
      </c>
      <c r="G494" s="53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</row>
    <row r="495" spans="1:21" s="70" customFormat="1" ht="17.25" customHeight="1">
      <c r="A495" s="83"/>
      <c r="B495" s="247" t="s">
        <v>480</v>
      </c>
      <c r="C495" s="248"/>
      <c r="D495" s="248"/>
      <c r="E495" s="248"/>
      <c r="F495" s="248"/>
      <c r="G495" s="24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</row>
    <row r="496" spans="1:21" s="70" customFormat="1" ht="25.5">
      <c r="A496" s="83"/>
      <c r="B496" s="125" t="s">
        <v>675</v>
      </c>
      <c r="C496" s="53" t="s">
        <v>35</v>
      </c>
      <c r="D496" s="53">
        <v>6</v>
      </c>
      <c r="E496" s="53">
        <v>6</v>
      </c>
      <c r="F496" s="85">
        <f t="shared" ref="F496:F499" si="56">E496/D496</f>
        <v>1</v>
      </c>
      <c r="G496" s="53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</row>
    <row r="497" spans="1:21" s="70" customFormat="1" ht="38.25">
      <c r="A497" s="83"/>
      <c r="B497" s="125" t="s">
        <v>676</v>
      </c>
      <c r="C497" s="53" t="s">
        <v>35</v>
      </c>
      <c r="D497" s="53">
        <v>100</v>
      </c>
      <c r="E497" s="53">
        <v>100</v>
      </c>
      <c r="F497" s="85">
        <f t="shared" si="56"/>
        <v>1</v>
      </c>
      <c r="G497" s="53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</row>
    <row r="498" spans="1:21" s="70" customFormat="1" ht="51">
      <c r="A498" s="83"/>
      <c r="B498" s="125" t="s">
        <v>481</v>
      </c>
      <c r="C498" s="53" t="s">
        <v>35</v>
      </c>
      <c r="D498" s="53">
        <v>0</v>
      </c>
      <c r="E498" s="53">
        <v>0</v>
      </c>
      <c r="F498" s="85" t="s">
        <v>541</v>
      </c>
      <c r="G498" s="68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</row>
    <row r="499" spans="1:21" s="70" customFormat="1" ht="51">
      <c r="A499" s="83"/>
      <c r="B499" s="125" t="s">
        <v>482</v>
      </c>
      <c r="C499" s="53" t="s">
        <v>35</v>
      </c>
      <c r="D499" s="53">
        <v>8</v>
      </c>
      <c r="E499" s="53">
        <v>15.5</v>
      </c>
      <c r="F499" s="85">
        <f t="shared" si="56"/>
        <v>1.9375</v>
      </c>
      <c r="G499" s="53" t="s">
        <v>861</v>
      </c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</row>
    <row r="500" spans="1:21" s="70" customFormat="1" ht="30">
      <c r="A500" s="114" t="s">
        <v>171</v>
      </c>
      <c r="B500" s="115" t="s">
        <v>572</v>
      </c>
      <c r="C500" s="115"/>
      <c r="D500" s="115"/>
      <c r="E500" s="115"/>
      <c r="F500" s="142">
        <v>1</v>
      </c>
      <c r="G500" s="115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</row>
    <row r="501" spans="1:21" s="70" customFormat="1" ht="16.5" customHeight="1">
      <c r="A501" s="83"/>
      <c r="B501" s="247" t="s">
        <v>571</v>
      </c>
      <c r="C501" s="248"/>
      <c r="D501" s="248"/>
      <c r="E501" s="248"/>
      <c r="F501" s="248"/>
      <c r="G501" s="24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</row>
    <row r="502" spans="1:21" s="70" customFormat="1" ht="25.5">
      <c r="A502" s="83"/>
      <c r="B502" s="125" t="s">
        <v>569</v>
      </c>
      <c r="C502" s="53" t="s">
        <v>35</v>
      </c>
      <c r="D502" s="53">
        <v>90</v>
      </c>
      <c r="E502" s="84">
        <v>100</v>
      </c>
      <c r="F502" s="85">
        <f>E502/D502</f>
        <v>1.1111111111111112</v>
      </c>
      <c r="G502" s="68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</row>
    <row r="503" spans="1:21" s="70" customFormat="1" ht="38.25">
      <c r="A503" s="83"/>
      <c r="B503" s="125" t="s">
        <v>570</v>
      </c>
      <c r="C503" s="53" t="s">
        <v>486</v>
      </c>
      <c r="D503" s="53">
        <v>15</v>
      </c>
      <c r="E503" s="84">
        <v>15</v>
      </c>
      <c r="F503" s="85">
        <f>E503/D503</f>
        <v>1</v>
      </c>
      <c r="G503" s="68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</row>
    <row r="504" spans="1:21" s="70" customFormat="1" ht="25.5">
      <c r="A504" s="109" t="s">
        <v>505</v>
      </c>
      <c r="B504" s="88" t="s">
        <v>814</v>
      </c>
      <c r="C504" s="88"/>
      <c r="D504" s="88"/>
      <c r="E504" s="88"/>
      <c r="F504" s="119">
        <f>(400%+F506)/5</f>
        <v>0.96666666666666656</v>
      </c>
      <c r="G504" s="88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</row>
    <row r="505" spans="1:21" s="70" customFormat="1" ht="17.25" customHeight="1">
      <c r="A505" s="83"/>
      <c r="B505" s="247" t="s">
        <v>843</v>
      </c>
      <c r="C505" s="248"/>
      <c r="D505" s="248"/>
      <c r="E505" s="248"/>
      <c r="F505" s="248"/>
      <c r="G505" s="24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</row>
    <row r="506" spans="1:21" s="70" customFormat="1" ht="25.5">
      <c r="A506" s="83"/>
      <c r="B506" s="125" t="s">
        <v>489</v>
      </c>
      <c r="C506" s="53" t="s">
        <v>35</v>
      </c>
      <c r="D506" s="53">
        <v>12</v>
      </c>
      <c r="E506" s="84">
        <v>10</v>
      </c>
      <c r="F506" s="85">
        <f t="shared" ref="F506:F512" si="57">E506/D506</f>
        <v>0.83333333333333337</v>
      </c>
      <c r="G506" s="68" t="s">
        <v>567</v>
      </c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</row>
    <row r="507" spans="1:21" s="70" customFormat="1" ht="25.5">
      <c r="A507" s="83"/>
      <c r="B507" s="125" t="s">
        <v>490</v>
      </c>
      <c r="C507" s="53" t="s">
        <v>35</v>
      </c>
      <c r="D507" s="53">
        <v>85</v>
      </c>
      <c r="E507" s="84">
        <v>85</v>
      </c>
      <c r="F507" s="85">
        <f t="shared" si="57"/>
        <v>1</v>
      </c>
      <c r="G507" s="68" t="s">
        <v>568</v>
      </c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</row>
    <row r="508" spans="1:21" s="70" customFormat="1" ht="27.75" customHeight="1">
      <c r="A508" s="83"/>
      <c r="B508" s="247" t="s">
        <v>815</v>
      </c>
      <c r="C508" s="248"/>
      <c r="D508" s="248"/>
      <c r="E508" s="248"/>
      <c r="F508" s="248"/>
      <c r="G508" s="24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</row>
    <row r="509" spans="1:21" s="70" customFormat="1" ht="29.25" customHeight="1">
      <c r="A509" s="83"/>
      <c r="B509" s="125" t="s">
        <v>491</v>
      </c>
      <c r="C509" s="53" t="s">
        <v>492</v>
      </c>
      <c r="D509" s="53">
        <v>1</v>
      </c>
      <c r="E509" s="84">
        <v>1</v>
      </c>
      <c r="F509" s="85">
        <f t="shared" si="57"/>
        <v>1</v>
      </c>
      <c r="G509" s="68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</row>
    <row r="510" spans="1:21" s="70" customFormat="1" ht="17.25" customHeight="1">
      <c r="A510" s="83"/>
      <c r="B510" s="247" t="s">
        <v>816</v>
      </c>
      <c r="C510" s="248"/>
      <c r="D510" s="248"/>
      <c r="E510" s="248"/>
      <c r="F510" s="248"/>
      <c r="G510" s="24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</row>
    <row r="511" spans="1:21" s="70" customFormat="1" ht="30" customHeight="1">
      <c r="A511" s="83"/>
      <c r="B511" s="125" t="s">
        <v>573</v>
      </c>
      <c r="C511" s="53" t="s">
        <v>36</v>
      </c>
      <c r="D511" s="53">
        <v>46</v>
      </c>
      <c r="E511" s="84">
        <v>46</v>
      </c>
      <c r="F511" s="85">
        <f t="shared" si="57"/>
        <v>1</v>
      </c>
      <c r="G511" s="68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</row>
    <row r="512" spans="1:21" s="70" customFormat="1" ht="25.5">
      <c r="A512" s="138"/>
      <c r="B512" s="125" t="s">
        <v>574</v>
      </c>
      <c r="C512" s="53" t="s">
        <v>36</v>
      </c>
      <c r="D512" s="53">
        <v>16000</v>
      </c>
      <c r="E512" s="143">
        <v>17520</v>
      </c>
      <c r="F512" s="85">
        <f t="shared" si="57"/>
        <v>1.095</v>
      </c>
      <c r="G512" s="68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</row>
    <row r="513" spans="1:21" s="70" customFormat="1" ht="30">
      <c r="A513" s="114" t="s">
        <v>810</v>
      </c>
      <c r="B513" s="144" t="s">
        <v>172</v>
      </c>
      <c r="C513" s="114"/>
      <c r="D513" s="114"/>
      <c r="E513" s="114"/>
      <c r="F513" s="142">
        <v>1</v>
      </c>
      <c r="G513" s="115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</row>
    <row r="514" spans="1:21" s="70" customFormat="1" ht="17.25" customHeight="1">
      <c r="A514" s="125"/>
      <c r="B514" s="247" t="s">
        <v>498</v>
      </c>
      <c r="C514" s="258"/>
      <c r="D514" s="258"/>
      <c r="E514" s="258"/>
      <c r="F514" s="258"/>
      <c r="G514" s="25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</row>
    <row r="515" spans="1:21" s="70" customFormat="1" ht="25.5">
      <c r="A515" s="125"/>
      <c r="B515" s="125" t="s">
        <v>493</v>
      </c>
      <c r="C515" s="53" t="s">
        <v>494</v>
      </c>
      <c r="D515" s="53">
        <v>1</v>
      </c>
      <c r="E515" s="53">
        <v>1</v>
      </c>
      <c r="F515" s="85">
        <f t="shared" ref="F515:F516" si="58">E515/D515</f>
        <v>1</v>
      </c>
      <c r="G515" s="53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</row>
    <row r="516" spans="1:21" s="70" customFormat="1" ht="38.25">
      <c r="A516" s="125"/>
      <c r="B516" s="125" t="s">
        <v>495</v>
      </c>
      <c r="C516" s="53" t="s">
        <v>35</v>
      </c>
      <c r="D516" s="53">
        <v>100</v>
      </c>
      <c r="E516" s="53">
        <v>100</v>
      </c>
      <c r="F516" s="85">
        <f t="shared" si="58"/>
        <v>1</v>
      </c>
      <c r="G516" s="53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</row>
    <row r="517" spans="1:21" s="70" customFormat="1" ht="25.5">
      <c r="A517" s="125"/>
      <c r="B517" s="125" t="s">
        <v>496</v>
      </c>
      <c r="C517" s="53" t="s">
        <v>36</v>
      </c>
      <c r="D517" s="53" t="s">
        <v>611</v>
      </c>
      <c r="E517" s="53" t="s">
        <v>611</v>
      </c>
      <c r="F517" s="85">
        <v>1</v>
      </c>
      <c r="G517" s="53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</row>
    <row r="518" spans="1:21" s="70" customFormat="1" ht="51">
      <c r="A518" s="125"/>
      <c r="B518" s="125" t="s">
        <v>497</v>
      </c>
      <c r="C518" s="53" t="s">
        <v>35</v>
      </c>
      <c r="D518" s="53" t="s">
        <v>541</v>
      </c>
      <c r="E518" s="53" t="s">
        <v>541</v>
      </c>
      <c r="F518" s="85" t="s">
        <v>541</v>
      </c>
      <c r="G518" s="53" t="s">
        <v>612</v>
      </c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</row>
    <row r="519" spans="1:21" s="70" customFormat="1" ht="29.25" customHeight="1">
      <c r="A519" s="109" t="s">
        <v>811</v>
      </c>
      <c r="B519" s="88" t="s">
        <v>499</v>
      </c>
      <c r="C519" s="88"/>
      <c r="D519" s="88"/>
      <c r="E519" s="88"/>
      <c r="F519" s="119">
        <f>(1000%+F536)/11</f>
        <v>0.99431818181818177</v>
      </c>
      <c r="G519" s="88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</row>
    <row r="520" spans="1:21" s="70" customFormat="1" ht="16.5" customHeight="1">
      <c r="A520" s="125"/>
      <c r="B520" s="246" t="s">
        <v>506</v>
      </c>
      <c r="C520" s="246"/>
      <c r="D520" s="246"/>
      <c r="E520" s="246"/>
      <c r="F520" s="246"/>
      <c r="G520" s="246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</row>
    <row r="521" spans="1:21" s="70" customFormat="1" ht="54.75" customHeight="1">
      <c r="A521" s="125"/>
      <c r="B521" s="125" t="s">
        <v>507</v>
      </c>
      <c r="C521" s="53" t="s">
        <v>35</v>
      </c>
      <c r="D521" s="53">
        <v>100</v>
      </c>
      <c r="E521" s="53">
        <v>100</v>
      </c>
      <c r="F521" s="85">
        <f t="shared" ref="F521:F525" si="59">E521/D521</f>
        <v>1</v>
      </c>
      <c r="G521" s="53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</row>
    <row r="522" spans="1:21" s="70" customFormat="1" ht="25.5">
      <c r="A522" s="125"/>
      <c r="B522" s="125" t="s">
        <v>508</v>
      </c>
      <c r="C522" s="53" t="s">
        <v>35</v>
      </c>
      <c r="D522" s="53">
        <v>100</v>
      </c>
      <c r="E522" s="53">
        <v>100</v>
      </c>
      <c r="F522" s="85">
        <f t="shared" si="59"/>
        <v>1</v>
      </c>
      <c r="G522" s="53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</row>
    <row r="523" spans="1:21" s="70" customFormat="1" ht="38.25">
      <c r="A523" s="125"/>
      <c r="B523" s="125" t="s">
        <v>509</v>
      </c>
      <c r="C523" s="53" t="s">
        <v>35</v>
      </c>
      <c r="D523" s="53">
        <v>100</v>
      </c>
      <c r="E523" s="53">
        <v>100</v>
      </c>
      <c r="F523" s="85">
        <f t="shared" si="59"/>
        <v>1</v>
      </c>
      <c r="G523" s="53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</row>
    <row r="524" spans="1:21" s="70" customFormat="1" ht="51">
      <c r="A524" s="125"/>
      <c r="B524" s="125" t="s">
        <v>510</v>
      </c>
      <c r="C524" s="53" t="s">
        <v>35</v>
      </c>
      <c r="D524" s="53">
        <v>100</v>
      </c>
      <c r="E524" s="53">
        <v>100</v>
      </c>
      <c r="F524" s="85">
        <f t="shared" si="59"/>
        <v>1</v>
      </c>
      <c r="G524" s="53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</row>
    <row r="525" spans="1:21" s="70" customFormat="1" ht="38.25">
      <c r="A525" s="125"/>
      <c r="B525" s="125" t="s">
        <v>613</v>
      </c>
      <c r="C525" s="53" t="s">
        <v>35</v>
      </c>
      <c r="D525" s="53">
        <v>7</v>
      </c>
      <c r="E525" s="53">
        <v>7</v>
      </c>
      <c r="F525" s="85">
        <f t="shared" si="59"/>
        <v>1</v>
      </c>
      <c r="G525" s="53" t="s">
        <v>614</v>
      </c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</row>
    <row r="526" spans="1:21" s="70" customFormat="1" ht="16.5" customHeight="1">
      <c r="A526" s="125"/>
      <c r="B526" s="247" t="s">
        <v>500</v>
      </c>
      <c r="C526" s="248"/>
      <c r="D526" s="248"/>
      <c r="E526" s="248"/>
      <c r="F526" s="248"/>
      <c r="G526" s="24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</row>
    <row r="527" spans="1:21" s="70" customFormat="1" ht="42.75" customHeight="1">
      <c r="A527" s="145"/>
      <c r="B527" s="125" t="s">
        <v>511</v>
      </c>
      <c r="C527" s="53" t="s">
        <v>42</v>
      </c>
      <c r="D527" s="146">
        <v>21</v>
      </c>
      <c r="E527" s="53">
        <v>21</v>
      </c>
      <c r="F527" s="85">
        <f>E527/D527</f>
        <v>1</v>
      </c>
      <c r="G527" s="53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</row>
    <row r="528" spans="1:21" s="70" customFormat="1">
      <c r="A528" s="145"/>
      <c r="B528" s="247" t="s">
        <v>501</v>
      </c>
      <c r="C528" s="248"/>
      <c r="D528" s="248"/>
      <c r="E528" s="248"/>
      <c r="F528" s="248"/>
      <c r="G528" s="24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</row>
    <row r="529" spans="1:21" s="70" customFormat="1" ht="51" customHeight="1">
      <c r="A529" s="145"/>
      <c r="B529" s="125" t="s">
        <v>512</v>
      </c>
      <c r="C529" s="53" t="s">
        <v>502</v>
      </c>
      <c r="D529" s="146">
        <v>55</v>
      </c>
      <c r="E529" s="53">
        <v>55</v>
      </c>
      <c r="F529" s="85">
        <f t="shared" ref="F529" si="60">E529/D529</f>
        <v>1</v>
      </c>
      <c r="G529" s="53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</row>
    <row r="530" spans="1:21" s="70" customFormat="1" ht="16.5" customHeight="1">
      <c r="A530" s="145"/>
      <c r="B530" s="247" t="s">
        <v>503</v>
      </c>
      <c r="C530" s="248"/>
      <c r="D530" s="248"/>
      <c r="E530" s="248"/>
      <c r="F530" s="248"/>
      <c r="G530" s="24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</row>
    <row r="531" spans="1:21" s="70" customFormat="1" ht="27" customHeight="1">
      <c r="A531" s="145"/>
      <c r="B531" s="125" t="s">
        <v>513</v>
      </c>
      <c r="C531" s="53" t="s">
        <v>42</v>
      </c>
      <c r="D531" s="147">
        <v>210</v>
      </c>
      <c r="E531" s="53">
        <v>218</v>
      </c>
      <c r="F531" s="85">
        <f t="shared" ref="F531" si="61">E531/D531</f>
        <v>1.0380952380952382</v>
      </c>
      <c r="G531" s="68" t="s">
        <v>530</v>
      </c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</row>
    <row r="532" spans="1:21" s="70" customFormat="1" ht="16.5" customHeight="1">
      <c r="A532" s="145"/>
      <c r="B532" s="247" t="s">
        <v>504</v>
      </c>
      <c r="C532" s="248"/>
      <c r="D532" s="248"/>
      <c r="E532" s="248"/>
      <c r="F532" s="248"/>
      <c r="G532" s="24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</row>
    <row r="533" spans="1:21" s="70" customFormat="1" ht="31.5" customHeight="1">
      <c r="A533" s="145"/>
      <c r="B533" s="125" t="s">
        <v>514</v>
      </c>
      <c r="C533" s="53" t="s">
        <v>215</v>
      </c>
      <c r="D533" s="143">
        <v>9</v>
      </c>
      <c r="E533" s="53">
        <v>9</v>
      </c>
      <c r="F533" s="85">
        <f t="shared" ref="F533:F536" si="62">E533/D533</f>
        <v>1</v>
      </c>
      <c r="G533" s="53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</row>
    <row r="534" spans="1:21" s="70" customFormat="1" ht="42" customHeight="1">
      <c r="A534" s="145"/>
      <c r="B534" s="125" t="s">
        <v>515</v>
      </c>
      <c r="C534" s="53" t="s">
        <v>215</v>
      </c>
      <c r="D534" s="143">
        <v>3</v>
      </c>
      <c r="E534" s="53">
        <v>3</v>
      </c>
      <c r="F534" s="85">
        <f t="shared" si="62"/>
        <v>1</v>
      </c>
      <c r="G534" s="68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</row>
    <row r="535" spans="1:21" s="70" customFormat="1" ht="16.5" customHeight="1">
      <c r="A535" s="145"/>
      <c r="B535" s="247" t="s">
        <v>615</v>
      </c>
      <c r="C535" s="248"/>
      <c r="D535" s="248"/>
      <c r="E535" s="248"/>
      <c r="F535" s="248"/>
      <c r="G535" s="24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</row>
    <row r="536" spans="1:21" s="70" customFormat="1" ht="18.75" customHeight="1">
      <c r="A536" s="145"/>
      <c r="B536" s="125" t="s">
        <v>616</v>
      </c>
      <c r="C536" s="53" t="s">
        <v>215</v>
      </c>
      <c r="D536" s="143">
        <v>16</v>
      </c>
      <c r="E536" s="53">
        <v>15</v>
      </c>
      <c r="F536" s="85">
        <f t="shared" si="62"/>
        <v>0.9375</v>
      </c>
      <c r="G536" s="68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</row>
    <row r="537" spans="1:21" s="70" customFormat="1" ht="27.75" customHeight="1">
      <c r="A537" s="109" t="s">
        <v>812</v>
      </c>
      <c r="B537" s="88" t="s">
        <v>516</v>
      </c>
      <c r="C537" s="88"/>
      <c r="D537" s="88"/>
      <c r="E537" s="88"/>
      <c r="F537" s="100">
        <f>(100%+F539)/2</f>
        <v>0.93421052631578949</v>
      </c>
      <c r="G537" s="88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</row>
    <row r="538" spans="1:21" s="70" customFormat="1" ht="16.5" customHeight="1">
      <c r="A538" s="47"/>
      <c r="B538" s="246" t="s">
        <v>517</v>
      </c>
      <c r="C538" s="246"/>
      <c r="D538" s="246"/>
      <c r="E538" s="246"/>
      <c r="F538" s="246"/>
      <c r="G538" s="246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</row>
    <row r="539" spans="1:21" s="70" customFormat="1" ht="51">
      <c r="A539" s="47"/>
      <c r="B539" s="125" t="s">
        <v>518</v>
      </c>
      <c r="C539" s="53" t="s">
        <v>35</v>
      </c>
      <c r="D539" s="53">
        <v>38</v>
      </c>
      <c r="E539" s="53">
        <v>33</v>
      </c>
      <c r="F539" s="85">
        <f t="shared" ref="F539" si="63">E539/D539</f>
        <v>0.86842105263157898</v>
      </c>
      <c r="G539" s="53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</row>
    <row r="540" spans="1:21" s="70" customFormat="1" ht="17.25" customHeight="1">
      <c r="A540" s="47"/>
      <c r="B540" s="247" t="s">
        <v>519</v>
      </c>
      <c r="C540" s="248"/>
      <c r="D540" s="248"/>
      <c r="E540" s="248"/>
      <c r="F540" s="248"/>
      <c r="G540" s="24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</row>
    <row r="541" spans="1:21" s="70" customFormat="1" ht="25.5">
      <c r="A541" s="47"/>
      <c r="B541" s="125" t="s">
        <v>520</v>
      </c>
      <c r="C541" s="53" t="s">
        <v>42</v>
      </c>
      <c r="D541" s="53">
        <v>1247</v>
      </c>
      <c r="E541" s="53">
        <v>1247</v>
      </c>
      <c r="F541" s="85">
        <f t="shared" ref="F541" si="64">E541/D541</f>
        <v>1</v>
      </c>
      <c r="G541" s="53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</row>
    <row r="542" spans="1:21" s="70" customFormat="1" ht="38.25">
      <c r="A542" s="47"/>
      <c r="B542" s="125" t="s">
        <v>521</v>
      </c>
      <c r="C542" s="53" t="s">
        <v>522</v>
      </c>
      <c r="D542" s="53" t="s">
        <v>541</v>
      </c>
      <c r="E542" s="53" t="s">
        <v>541</v>
      </c>
      <c r="F542" s="85" t="s">
        <v>617</v>
      </c>
      <c r="G542" s="53" t="s">
        <v>612</v>
      </c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</row>
    <row r="543" spans="1:2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>
      <c r="A645" s="5"/>
    </row>
    <row r="646" spans="1:21">
      <c r="A646" s="5"/>
    </row>
    <row r="647" spans="1:21">
      <c r="A647" s="5"/>
    </row>
    <row r="648" spans="1:21">
      <c r="A648" s="5"/>
    </row>
    <row r="649" spans="1:21">
      <c r="A649" s="5"/>
    </row>
    <row r="650" spans="1:21">
      <c r="A650" s="5"/>
    </row>
  </sheetData>
  <mergeCells count="165">
    <mergeCell ref="B434:G434"/>
    <mergeCell ref="B436:G436"/>
    <mergeCell ref="B540:G540"/>
    <mergeCell ref="B538:G538"/>
    <mergeCell ref="B526:G526"/>
    <mergeCell ref="B528:G528"/>
    <mergeCell ref="B530:G530"/>
    <mergeCell ref="B520:G520"/>
    <mergeCell ref="B505:G505"/>
    <mergeCell ref="B508:G508"/>
    <mergeCell ref="B510:G510"/>
    <mergeCell ref="B514:G514"/>
    <mergeCell ref="B535:G535"/>
    <mergeCell ref="B450:G450"/>
    <mergeCell ref="B453:G453"/>
    <mergeCell ref="B457:G457"/>
    <mergeCell ref="B482:G482"/>
    <mergeCell ref="B488:G488"/>
    <mergeCell ref="B495:G495"/>
    <mergeCell ref="B501:G501"/>
    <mergeCell ref="B445:G445"/>
    <mergeCell ref="B532:G532"/>
    <mergeCell ref="B115:G115"/>
    <mergeCell ref="B97:G97"/>
    <mergeCell ref="B100:G100"/>
    <mergeCell ref="B102:G102"/>
    <mergeCell ref="B105:G105"/>
    <mergeCell ref="B395:G395"/>
    <mergeCell ref="B82:G82"/>
    <mergeCell ref="B85:G85"/>
    <mergeCell ref="B87:G87"/>
    <mergeCell ref="B89:G89"/>
    <mergeCell ref="B92:G92"/>
    <mergeCell ref="B94:G94"/>
    <mergeCell ref="B108:G108"/>
    <mergeCell ref="B113:G113"/>
    <mergeCell ref="B106:G106"/>
    <mergeCell ref="B139:G139"/>
    <mergeCell ref="B141:G141"/>
    <mergeCell ref="B143:G143"/>
    <mergeCell ref="B146:G146"/>
    <mergeCell ref="B148:G148"/>
    <mergeCell ref="B119:G119"/>
    <mergeCell ref="B126:G126"/>
    <mergeCell ref="B129:G129"/>
    <mergeCell ref="B132:G132"/>
    <mergeCell ref="B42:G42"/>
    <mergeCell ref="B47:G47"/>
    <mergeCell ref="B51:G51"/>
    <mergeCell ref="B56:G56"/>
    <mergeCell ref="B61:G61"/>
    <mergeCell ref="B63:G63"/>
    <mergeCell ref="B68:G68"/>
    <mergeCell ref="B72:G72"/>
    <mergeCell ref="B79:G79"/>
    <mergeCell ref="B15:G15"/>
    <mergeCell ref="B11:G11"/>
    <mergeCell ref="A2:G2"/>
    <mergeCell ref="A4:A5"/>
    <mergeCell ref="B4:B5"/>
    <mergeCell ref="C4:C5"/>
    <mergeCell ref="G4:G5"/>
    <mergeCell ref="D4:E4"/>
    <mergeCell ref="F4:F5"/>
    <mergeCell ref="B39:G39"/>
    <mergeCell ref="B29:G29"/>
    <mergeCell ref="B33:G33"/>
    <mergeCell ref="B37:G37"/>
    <mergeCell ref="B17:G17"/>
    <mergeCell ref="B20:G20"/>
    <mergeCell ref="B22:G22"/>
    <mergeCell ref="B24:G24"/>
    <mergeCell ref="B26:G26"/>
    <mergeCell ref="B135:G135"/>
    <mergeCell ref="B187:G187"/>
    <mergeCell ref="B191:G191"/>
    <mergeCell ref="B196:G196"/>
    <mergeCell ref="B199:G199"/>
    <mergeCell ref="B162:G162"/>
    <mergeCell ref="B166:G166"/>
    <mergeCell ref="B168:F168"/>
    <mergeCell ref="B170:G170"/>
    <mergeCell ref="B150:G150"/>
    <mergeCell ref="B152:G152"/>
    <mergeCell ref="B154:G154"/>
    <mergeCell ref="B157:G157"/>
    <mergeCell ref="B159:G159"/>
    <mergeCell ref="G137:G138"/>
    <mergeCell ref="B173:G173"/>
    <mergeCell ref="B175:G175"/>
    <mergeCell ref="B179:G179"/>
    <mergeCell ref="B181:G181"/>
    <mergeCell ref="B184:G184"/>
    <mergeCell ref="B220:G220"/>
    <mergeCell ref="B223:G223"/>
    <mergeCell ref="B225:G225"/>
    <mergeCell ref="B210:G210"/>
    <mergeCell ref="B213:G213"/>
    <mergeCell ref="B215:G215"/>
    <mergeCell ref="B217:G217"/>
    <mergeCell ref="B201:G201"/>
    <mergeCell ref="B203:G203"/>
    <mergeCell ref="B207:G207"/>
    <mergeCell ref="B257:G257"/>
    <mergeCell ref="B261:G261"/>
    <mergeCell ref="B269:G269"/>
    <mergeCell ref="B251:G251"/>
    <mergeCell ref="B254:G254"/>
    <mergeCell ref="B240:G240"/>
    <mergeCell ref="B244:G244"/>
    <mergeCell ref="B247:G247"/>
    <mergeCell ref="B228:G228"/>
    <mergeCell ref="B234:G234"/>
    <mergeCell ref="B237:G237"/>
    <mergeCell ref="B293:G293"/>
    <mergeCell ref="B299:G299"/>
    <mergeCell ref="B290:G290"/>
    <mergeCell ref="B280:G280"/>
    <mergeCell ref="B283:G283"/>
    <mergeCell ref="B285:G285"/>
    <mergeCell ref="B287:G287"/>
    <mergeCell ref="B273:G273"/>
    <mergeCell ref="B276:G276"/>
    <mergeCell ref="B326:G326"/>
    <mergeCell ref="B328:G328"/>
    <mergeCell ref="B318:G318"/>
    <mergeCell ref="B320:G320"/>
    <mergeCell ref="B323:G323"/>
    <mergeCell ref="B302:G302"/>
    <mergeCell ref="B304:D304"/>
    <mergeCell ref="E304:G304"/>
    <mergeCell ref="B296:G296"/>
    <mergeCell ref="B313:G313"/>
    <mergeCell ref="B358:G358"/>
    <mergeCell ref="B360:G360"/>
    <mergeCell ref="B363:G363"/>
    <mergeCell ref="B350:G350"/>
    <mergeCell ref="B354:G354"/>
    <mergeCell ref="B334:G334"/>
    <mergeCell ref="B330:G330"/>
    <mergeCell ref="B339:G339"/>
    <mergeCell ref="B337:G337"/>
    <mergeCell ref="B342:G342"/>
    <mergeCell ref="B345:G345"/>
    <mergeCell ref="B347:G347"/>
    <mergeCell ref="G429:G432"/>
    <mergeCell ref="B387:G387"/>
    <mergeCell ref="B390:G390"/>
    <mergeCell ref="B392:G392"/>
    <mergeCell ref="B376:G376"/>
    <mergeCell ref="B379:G379"/>
    <mergeCell ref="B383:G383"/>
    <mergeCell ref="B367:G367"/>
    <mergeCell ref="B370:G370"/>
    <mergeCell ref="B372:G372"/>
    <mergeCell ref="B415:G415"/>
    <mergeCell ref="B418:G418"/>
    <mergeCell ref="B421:G421"/>
    <mergeCell ref="B424:G424"/>
    <mergeCell ref="B428:G428"/>
    <mergeCell ref="B401:G401"/>
    <mergeCell ref="B403:G403"/>
    <mergeCell ref="B406:G406"/>
    <mergeCell ref="B410:G410"/>
    <mergeCell ref="B412:G412"/>
  </mergeCells>
  <hyperlinks>
    <hyperlink ref="B450" r:id="rId1" display="C:\content\act\91fa1bd2-a73a-4a79-9848-a4a0f53715d0.html"/>
    <hyperlink ref="B452" r:id="rId2" display="C:\content\act\91fa1bd2-a73a-4a79-9848-a4a0f53715d0.html"/>
  </hyperlinks>
  <pageMargins left="0.7" right="0.7" top="0.75" bottom="0.75" header="0.3" footer="0.3"/>
  <pageSetup paperSize="9" scale="56" orientation="landscape" r:id="rId3"/>
  <headerFooter>
    <oddFooter>&amp;C&amp;P</oddFooter>
  </headerFooter>
  <rowBreaks count="2" manualBreakCount="2">
    <brk id="40" min="1" max="6" man="1"/>
    <brk id="214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04"/>
  <sheetViews>
    <sheetView view="pageBreakPreview" topLeftCell="A31" zoomScaleSheetLayoutView="100" workbookViewId="0">
      <selection activeCell="F25" sqref="F25"/>
    </sheetView>
  </sheetViews>
  <sheetFormatPr defaultRowHeight="15"/>
  <cols>
    <col min="1" max="1" width="5.140625" customWidth="1"/>
    <col min="2" max="2" width="65.42578125" customWidth="1"/>
    <col min="3" max="3" width="14.5703125" customWidth="1"/>
    <col min="4" max="4" width="14.28515625" customWidth="1"/>
    <col min="5" max="5" width="14.5703125" customWidth="1"/>
    <col min="6" max="6" width="15.42578125" customWidth="1"/>
    <col min="7" max="7" width="20.5703125" customWidth="1"/>
    <col min="8" max="8" width="20.7109375" customWidth="1"/>
  </cols>
  <sheetData>
    <row r="1" spans="1:21">
      <c r="A1" s="1"/>
      <c r="B1" s="1"/>
      <c r="C1" s="1"/>
      <c r="D1" s="1"/>
      <c r="E1" s="1"/>
      <c r="F1" s="1"/>
      <c r="G1" s="7" t="s">
        <v>557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>
      <c r="A2" s="195" t="s">
        <v>844</v>
      </c>
      <c r="B2" s="195"/>
      <c r="C2" s="195"/>
      <c r="D2" s="195"/>
      <c r="E2" s="195"/>
      <c r="F2" s="195"/>
      <c r="G2" s="19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customHeight="1">
      <c r="A4" s="268" t="s">
        <v>5</v>
      </c>
      <c r="B4" s="272" t="s">
        <v>0</v>
      </c>
      <c r="C4" s="274" t="s">
        <v>553</v>
      </c>
      <c r="D4" s="275"/>
      <c r="E4" s="276"/>
      <c r="F4" s="272" t="s">
        <v>559</v>
      </c>
      <c r="G4" s="270" t="s">
        <v>556</v>
      </c>
      <c r="H4" s="26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58.5" customHeight="1">
      <c r="A5" s="269"/>
      <c r="B5" s="273"/>
      <c r="C5" s="22" t="s">
        <v>558</v>
      </c>
      <c r="D5" s="18" t="s">
        <v>554</v>
      </c>
      <c r="E5" s="18" t="s">
        <v>555</v>
      </c>
      <c r="F5" s="273"/>
      <c r="G5" s="271"/>
      <c r="H5" s="26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3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7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70" customFormat="1" ht="18" customHeight="1">
      <c r="A7" s="153" t="s">
        <v>7</v>
      </c>
      <c r="B7" s="260" t="str">
        <f>'Цел.пок-ли'!B6</f>
        <v>МП «Развитие физической культуры и спорта»</v>
      </c>
      <c r="C7" s="261"/>
      <c r="D7" s="262"/>
      <c r="E7" s="154">
        <f>'Цел.пок-ли'!F7</f>
        <v>1</v>
      </c>
      <c r="F7" s="155">
        <f>0.8*(F8+F9+F10)/3+0.2*E7</f>
        <v>0.9892473929686425</v>
      </c>
      <c r="G7" s="156" t="s">
        <v>561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8" spans="1:21" s="70" customFormat="1" ht="27.75" customHeight="1">
      <c r="A8" s="53" t="s">
        <v>9</v>
      </c>
      <c r="B8" s="125" t="s">
        <v>37</v>
      </c>
      <c r="C8" s="149" t="s">
        <v>606</v>
      </c>
      <c r="D8" s="149">
        <f>'Фин-е, вып-е'!G10</f>
        <v>1</v>
      </c>
      <c r="E8" s="149">
        <f>'Цел.пок-ли'!F10</f>
        <v>1</v>
      </c>
      <c r="F8" s="150">
        <f>0.994*(0.5*D8+0.5*E8)</f>
        <v>0.99399999999999999</v>
      </c>
      <c r="G8" s="157" t="s">
        <v>845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s="70" customFormat="1" ht="16.5" customHeight="1">
      <c r="A9" s="53" t="s">
        <v>10</v>
      </c>
      <c r="B9" s="158" t="s">
        <v>47</v>
      </c>
      <c r="C9" s="149">
        <f>'Фин-е, вып-е'!F13</f>
        <v>0.98543692878240408</v>
      </c>
      <c r="D9" s="149">
        <f>'Фин-е, вып-е'!G13</f>
        <v>1</v>
      </c>
      <c r="E9" s="149">
        <f>'Цел.пок-ли'!F19</f>
        <v>1</v>
      </c>
      <c r="F9" s="150">
        <f t="shared" ref="F9:F60" si="0">C9*(0.5*D9+0.5*E9)</f>
        <v>0.98543692878240408</v>
      </c>
      <c r="G9" s="128" t="s">
        <v>561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s="70" customFormat="1" ht="33" customHeight="1">
      <c r="A10" s="53" t="s">
        <v>11</v>
      </c>
      <c r="B10" s="125" t="s">
        <v>12</v>
      </c>
      <c r="C10" s="149">
        <f>'Фин-е, вып-е'!F14</f>
        <v>0.98024079485000537</v>
      </c>
      <c r="D10" s="149">
        <f>'Фин-е, вып-е'!G14</f>
        <v>1</v>
      </c>
      <c r="E10" s="149">
        <f>'Цел.пок-ли'!F28</f>
        <v>1</v>
      </c>
      <c r="F10" s="150">
        <f t="shared" si="0"/>
        <v>0.98024079485000537</v>
      </c>
      <c r="G10" s="159" t="s">
        <v>561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 s="70" customFormat="1" ht="18" customHeight="1">
      <c r="A11" s="153" t="s">
        <v>17</v>
      </c>
      <c r="B11" s="260" t="s">
        <v>18</v>
      </c>
      <c r="C11" s="261"/>
      <c r="D11" s="262"/>
      <c r="E11" s="154">
        <f>'Цел.пок-ли'!F41</f>
        <v>1</v>
      </c>
      <c r="F11" s="155">
        <f>0.8*(F12+F13)/2+0.2*E11</f>
        <v>0.97789591232078421</v>
      </c>
      <c r="G11" s="160" t="s">
        <v>561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1:21" s="70" customFormat="1" ht="27.75" customHeight="1">
      <c r="A12" s="53" t="s">
        <v>21</v>
      </c>
      <c r="B12" s="125" t="s">
        <v>71</v>
      </c>
      <c r="C12" s="149">
        <f>'Фин-е, вып-е'!F21</f>
        <v>0.99778736051957406</v>
      </c>
      <c r="D12" s="149">
        <f>'Фин-е, вып-е'!G21</f>
        <v>0.95799999999999996</v>
      </c>
      <c r="E12" s="149">
        <f>'Цел.пок-ли'!F46</f>
        <v>0.96250000000000002</v>
      </c>
      <c r="F12" s="150">
        <f t="shared" si="0"/>
        <v>0.958125312938921</v>
      </c>
      <c r="G12" s="159" t="s">
        <v>561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spans="1:21" s="70" customFormat="1" ht="28.5" customHeight="1">
      <c r="A13" s="53" t="s">
        <v>22</v>
      </c>
      <c r="B13" s="161" t="s">
        <v>19</v>
      </c>
      <c r="C13" s="149">
        <f>'Фин-е, вып-е'!F25</f>
        <v>0.99032819860781895</v>
      </c>
      <c r="D13" s="149">
        <f>'Фин-е, вып-е'!G25</f>
        <v>1</v>
      </c>
      <c r="E13" s="149">
        <f>'Цел.пок-ли'!F67</f>
        <v>0.99249999999999994</v>
      </c>
      <c r="F13" s="150">
        <f t="shared" si="0"/>
        <v>0.98661446786303963</v>
      </c>
      <c r="G13" s="159" t="s">
        <v>561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spans="1:21" s="70" customFormat="1" ht="18.75" customHeight="1">
      <c r="A14" s="153" t="s">
        <v>104</v>
      </c>
      <c r="B14" s="260" t="s">
        <v>105</v>
      </c>
      <c r="C14" s="261"/>
      <c r="D14" s="262"/>
      <c r="E14" s="162">
        <f>'Цел.пок-ли'!F78</f>
        <v>1</v>
      </c>
      <c r="F14" s="155">
        <f>0.8*(F15+F16+F17)/3+0.2*E14</f>
        <v>0.97425444567669506</v>
      </c>
      <c r="G14" s="160" t="s">
        <v>561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spans="1:21" s="70" customFormat="1" ht="18" customHeight="1">
      <c r="A15" s="53" t="s">
        <v>106</v>
      </c>
      <c r="B15" s="125" t="s">
        <v>107</v>
      </c>
      <c r="C15" s="149">
        <f>'Фин-е, вып-е'!F31</f>
        <v>1</v>
      </c>
      <c r="D15" s="149">
        <f>'Фин-е, вып-е'!G31</f>
        <v>1</v>
      </c>
      <c r="E15" s="149">
        <f>'Цел.пок-ли'!F81</f>
        <v>0.98200328407224968</v>
      </c>
      <c r="F15" s="150">
        <f>C15*(0.5*D15+0.5*E15)</f>
        <v>0.99100164203612484</v>
      </c>
      <c r="G15" s="128" t="s">
        <v>561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1" s="70" customFormat="1" ht="18.75" customHeight="1">
      <c r="A16" s="148" t="s">
        <v>108</v>
      </c>
      <c r="B16" s="125" t="s">
        <v>125</v>
      </c>
      <c r="C16" s="149">
        <f>'Фин-е, вып-е'!F34</f>
        <v>0.9868150181354769</v>
      </c>
      <c r="D16" s="149">
        <f>'Фин-е, вып-е'!G39</f>
        <v>1</v>
      </c>
      <c r="E16" s="149">
        <f>'Цел.пок-ли'!F91</f>
        <v>0.98576282154991102</v>
      </c>
      <c r="F16" s="150">
        <f t="shared" si="0"/>
        <v>0.97979028738026563</v>
      </c>
      <c r="G16" s="157" t="s">
        <v>561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s="70" customFormat="1" ht="18" customHeight="1">
      <c r="A17" s="148" t="s">
        <v>110</v>
      </c>
      <c r="B17" s="125" t="s">
        <v>111</v>
      </c>
      <c r="C17" s="149">
        <f>'Фин-е, вып-е'!F35</f>
        <v>0.9756924268835947</v>
      </c>
      <c r="D17" s="149">
        <f>'Фин-е, вып-е'!G35</f>
        <v>0.95499999999999996</v>
      </c>
      <c r="E17" s="149">
        <f>'Цел.пок-ли'!F104</f>
        <v>0.95679559495030886</v>
      </c>
      <c r="F17" s="150">
        <f t="shared" si="0"/>
        <v>0.93266224187121627</v>
      </c>
      <c r="G17" s="157" t="s">
        <v>560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18" customHeight="1">
      <c r="A18" s="28" t="str">
        <f>'Цел.пок-ли'!A118</f>
        <v>4.</v>
      </c>
      <c r="B18" s="265" t="str">
        <f>'Цел.пок-ли'!B118</f>
        <v>МП «Обеспечение общественного порядка и безопасности населения города»</v>
      </c>
      <c r="C18" s="266"/>
      <c r="D18" s="267"/>
      <c r="E18" s="24">
        <f>'Цел.пок-ли'!F118</f>
        <v>0.97032967032967021</v>
      </c>
      <c r="F18" s="155">
        <f>0.8*(F19+F20+F21+F22+F23)/5+0.2*E18</f>
        <v>0.96083576577445018</v>
      </c>
      <c r="G18" s="160" t="s">
        <v>561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70" customFormat="1" ht="30.75" customHeight="1">
      <c r="A19" s="148" t="s">
        <v>197</v>
      </c>
      <c r="B19" s="125" t="str">
        <f>'Цел.пок-ли'!B125</f>
        <v xml:space="preserve">Подпрограмма «Профилактика безнадзорности и правонарушений несовершеннолетних» на 2014-2016 годы </v>
      </c>
      <c r="C19" s="149">
        <f>'Фин-е, вып-е'!F38</f>
        <v>1</v>
      </c>
      <c r="D19" s="149">
        <f>'Фин-е, вып-е'!G38</f>
        <v>1</v>
      </c>
      <c r="E19" s="149">
        <f>'Цел.пок-ли'!F125</f>
        <v>0.91869086511943643</v>
      </c>
      <c r="F19" s="150">
        <f t="shared" si="0"/>
        <v>0.95934543255971816</v>
      </c>
      <c r="G19" s="128" t="s">
        <v>561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s="70" customFormat="1" ht="27.75" customHeight="1">
      <c r="A20" s="148" t="s">
        <v>523</v>
      </c>
      <c r="B20" s="125" t="str">
        <f>'Цел.пок-ли'!B145</f>
        <v>Подпрограмма «Профилактика наркомании, алкоголизма и употребления табака в молодежной среде города Апатиты»</v>
      </c>
      <c r="C20" s="149">
        <f>'Фин-е, вып-е'!F39</f>
        <v>1</v>
      </c>
      <c r="D20" s="149">
        <f>'Фин-е, вып-е'!G39</f>
        <v>1</v>
      </c>
      <c r="E20" s="149">
        <f>'Цел.пок-ли'!F145</f>
        <v>0.9517241379310345</v>
      </c>
      <c r="F20" s="150">
        <f t="shared" si="0"/>
        <v>0.9758620689655173</v>
      </c>
      <c r="G20" s="128" t="s">
        <v>561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s="70" customFormat="1" ht="28.5" customHeight="1">
      <c r="A21" s="148" t="s">
        <v>208</v>
      </c>
      <c r="B21" s="125" t="str">
        <f>'Цел.пок-ли'!B156</f>
        <v>Подпрограмма «Обеспечение безопасности и защиты населения в области гражданской обороны и чрезвычайных ситуаций»</v>
      </c>
      <c r="C21" s="149">
        <f>'Фин-е, вып-е'!F40</f>
        <v>0.99993780514351471</v>
      </c>
      <c r="D21" s="149">
        <f>'Фин-е, вып-е'!G40</f>
        <v>1</v>
      </c>
      <c r="E21" s="149">
        <f>'Цел.пок-ли'!F156</f>
        <v>0.77777777777777779</v>
      </c>
      <c r="F21" s="150">
        <f>C21*(0.5*D21+0.5*E21)</f>
        <v>0.88883360457201299</v>
      </c>
      <c r="G21" s="128" t="s">
        <v>560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s="70" customFormat="1" ht="40.5" customHeight="1">
      <c r="A22" s="148" t="s">
        <v>697</v>
      </c>
      <c r="B22" s="125" t="s">
        <v>698</v>
      </c>
      <c r="C22" s="149">
        <f>'Фин-е, вып-е'!F41</f>
        <v>0.96827034208097718</v>
      </c>
      <c r="D22" s="149">
        <f>'Фин-е, вып-е'!G41</f>
        <v>1</v>
      </c>
      <c r="E22" s="149">
        <f>'Цел.пок-ли'!F172</f>
        <v>1</v>
      </c>
      <c r="F22" s="150">
        <f t="shared" si="0"/>
        <v>0.96827034208097718</v>
      </c>
      <c r="G22" s="128" t="s">
        <v>561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s="152" customFormat="1" ht="28.5" customHeight="1">
      <c r="A23" s="167" t="s">
        <v>704</v>
      </c>
      <c r="B23" s="125" t="s">
        <v>706</v>
      </c>
      <c r="C23" s="149" t="s">
        <v>541</v>
      </c>
      <c r="D23" s="149">
        <f>'Фин-е, вып-е'!G42</f>
        <v>1</v>
      </c>
      <c r="E23" s="169">
        <f>'Цел.пок-ли'!F178</f>
        <v>1</v>
      </c>
      <c r="F23" s="150">
        <f>1*(0.5*D23+0.5*E23)</f>
        <v>1</v>
      </c>
      <c r="G23" s="170" t="s">
        <v>561</v>
      </c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</row>
    <row r="24" spans="1:21" s="70" customFormat="1" ht="18" customHeight="1">
      <c r="A24" s="163" t="s">
        <v>151</v>
      </c>
      <c r="B24" s="260" t="str">
        <f>'Цел.пок-ли'!B186</f>
        <v>МП «Охрана окружающей среды»</v>
      </c>
      <c r="C24" s="261"/>
      <c r="D24" s="262"/>
      <c r="E24" s="154">
        <f>'Цел.пок-ли'!F186</f>
        <v>0.95</v>
      </c>
      <c r="F24" s="155">
        <f>0.8*F25+0.2*E24</f>
        <v>0.94408888888888898</v>
      </c>
      <c r="G24" s="153" t="s">
        <v>560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s="70" customFormat="1" ht="18.75" customHeight="1">
      <c r="A25" s="53" t="s">
        <v>228</v>
      </c>
      <c r="B25" s="158" t="str">
        <f>'Цел.пок-ли'!B190</f>
        <v>Подпрограмма "Обеспечение экологической безопасности"</v>
      </c>
      <c r="C25" s="149">
        <f>'Фин-е, вып-е'!F45</f>
        <v>1</v>
      </c>
      <c r="D25" s="149">
        <f>'Фин-е, вып-е'!G45</f>
        <v>0.91300000000000003</v>
      </c>
      <c r="E25" s="149">
        <f>'Цел.пок-ли'!F190</f>
        <v>0.97222222222222221</v>
      </c>
      <c r="F25" s="150">
        <f t="shared" si="0"/>
        <v>0.94261111111111107</v>
      </c>
      <c r="G25" s="128" t="s">
        <v>560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s="70" customFormat="1" ht="25.5" customHeight="1">
      <c r="A26" s="153" t="s">
        <v>154</v>
      </c>
      <c r="B26" s="260" t="str">
        <f>'Цел.пок-ли'!B206</f>
        <v xml:space="preserve">МП «Обеспечение доступным и комфортным жильем и коммунальными услугами населения города» </v>
      </c>
      <c r="C26" s="261"/>
      <c r="D26" s="262"/>
      <c r="E26" s="154">
        <v>1</v>
      </c>
      <c r="F26" s="155">
        <f>0.8*(F27+F28)/2+0.2*E26</f>
        <v>0.60000000000000009</v>
      </c>
      <c r="G26" s="153" t="s">
        <v>563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s="70" customFormat="1" ht="28.5" customHeight="1">
      <c r="A27" s="53" t="s">
        <v>241</v>
      </c>
      <c r="B27" s="125" t="str">
        <f>'Цел.пок-ли'!B209</f>
        <v>Подпрограмма «Поддержка и стимулирование жилищного строительства в городе Апатиты»</v>
      </c>
      <c r="C27" s="149">
        <f>'Фин-е, вып-е'!F50</f>
        <v>0</v>
      </c>
      <c r="D27" s="149">
        <f>'Фин-е, вып-е'!G50</f>
        <v>0.5</v>
      </c>
      <c r="E27" s="149">
        <f>'Цел.пок-ли'!F209</f>
        <v>0.67982313638150149</v>
      </c>
      <c r="F27" s="150">
        <f t="shared" si="0"/>
        <v>0</v>
      </c>
      <c r="G27" s="157" t="s">
        <v>562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s="70" customFormat="1" ht="18.75" customHeight="1">
      <c r="A28" s="53" t="s">
        <v>253</v>
      </c>
      <c r="B28" s="125" t="str">
        <f>'Цел.пок-ли'!B219</f>
        <v>Подпрограмма «Обеспечение жильем молодых семей города Апатиты»</v>
      </c>
      <c r="C28" s="149">
        <f>'Фин-е, вып-е'!F54</f>
        <v>1</v>
      </c>
      <c r="D28" s="149">
        <f>'Фин-е, вып-е'!G53</f>
        <v>1</v>
      </c>
      <c r="E28" s="149">
        <f>'Цел.пок-ли'!F219</f>
        <v>1</v>
      </c>
      <c r="F28" s="150">
        <f t="shared" si="0"/>
        <v>1</v>
      </c>
      <c r="G28" s="128" t="s">
        <v>561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s="70" customFormat="1" ht="17.25" customHeight="1">
      <c r="A29" s="153" t="s">
        <v>155</v>
      </c>
      <c r="B29" s="260" t="str">
        <f>'Цел.пок-ли'!B227</f>
        <v>МП «Развитие транспортной системы»</v>
      </c>
      <c r="C29" s="261"/>
      <c r="D29" s="262"/>
      <c r="E29" s="154">
        <f>'Цел.пок-ли'!F227</f>
        <v>0.97522340250447237</v>
      </c>
      <c r="F29" s="155">
        <f>0.8*(F30+F31+F32)/3+0.2*E29</f>
        <v>0.91080665661412075</v>
      </c>
      <c r="G29" s="160" t="s">
        <v>560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s="70" customFormat="1" ht="18.75" customHeight="1">
      <c r="A30" s="148" t="s">
        <v>270</v>
      </c>
      <c r="B30" s="164" t="str">
        <f>'Цел.пок-ли'!B233</f>
        <v>Подпрограмма «Развитие дорожного хозяйства»</v>
      </c>
      <c r="C30" s="149" t="s">
        <v>756</v>
      </c>
      <c r="D30" s="149">
        <f>'Фин-е, вып-е'!G60</f>
        <v>0.95299999999999996</v>
      </c>
      <c r="E30" s="149">
        <f>'Цел.пок-ли'!F233</f>
        <v>0.95315315315315308</v>
      </c>
      <c r="F30" s="150">
        <f>0.861*(0.5*D30+0.5*E30)</f>
        <v>0.82059893243243232</v>
      </c>
      <c r="G30" s="157" t="s">
        <v>846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</row>
    <row r="31" spans="1:21" s="70" customFormat="1" ht="16.5" customHeight="1">
      <c r="A31" s="148" t="s">
        <v>278</v>
      </c>
      <c r="B31" s="164" t="str">
        <f>'Цел.пок-ли'!B243</f>
        <v xml:space="preserve">Подпрограмма «Транспортное обслуживание населения» </v>
      </c>
      <c r="C31" s="149">
        <f>'Фин-е, вып-е'!F63</f>
        <v>0.93727921680603699</v>
      </c>
      <c r="D31" s="149">
        <f>'Фин-е, вып-е'!G63</f>
        <v>1</v>
      </c>
      <c r="E31" s="149">
        <f>'Цел.пок-ли'!F243</f>
        <v>0.99500219925225419</v>
      </c>
      <c r="F31" s="150">
        <f t="shared" si="0"/>
        <v>0.93493704942073708</v>
      </c>
      <c r="G31" s="157" t="s">
        <v>560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s="70" customFormat="1" ht="39.75" customHeight="1">
      <c r="A32" s="148" t="s">
        <v>287</v>
      </c>
      <c r="B32" s="125" t="str">
        <f>'Цел.пок-ли'!B250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32" s="149">
        <f>'Фин-е, вып-е'!F66</f>
        <v>1</v>
      </c>
      <c r="D32" s="149">
        <f>'Фин-е, вып-е'!G66</f>
        <v>1</v>
      </c>
      <c r="E32" s="149">
        <f>'Цел.пок-ли'!F250</f>
        <v>0.8571428571428571</v>
      </c>
      <c r="F32" s="150">
        <f>C32*(0.5*D32+0.5*E32)</f>
        <v>0.9285714285714286</v>
      </c>
      <c r="G32" s="157" t="s">
        <v>560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1:21" s="70" customFormat="1" ht="18.75" customHeight="1">
      <c r="A33" s="153" t="s">
        <v>156</v>
      </c>
      <c r="B33" s="260" t="str">
        <f>'Цел.пок-ли'!B260</f>
        <v xml:space="preserve">МП «Обеспечение комфортной среды проживания населения города» </v>
      </c>
      <c r="C33" s="261"/>
      <c r="D33" s="262"/>
      <c r="E33" s="154">
        <f>'Цел.пок-ли'!F260</f>
        <v>0.8481039211702559</v>
      </c>
      <c r="F33" s="155">
        <f>0.8*(F34+F35+F36)/3+0.2*E33</f>
        <v>0.82987755553307552</v>
      </c>
      <c r="G33" s="160" t="s">
        <v>560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1:21" s="70" customFormat="1" ht="18" customHeight="1">
      <c r="A34" s="148" t="s">
        <v>302</v>
      </c>
      <c r="B34" s="164" t="str">
        <f>'Цел.пок-ли'!B268</f>
        <v>Подпрограмма "Организация сферы ритуальных услуг"</v>
      </c>
      <c r="C34" s="149">
        <f>'Фин-е, вып-е'!F68</f>
        <v>0.94665547254188609</v>
      </c>
      <c r="D34" s="149">
        <f>'Фин-е, вып-е'!G70</f>
        <v>0.82</v>
      </c>
      <c r="E34" s="149">
        <f>'Цел.пок-ли'!F268</f>
        <v>1</v>
      </c>
      <c r="F34" s="150">
        <f>0.964*(0.5*D34+0.5*E34)</f>
        <v>0.87723999999999991</v>
      </c>
      <c r="G34" s="157" t="s">
        <v>560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</row>
    <row r="35" spans="1:21" s="70" customFormat="1" ht="27" customHeight="1">
      <c r="A35" s="53" t="s">
        <v>313</v>
      </c>
      <c r="B35" s="125" t="str">
        <f>'Цел.пок-ли'!B279</f>
        <v>Подпрограмма «Наружное уличное освещение и содержание сетей энергоснабжения»</v>
      </c>
      <c r="C35" s="149" t="s">
        <v>764</v>
      </c>
      <c r="D35" s="149">
        <f>'Фин-е, вып-е'!G71</f>
        <v>1</v>
      </c>
      <c r="E35" s="149">
        <f>'Цел.пок-ли'!F279</f>
        <v>0.68870619946091649</v>
      </c>
      <c r="F35" s="150">
        <f>0.995*(0.5*D35+0.5*E35)</f>
        <v>0.84013133423180597</v>
      </c>
      <c r="G35" s="157" t="s">
        <v>846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</row>
    <row r="36" spans="1:21" s="70" customFormat="1" ht="19.5" customHeight="1">
      <c r="A36" s="53" t="s">
        <v>323</v>
      </c>
      <c r="B36" s="125" t="str">
        <f>'Цел.пок-ли'!B289</f>
        <v xml:space="preserve">Подпрограмма «Развитие системы комплексного благоустройства» </v>
      </c>
      <c r="C36" s="149">
        <f>'Фин-е, вып-е'!F72</f>
        <v>0.92508514851485157</v>
      </c>
      <c r="D36" s="149">
        <f>'Фин-е, вып-е'!G72</f>
        <v>0.77800000000000002</v>
      </c>
      <c r="E36" s="149">
        <f>'Цел.пок-ли'!F289</f>
        <v>0.80901162790697678</v>
      </c>
      <c r="F36" s="150">
        <f>0.956*(0.5*D36+0.5*E36)</f>
        <v>0.75859155813953494</v>
      </c>
      <c r="G36" s="157" t="s">
        <v>560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</row>
    <row r="37" spans="1:21" s="70" customFormat="1" ht="18" customHeight="1">
      <c r="A37" s="153" t="s">
        <v>159</v>
      </c>
      <c r="B37" s="260" t="str">
        <f>'Цел.пок-ли'!B298</f>
        <v xml:space="preserve">МП «Энергоэффективность и развитие энергетики»  </v>
      </c>
      <c r="C37" s="261"/>
      <c r="D37" s="262"/>
      <c r="E37" s="154">
        <f>'Цел.пок-ли'!F298</f>
        <v>0.95454545454545459</v>
      </c>
      <c r="F37" s="155">
        <f>0.8*F38+0.2*E37</f>
        <v>0.94717797531609438</v>
      </c>
      <c r="G37" s="160" t="s">
        <v>561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21" s="70" customFormat="1" ht="27" customHeight="1">
      <c r="A38" s="148" t="s">
        <v>335</v>
      </c>
      <c r="B38" s="164" t="str">
        <f>'Цел.пок-ли'!B301</f>
        <v>Подпрограмма  «Энергосбережение и повышение энергетической эффективности»</v>
      </c>
      <c r="C38" s="149">
        <f>'Фин-е, вып-е'!F75</f>
        <v>1</v>
      </c>
      <c r="D38" s="149">
        <f>'Фин-е, вып-е'!G77</f>
        <v>1</v>
      </c>
      <c r="E38" s="149">
        <f>'Цел.пок-ли'!F301</f>
        <v>0.96945021980990465</v>
      </c>
      <c r="F38" s="150">
        <f>0.96*(0.5*D38+0.5*E38)</f>
        <v>0.94533610550875424</v>
      </c>
      <c r="G38" s="157" t="s">
        <v>561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21" s="70" customFormat="1" ht="30" customHeight="1">
      <c r="A39" s="153" t="s">
        <v>161</v>
      </c>
      <c r="B39" s="260" t="str">
        <f>'Цел.пок-ли'!B317</f>
        <v xml:space="preserve">МП «Создание условий для развития жилищно-коммунального хозяйства» </v>
      </c>
      <c r="C39" s="261"/>
      <c r="D39" s="262"/>
      <c r="E39" s="154">
        <f>'Цел.пок-ли'!F317</f>
        <v>0.96782178217821779</v>
      </c>
      <c r="F39" s="155">
        <f>0.8*(F40+F41)/2+0.2*E39</f>
        <v>0.3936381479156793</v>
      </c>
      <c r="G39" s="160" t="s">
        <v>562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1:21" s="70" customFormat="1" ht="18.75" customHeight="1">
      <c r="A40" s="165" t="s">
        <v>356</v>
      </c>
      <c r="B40" s="158" t="str">
        <f>'Цел.пок-ли'!B322</f>
        <v>Подпрограмма "Поддержка развития товариществ собственников жилья"</v>
      </c>
      <c r="C40" s="149">
        <f>'Фин-е, вып-е'!F80</f>
        <v>0</v>
      </c>
      <c r="D40" s="149">
        <f>'Фин-е, вып-е'!G80</f>
        <v>0.875</v>
      </c>
      <c r="E40" s="149">
        <f>'Цел.пок-ли'!F322</f>
        <v>0.79081632653061218</v>
      </c>
      <c r="F40" s="150">
        <f>C40*(0.5*D40+0.5*E40)</f>
        <v>0</v>
      </c>
      <c r="G40" s="128" t="s">
        <v>562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1:21" s="70" customFormat="1" ht="28.5" customHeight="1">
      <c r="A41" s="53" t="s">
        <v>365</v>
      </c>
      <c r="B41" s="125" t="str">
        <f>'Цел.пок-ли'!B333</f>
        <v>Подпрограмма "Подготовка объектов и систем жизнеобеспечения к работе в отопительный период"</v>
      </c>
      <c r="C41" s="149">
        <f>'Фин-е, вып-е'!F81</f>
        <v>1.0003689574001786</v>
      </c>
      <c r="D41" s="149">
        <f>'Фин-е, вып-е'!G81</f>
        <v>1</v>
      </c>
      <c r="E41" s="149">
        <f>'Цел.пок-ли'!F333</f>
        <v>0</v>
      </c>
      <c r="F41" s="150">
        <f>C41*(0.5*D41+0.5*E41)</f>
        <v>0.50018447870008931</v>
      </c>
      <c r="G41" s="128" t="s">
        <v>563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1:21" s="70" customFormat="1" ht="17.25" customHeight="1">
      <c r="A42" s="153" t="s">
        <v>163</v>
      </c>
      <c r="B42" s="260" t="s">
        <v>794</v>
      </c>
      <c r="C42" s="261"/>
      <c r="D42" s="262"/>
      <c r="E42" s="154">
        <f>'Цел.пок-ли'!F341</f>
        <v>0.89430894308943099</v>
      </c>
      <c r="F42" s="155">
        <f>0.8*F43+0.2*E42</f>
        <v>0.84916827603348932</v>
      </c>
      <c r="G42" s="160" t="s">
        <v>560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1:21" s="70" customFormat="1" ht="21.75" customHeight="1">
      <c r="A43" s="148" t="s">
        <v>387</v>
      </c>
      <c r="B43" s="164" t="s">
        <v>813</v>
      </c>
      <c r="C43" s="149">
        <f>'Фин-е, вып-е'!F82</f>
        <v>0.90581957758865261</v>
      </c>
      <c r="D43" s="169" t="s">
        <v>865</v>
      </c>
      <c r="E43" s="149">
        <f>'Цел.пок-ли'!F344</f>
        <v>0.95</v>
      </c>
      <c r="F43" s="175">
        <f>C43*(0.5*0.9+0.5*E43)</f>
        <v>0.83788310926950371</v>
      </c>
      <c r="G43" s="170" t="s">
        <v>560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s="70" customFormat="1" ht="17.25" customHeight="1">
      <c r="A44" s="153" t="s">
        <v>165</v>
      </c>
      <c r="B44" s="260" t="str">
        <f>'Цел.пок-ли'!B349</f>
        <v xml:space="preserve">МП «Развитие экономического потенциала»  </v>
      </c>
      <c r="C44" s="261"/>
      <c r="D44" s="262"/>
      <c r="E44" s="154">
        <f>'Цел.пок-ли'!F349</f>
        <v>0.5</v>
      </c>
      <c r="F44" s="155">
        <f>0.8*(F45+F46+F47+F48)/4+0.2*E44</f>
        <v>0.8200674677943518</v>
      </c>
      <c r="G44" s="160" t="s">
        <v>560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21" s="70" customFormat="1" ht="21.75" customHeight="1">
      <c r="A45" s="148" t="s">
        <v>420</v>
      </c>
      <c r="B45" s="164" t="str">
        <f>'Цел.пок-ли'!B353</f>
        <v>Подпрограмма «Поддержка малого и среднего предпринимательства»</v>
      </c>
      <c r="C45" s="149">
        <f>'Фин-е, вып-е'!F89</f>
        <v>0.99916700108229062</v>
      </c>
      <c r="D45" s="149">
        <f>'Фин-е, вып-е'!G89</f>
        <v>0.84</v>
      </c>
      <c r="E45" s="149">
        <f>'Цел.пок-ли'!F353</f>
        <v>0.91700450450450455</v>
      </c>
      <c r="F45" s="150">
        <f t="shared" si="0"/>
        <v>0.8777704608269209</v>
      </c>
      <c r="G45" s="128" t="s">
        <v>560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s="70" customFormat="1" ht="18.75" customHeight="1">
      <c r="A46" s="53" t="s">
        <v>435</v>
      </c>
      <c r="B46" s="158" t="str">
        <f>'Цел.пок-ли'!B366</f>
        <v>Подпрограмма «Формирование благоприятной инвестиционной среды»</v>
      </c>
      <c r="C46" s="149" t="s">
        <v>541</v>
      </c>
      <c r="D46" s="149">
        <f>'Фин-е, вып-е'!G93</f>
        <v>1</v>
      </c>
      <c r="E46" s="149">
        <f>'Цел.пок-ли'!F366</f>
        <v>0.91325301204819276</v>
      </c>
      <c r="F46" s="150">
        <f>1*(0.5*D46+0.5*E46)</f>
        <v>0.95662650602409638</v>
      </c>
      <c r="G46" s="128" t="s">
        <v>561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 spans="1:21" s="70" customFormat="1" ht="18" customHeight="1">
      <c r="A47" s="53" t="s">
        <v>444</v>
      </c>
      <c r="B47" s="158" t="str">
        <f>'Цел.пок-ли'!B375</f>
        <v>Подпрограмма «Развитие туризма»</v>
      </c>
      <c r="C47" s="149">
        <f>'Фин-е, вып-е'!F94</f>
        <v>1</v>
      </c>
      <c r="D47" s="149">
        <f>'Фин-е, вып-е'!G94</f>
        <v>0.875</v>
      </c>
      <c r="E47" s="149">
        <f>'Цел.пок-ли'!F375</f>
        <v>0.75688074424148233</v>
      </c>
      <c r="F47" s="150">
        <f>C47*(0.5*D47+0.5*E47)</f>
        <v>0.81594037212074122</v>
      </c>
      <c r="G47" s="157" t="s">
        <v>560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</row>
    <row r="48" spans="1:21" s="70" customFormat="1" ht="25.5" customHeight="1">
      <c r="A48" s="53" t="s">
        <v>716</v>
      </c>
      <c r="B48" s="158" t="str">
        <f>'Цел.пок-ли'!B386</f>
        <v>Подпрограмма "Развитие международного, межрегионального и межмуниципального сотрудничества"</v>
      </c>
      <c r="C48" s="149">
        <f>'Фин-е, вып-е'!F95</f>
        <v>1</v>
      </c>
      <c r="D48" s="149">
        <f>'Фин-е, вып-е'!G95</f>
        <v>1</v>
      </c>
      <c r="E48" s="149">
        <f>'Цел.пок-ли'!F386</f>
        <v>0.9</v>
      </c>
      <c r="F48" s="150">
        <f t="shared" si="0"/>
        <v>0.95</v>
      </c>
      <c r="G48" s="128" t="s">
        <v>561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1:21" ht="42" customHeight="1">
      <c r="A49" s="29" t="s">
        <v>167</v>
      </c>
      <c r="B49" s="265" t="str">
        <f>'Цел.пок-ли'!B394</f>
        <v xml:space="preserve">МП «Муниципальное управление»  </v>
      </c>
      <c r="C49" s="266"/>
      <c r="D49" s="267"/>
      <c r="E49" s="23">
        <f>'Цел.пок-ли'!F394</f>
        <v>0.90100000000000002</v>
      </c>
      <c r="F49" s="155">
        <f>0.8*(F50+F51+F52+F53)/4+0.2*E49</f>
        <v>0.85469209654593059</v>
      </c>
      <c r="G49" s="27" t="s">
        <v>560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44.25" customHeight="1">
      <c r="A50" s="31" t="s">
        <v>487</v>
      </c>
      <c r="B50" s="30" t="str">
        <f>'Цел.пок-ли'!B400</f>
        <v>Подпрограмма «Владение, пользование и распоряжение имуществом, находящимся в муниципальной собственности муниципального образования город Апатиты с подведомственной территорией Мурманской области»</v>
      </c>
      <c r="C50" s="25">
        <f>'Фин-е, вып-е'!F100</f>
        <v>0.91389367100077012</v>
      </c>
      <c r="D50" s="25">
        <f>'Фин-е, вып-е'!G100</f>
        <v>0.88</v>
      </c>
      <c r="E50" s="25">
        <f>'Цел.пок-ли'!F400</f>
        <v>0.66198979591836737</v>
      </c>
      <c r="F50" s="172">
        <f>C50*(0.5*D50+0.5*E50)</f>
        <v>0.70460735761878246</v>
      </c>
      <c r="G50" s="16" t="s">
        <v>562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s="70" customFormat="1" ht="41.25" customHeight="1">
      <c r="A51" s="165" t="s">
        <v>807</v>
      </c>
      <c r="B51" s="158" t="str">
        <f>'Цел.пок-ли'!B414</f>
        <v>Подпрограмма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51" s="149">
        <f>'Фин-е, вып-е'!F101</f>
        <v>0.99060931602306201</v>
      </c>
      <c r="D51" s="149">
        <f>'Фин-е, вып-е'!G101</f>
        <v>0.75</v>
      </c>
      <c r="E51" s="149">
        <f>'Цел.пок-ли'!F414</f>
        <v>0.88636363636363635</v>
      </c>
      <c r="F51" s="150">
        <f t="shared" si="0"/>
        <v>0.8104985312915961</v>
      </c>
      <c r="G51" s="128" t="s">
        <v>560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</row>
    <row r="52" spans="1:21" s="70" customFormat="1" ht="43.5" customHeight="1">
      <c r="A52" s="148" t="s">
        <v>808</v>
      </c>
      <c r="B52" s="164" t="str">
        <f>'Цел.пок-ли'!B423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52" s="149">
        <f>'Фин-е, вып-е'!F102</f>
        <v>0.96880740816664457</v>
      </c>
      <c r="D52" s="149">
        <f>'Фин-е, вып-е'!G102</f>
        <v>0.94699999999999995</v>
      </c>
      <c r="E52" s="149">
        <f>'Цел.пок-ли'!F423</f>
        <v>0.98681651177869034</v>
      </c>
      <c r="F52" s="150">
        <f t="shared" si="0"/>
        <v>0.93674788132308717</v>
      </c>
      <c r="G52" s="128" t="s">
        <v>560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</row>
    <row r="53" spans="1:21" s="70" customFormat="1" ht="59.25" customHeight="1">
      <c r="A53" s="148" t="s">
        <v>809</v>
      </c>
      <c r="B53" s="164" t="s">
        <v>717</v>
      </c>
      <c r="C53" s="149">
        <f>'Фин-е, вып-е'!F106</f>
        <v>0.96143184387074032</v>
      </c>
      <c r="D53" s="149">
        <f>'Фин-е, вып-е'!G106</f>
        <v>1</v>
      </c>
      <c r="E53" s="149">
        <f>'Цел.пок-ли'!F433</f>
        <v>0.9150743099787686</v>
      </c>
      <c r="F53" s="150">
        <f>C53*(0.5*D53+0.5*E53)</f>
        <v>0.92060671249618664</v>
      </c>
      <c r="G53" s="128" t="s">
        <v>560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1:21" s="70" customFormat="1" ht="19.5" customHeight="1">
      <c r="A54" s="153" t="s">
        <v>169</v>
      </c>
      <c r="B54" s="260" t="str">
        <f>'Цел.пок-ли'!B444</f>
        <v>МП «Управление муниципальными финансами»</v>
      </c>
      <c r="C54" s="261"/>
      <c r="D54" s="262"/>
      <c r="E54" s="154">
        <f>'Цел.пок-ли'!F444</f>
        <v>1</v>
      </c>
      <c r="F54" s="155">
        <f>0.8*F55+0.2*E54</f>
        <v>0.96517319979130511</v>
      </c>
      <c r="G54" s="160" t="s">
        <v>561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1:21" s="70" customFormat="1" ht="19.5" customHeight="1">
      <c r="A55" s="53" t="s">
        <v>488</v>
      </c>
      <c r="B55" s="125" t="str">
        <f>'Цел.пок-ли'!B449</f>
        <v>Подпрограмма «Повышение эффективности бюджетных расходов»</v>
      </c>
      <c r="C55" s="149">
        <f>'Фин-е, вып-е'!F110</f>
        <v>0.99613828613460831</v>
      </c>
      <c r="D55" s="149">
        <f>'Фин-е, вып-е'!G110</f>
        <v>1</v>
      </c>
      <c r="E55" s="149">
        <f>'Цел.пок-ли'!F449</f>
        <v>0.92034883720930238</v>
      </c>
      <c r="F55" s="150">
        <f t="shared" si="0"/>
        <v>0.95646649973913123</v>
      </c>
      <c r="G55" s="128" t="s">
        <v>561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</row>
    <row r="56" spans="1:21" s="70" customFormat="1" ht="18.75" customHeight="1">
      <c r="A56" s="153" t="s">
        <v>171</v>
      </c>
      <c r="B56" s="260" t="str">
        <f>'Цел.пок-ли'!B500</f>
        <v>МП «Организация предоставления государственных и муниципальных услуг»</v>
      </c>
      <c r="C56" s="261"/>
      <c r="D56" s="262"/>
      <c r="E56" s="154">
        <f>'Цел.пок-ли'!F500</f>
        <v>1</v>
      </c>
      <c r="F56" s="166">
        <f>0.8*F57+0.2*E56</f>
        <v>0.9386892900071373</v>
      </c>
      <c r="G56" s="160" t="s">
        <v>560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</row>
    <row r="57" spans="1:21" s="70" customFormat="1" ht="28.5" customHeight="1">
      <c r="A57" s="53" t="s">
        <v>505</v>
      </c>
      <c r="B57" s="125" t="str">
        <f>'Цел.пок-ли'!B504</f>
        <v>Подпрограмма «Организация  предоставления государственных и муниципальных услуг по принципу «одного окна»</v>
      </c>
      <c r="C57" s="149">
        <f>'Фин-е, вып-е'!F117</f>
        <v>0.98456898437062912</v>
      </c>
      <c r="D57" s="149">
        <f>'Фин-е, вып-е'!G117</f>
        <v>0.90900000000000003</v>
      </c>
      <c r="E57" s="149">
        <f>'Цел.пок-ли'!F504</f>
        <v>0.96666666666666656</v>
      </c>
      <c r="F57" s="150">
        <f t="shared" si="0"/>
        <v>0.92336161250892168</v>
      </c>
      <c r="G57" s="157" t="s">
        <v>560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</row>
    <row r="58" spans="1:21" s="70" customFormat="1" ht="20.25" customHeight="1">
      <c r="A58" s="160" t="s">
        <v>810</v>
      </c>
      <c r="B58" s="260" t="str">
        <f>'Цел.пок-ли'!B513</f>
        <v>МП «Социальная поддержка граждан и социально-ориентированных организаций»</v>
      </c>
      <c r="C58" s="261"/>
      <c r="D58" s="262"/>
      <c r="E58" s="154">
        <f>'Цел.пок-ли'!F513</f>
        <v>1</v>
      </c>
      <c r="F58" s="155">
        <f>0.8*(F59+F60)/2+0.2*E58</f>
        <v>0.9197995322188961</v>
      </c>
      <c r="G58" s="160" t="s">
        <v>560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</row>
    <row r="59" spans="1:21" s="70" customFormat="1" ht="27.75" customHeight="1">
      <c r="A59" s="148" t="s">
        <v>811</v>
      </c>
      <c r="B59" s="164" t="str">
        <f>'Цел.пок-ли'!B519</f>
        <v>Подпрограмма «Социальная поддержка отдельных категорий граждан»</v>
      </c>
      <c r="C59" s="149">
        <f>'Фин-е, вып-е'!F125</f>
        <v>0.89058521495759757</v>
      </c>
      <c r="D59" s="149">
        <f>'Фин-е, вып-е'!G125</f>
        <v>0.875</v>
      </c>
      <c r="E59" s="149">
        <f>'Цел.пок-ли'!F519</f>
        <v>0.99431818181818177</v>
      </c>
      <c r="F59" s="150">
        <f>C59*(0.5*D59+0.5*E59)</f>
        <v>0.83239356738934533</v>
      </c>
      <c r="G59" s="128" t="s">
        <v>560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</row>
    <row r="60" spans="1:21" s="70" customFormat="1" ht="25.5">
      <c r="A60" s="53" t="s">
        <v>812</v>
      </c>
      <c r="B60" s="158" t="str">
        <f>'Цел.пок-ли'!B537</f>
        <v>Подпрограмма «Социальная поддержка социально - ориентированных организаций»</v>
      </c>
      <c r="C60" s="149">
        <f>'Фин-е, вып-е'!F129</f>
        <v>1</v>
      </c>
      <c r="D60" s="149">
        <f>'Фин-е, вып-е'!G129</f>
        <v>1</v>
      </c>
      <c r="E60" s="149">
        <f>'Цел.пок-ли'!F537</f>
        <v>0.93421052631578949</v>
      </c>
      <c r="F60" s="150">
        <f t="shared" si="0"/>
        <v>0.96710526315789469</v>
      </c>
      <c r="G60" s="128" t="s">
        <v>561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</row>
    <row r="61" spans="1:21" ht="7.5" customHeight="1">
      <c r="A61" s="26"/>
      <c r="B61" s="1"/>
      <c r="C61" s="19"/>
      <c r="D61" s="20"/>
      <c r="E61" s="20"/>
      <c r="F61" s="19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46.5" customHeight="1">
      <c r="A62" s="264" t="s">
        <v>607</v>
      </c>
      <c r="B62" s="264"/>
      <c r="C62" s="264"/>
      <c r="D62" s="264"/>
      <c r="E62" s="264"/>
      <c r="F62" s="264"/>
      <c r="G62" s="26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1" customHeight="1">
      <c r="A63" s="264" t="s">
        <v>566</v>
      </c>
      <c r="B63" s="264"/>
      <c r="C63" s="264"/>
      <c r="D63" s="264"/>
      <c r="E63" s="264"/>
      <c r="F63" s="264"/>
      <c r="G63" s="264"/>
      <c r="H63" s="26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2"/>
      <c r="B64" s="1"/>
      <c r="C64" s="1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2"/>
      <c r="B65" s="1"/>
      <c r="C65" s="1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2"/>
      <c r="B66" s="1"/>
      <c r="C66" s="1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2"/>
      <c r="B67" s="1"/>
      <c r="C67" s="1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2"/>
      <c r="B68" s="1"/>
      <c r="C68" s="1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2"/>
      <c r="B69" s="1"/>
      <c r="C69" s="1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2"/>
      <c r="B70" s="1"/>
      <c r="C70" s="1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2"/>
      <c r="B71" s="1"/>
      <c r="C71" s="1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2"/>
      <c r="B72" s="1"/>
      <c r="C72" s="1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2"/>
      <c r="B73" s="1"/>
      <c r="C73" s="1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2"/>
      <c r="B74" s="1"/>
      <c r="C74" s="1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2"/>
      <c r="B75" s="1"/>
      <c r="C75" s="1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2"/>
      <c r="B76" s="1"/>
      <c r="C76" s="1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2"/>
      <c r="B77" s="1"/>
      <c r="C77" s="1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2"/>
      <c r="B78" s="1"/>
      <c r="C78" s="1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2"/>
      <c r="B79" s="1"/>
      <c r="C79" s="1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2"/>
      <c r="B80" s="1"/>
      <c r="C80" s="1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2"/>
      <c r="B81" s="1"/>
      <c r="C81" s="1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2"/>
      <c r="B82" s="1"/>
      <c r="C82" s="1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2"/>
      <c r="B83" s="1"/>
      <c r="C83" s="1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2"/>
      <c r="B84" s="1"/>
      <c r="C84" s="1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2"/>
      <c r="B85" s="1"/>
      <c r="C85" s="1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2"/>
      <c r="B86" s="1"/>
      <c r="C86" s="1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2"/>
      <c r="B87" s="1"/>
      <c r="C87" s="1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2"/>
      <c r="B88" s="1"/>
      <c r="C88" s="1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2"/>
      <c r="B89" s="1"/>
      <c r="C89" s="1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2"/>
      <c r="B90" s="1"/>
      <c r="C90" s="1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5"/>
      <c r="D91" s="4"/>
      <c r="E91" s="4"/>
    </row>
    <row r="92" spans="1:21">
      <c r="A92" s="5"/>
      <c r="D92" s="4"/>
      <c r="E92" s="4"/>
    </row>
    <row r="93" spans="1:21">
      <c r="A93" s="5"/>
      <c r="D93" s="4"/>
      <c r="E93" s="4"/>
    </row>
    <row r="94" spans="1:21">
      <c r="A94" s="5"/>
      <c r="D94" s="4"/>
      <c r="E94" s="4"/>
    </row>
    <row r="95" spans="1:21">
      <c r="A95" s="5"/>
      <c r="D95" s="4"/>
      <c r="E95" s="4"/>
    </row>
    <row r="96" spans="1:21">
      <c r="A96" s="5"/>
      <c r="D96" s="4"/>
      <c r="E96" s="4"/>
    </row>
    <row r="97" spans="4:5">
      <c r="D97" s="4"/>
      <c r="E97" s="4"/>
    </row>
    <row r="98" spans="4:5">
      <c r="D98" s="4"/>
      <c r="E98" s="4"/>
    </row>
    <row r="99" spans="4:5">
      <c r="D99" s="4"/>
      <c r="E99" s="4"/>
    </row>
    <row r="100" spans="4:5">
      <c r="D100" s="4"/>
      <c r="E100" s="4"/>
    </row>
    <row r="101" spans="4:5">
      <c r="D101" s="4"/>
      <c r="E101" s="4"/>
    </row>
    <row r="102" spans="4:5">
      <c r="D102" s="4"/>
      <c r="E102" s="4"/>
    </row>
    <row r="103" spans="4:5">
      <c r="D103" s="4"/>
      <c r="E103" s="4"/>
    </row>
    <row r="104" spans="4:5">
      <c r="D104" s="4"/>
      <c r="E104" s="4"/>
    </row>
  </sheetData>
  <mergeCells count="25">
    <mergeCell ref="B44:D44"/>
    <mergeCell ref="B49:D49"/>
    <mergeCell ref="A2:G2"/>
    <mergeCell ref="A4:A5"/>
    <mergeCell ref="G4:G5"/>
    <mergeCell ref="F4:F5"/>
    <mergeCell ref="C4:E4"/>
    <mergeCell ref="B4:B5"/>
    <mergeCell ref="B42:D42"/>
    <mergeCell ref="B54:D54"/>
    <mergeCell ref="B56:D56"/>
    <mergeCell ref="B58:D58"/>
    <mergeCell ref="H4:H5"/>
    <mergeCell ref="A63:H63"/>
    <mergeCell ref="A62:G62"/>
    <mergeCell ref="B7:D7"/>
    <mergeCell ref="B11:D11"/>
    <mergeCell ref="B14:D14"/>
    <mergeCell ref="B18:D18"/>
    <mergeCell ref="B24:D24"/>
    <mergeCell ref="B26:D26"/>
    <mergeCell ref="B29:D29"/>
    <mergeCell ref="B33:D33"/>
    <mergeCell ref="B37:D37"/>
    <mergeCell ref="B39:D39"/>
  </mergeCells>
  <printOptions horizontalCentered="1"/>
  <pageMargins left="0.70866141732283472" right="0.70866141732283472" top="0.77" bottom="0.39370078740157483" header="0.63" footer="0.31496062992125984"/>
  <pageSetup paperSize="9" scale="84" orientation="landscape" r:id="rId1"/>
  <rowBreaks count="2" manualBreakCount="2">
    <brk id="28" min="1" max="6" man="1"/>
    <brk id="55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cols>
    <col min="2" max="2" width="5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Фин-е, вып-е</vt:lpstr>
      <vt:lpstr>Цел.пок-ли</vt:lpstr>
      <vt:lpstr>Эффективность</vt:lpstr>
      <vt:lpstr>Лист3</vt:lpstr>
      <vt:lpstr>'Цел.пок-ли'!_GoBack</vt:lpstr>
      <vt:lpstr>'Фин-е, вып-е'!Область_печати</vt:lpstr>
      <vt:lpstr>'Цел.пок-ли'!Область_печати</vt:lpstr>
      <vt:lpstr>Эффективность!Область_печати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</cp:lastModifiedBy>
  <cp:lastPrinted>2016-04-26T08:14:37Z</cp:lastPrinted>
  <dcterms:created xsi:type="dcterms:W3CDTF">2015-02-21T18:59:30Z</dcterms:created>
  <dcterms:modified xsi:type="dcterms:W3CDTF">2016-05-12T11:21:33Z</dcterms:modified>
</cp:coreProperties>
</file>